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drawings/drawing3.xml" ContentType="application/vnd.openxmlformats-officedocument.drawingml.chartshapes+xml"/>
  <Override PartName="/xl/drawings/drawing6.xml" ContentType="application/vnd.openxmlformats-officedocument.drawingml.chartshap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4.xml" ContentType="application/vnd.openxmlformats-officedocument.drawing+xml"/>
  <Override PartName="/xl/drawings/drawing5.xml" ContentType="application/vnd.openxmlformats-officedocument.drawing+xml"/>
  <Override PartName="/xl/charts/chart2.xml" ContentType="application/vnd.openxmlformats-officedocument.drawingml.chart+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xl/ctrlProps/ctrlProp7.xml" ContentType="application/vnd.ms-excel.controlproperties+xml"/>
  <Override PartName="/xl/ctrlProps/ctrlProp6.xml" ContentType="application/vnd.ms-excel.controlproperties+xml"/>
  <Override PartName="/xl/ctrlProps/ctrlProp5.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8.xml" ContentType="application/vnd.ms-excel.controlproperties+xml"/>
  <Override PartName="/xl/ctrlProps/ctrlProp13.xml" ContentType="application/vnd.ms-excel.controlproperties+xml"/>
  <Override PartName="/xl/ctrlProps/ctrlProp14.xml" ContentType="application/vnd.ms-excel.control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codeName="ThisWorkbook" defaultThemeVersion="124226"/>
  <mc:AlternateContent xmlns:mc="http://schemas.openxmlformats.org/markup-compatibility/2006">
    <mc:Choice Requires="x15">
      <x15ac:absPath xmlns:x15ac="http://schemas.microsoft.com/office/spreadsheetml/2010/11/ac" url="Z:\Topics\CancerWaitingTimes\Publications\CWT-Quarterly\2025-03-25\Final_files\Data_files\"/>
    </mc:Choice>
  </mc:AlternateContent>
  <xr:revisionPtr revIDLastSave="0" documentId="8_{92E9AA05-29A8-4CAC-BE54-1D3FFFF0B3B3}" xr6:coauthVersionLast="47" xr6:coauthVersionMax="47" xr10:uidLastSave="{00000000-0000-0000-0000-000000000000}"/>
  <bookViews>
    <workbookView xWindow="19090" yWindow="-6140" windowWidth="38620" windowHeight="21220" tabRatio="851" xr2:uid="{00000000-000D-0000-FFFF-FFFF00000000}"/>
  </bookViews>
  <sheets>
    <sheet name="Contents &amp; notes" sheetId="8" r:id="rId1"/>
    <sheet name="Table 1a - Compliance by HB" sheetId="13" r:id="rId2"/>
    <sheet name="Chart 1a - Compliance by HB" sheetId="6" r:id="rId3"/>
    <sheet name="Table 1b - Compliance by CT" sheetId="14" r:id="rId4"/>
    <sheet name="Chart 1b - Compliance by CT" sheetId="11" r:id="rId5"/>
    <sheet name="Data" sheetId="3" state="hidden" r:id="rId6"/>
    <sheet name="Lookups" sheetId="2" state="hidden" r:id="rId7"/>
  </sheets>
  <definedNames>
    <definedName name="_xlnm._FilterDatabase" localSheetId="5" hidden="1">Data!$A$1:$L$10898</definedName>
    <definedName name="_xlnm.Print_Area" localSheetId="2">'Chart 1a - Compliance by HB'!$A$1:$Q$33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51" i="2" l="1"/>
  <c r="H37" i="11" l="1"/>
  <c r="H35" i="6"/>
  <c r="H33" i="14"/>
  <c r="E46" i="2" l="1"/>
  <c r="D52" i="2"/>
  <c r="I8" i="11" s="1"/>
  <c r="H49" i="2"/>
  <c r="C1" i="14" s="1"/>
  <c r="E45" i="2"/>
  <c r="C1" i="11" l="1"/>
  <c r="I8" i="6"/>
  <c r="G49" i="2"/>
  <c r="F43" i="2"/>
  <c r="C1" i="13" s="1"/>
  <c r="E43" i="2"/>
  <c r="D49" i="2"/>
  <c r="D50" i="2"/>
  <c r="A2" i="3"/>
  <c r="A3" i="3"/>
  <c r="A4" i="3"/>
  <c r="A5" i="3"/>
  <c r="A6" i="3"/>
  <c r="A7" i="3"/>
  <c r="A8" i="3"/>
  <c r="A9" i="3"/>
  <c r="A10" i="3"/>
  <c r="A11" i="3"/>
  <c r="A12" i="3"/>
  <c r="A13" i="3"/>
  <c r="A14" i="3"/>
  <c r="A15" i="3"/>
  <c r="A16" i="3"/>
  <c r="A17" i="3"/>
  <c r="A18" i="3"/>
  <c r="A19" i="3"/>
  <c r="A20" i="3"/>
  <c r="A21" i="3"/>
  <c r="A22" i="3"/>
  <c r="A23" i="3"/>
  <c r="A24" i="3"/>
  <c r="A25" i="3"/>
  <c r="A26" i="3"/>
  <c r="A27" i="3"/>
  <c r="A28" i="3"/>
  <c r="A29" i="3"/>
  <c r="A30" i="3"/>
  <c r="A31" i="3"/>
  <c r="A32" i="3"/>
  <c r="A33" i="3"/>
  <c r="A34" i="3"/>
  <c r="A35" i="3"/>
  <c r="A36" i="3"/>
  <c r="A37" i="3"/>
  <c r="A38" i="3"/>
  <c r="A39" i="3"/>
  <c r="A40" i="3"/>
  <c r="A41" i="3"/>
  <c r="A42" i="3"/>
  <c r="A43" i="3"/>
  <c r="A44" i="3"/>
  <c r="A45" i="3"/>
  <c r="A46" i="3"/>
  <c r="A47" i="3"/>
  <c r="A48" i="3"/>
  <c r="A49" i="3"/>
  <c r="A50" i="3"/>
  <c r="A51" i="3"/>
  <c r="A52" i="3"/>
  <c r="A53" i="3"/>
  <c r="A54" i="3"/>
  <c r="A55" i="3"/>
  <c r="A56" i="3"/>
  <c r="A57" i="3"/>
  <c r="A58" i="3"/>
  <c r="A59" i="3"/>
  <c r="A60" i="3"/>
  <c r="A61" i="3"/>
  <c r="A62" i="3"/>
  <c r="A63" i="3"/>
  <c r="A64" i="3"/>
  <c r="A65" i="3"/>
  <c r="A66" i="3"/>
  <c r="A67" i="3"/>
  <c r="A68" i="3"/>
  <c r="A69" i="3"/>
  <c r="A70" i="3"/>
  <c r="A71" i="3"/>
  <c r="A72" i="3"/>
  <c r="A73" i="3"/>
  <c r="A74" i="3"/>
  <c r="A75" i="3"/>
  <c r="A76" i="3"/>
  <c r="A77" i="3"/>
  <c r="A78" i="3"/>
  <c r="A79" i="3"/>
  <c r="A80" i="3"/>
  <c r="A81" i="3"/>
  <c r="A82" i="3"/>
  <c r="A83" i="3"/>
  <c r="A84" i="3"/>
  <c r="A85" i="3"/>
  <c r="A86" i="3"/>
  <c r="A87" i="3"/>
  <c r="A88" i="3"/>
  <c r="A89" i="3"/>
  <c r="A90" i="3"/>
  <c r="A91" i="3"/>
  <c r="A92" i="3"/>
  <c r="A93" i="3"/>
  <c r="A94" i="3"/>
  <c r="A95" i="3"/>
  <c r="A96" i="3"/>
  <c r="A97" i="3"/>
  <c r="A98" i="3"/>
  <c r="A99" i="3"/>
  <c r="A100" i="3"/>
  <c r="A101" i="3"/>
  <c r="A102" i="3"/>
  <c r="A103" i="3"/>
  <c r="A104" i="3"/>
  <c r="A105" i="3"/>
  <c r="A106" i="3"/>
  <c r="A107" i="3"/>
  <c r="A108" i="3"/>
  <c r="A109" i="3"/>
  <c r="A110" i="3"/>
  <c r="A111" i="3"/>
  <c r="A112" i="3"/>
  <c r="A113" i="3"/>
  <c r="A114" i="3"/>
  <c r="A115" i="3"/>
  <c r="A116" i="3"/>
  <c r="A117" i="3"/>
  <c r="A118" i="3"/>
  <c r="A119" i="3"/>
  <c r="A120" i="3"/>
  <c r="A121" i="3"/>
  <c r="A122" i="3"/>
  <c r="A123" i="3"/>
  <c r="A124" i="3"/>
  <c r="A125" i="3"/>
  <c r="A126" i="3"/>
  <c r="A127" i="3"/>
  <c r="A128" i="3"/>
  <c r="A129" i="3"/>
  <c r="A130" i="3"/>
  <c r="A131" i="3"/>
  <c r="A132" i="3"/>
  <c r="A133" i="3"/>
  <c r="A134" i="3"/>
  <c r="A135" i="3"/>
  <c r="A136" i="3"/>
  <c r="A137" i="3"/>
  <c r="A138" i="3"/>
  <c r="A139" i="3"/>
  <c r="A140" i="3"/>
  <c r="A141" i="3"/>
  <c r="A142" i="3"/>
  <c r="A143" i="3"/>
  <c r="A144" i="3"/>
  <c r="A145" i="3"/>
  <c r="A146" i="3"/>
  <c r="A147" i="3"/>
  <c r="A148" i="3"/>
  <c r="A149" i="3"/>
  <c r="A150" i="3"/>
  <c r="A151" i="3"/>
  <c r="A152" i="3"/>
  <c r="A153" i="3"/>
  <c r="A154" i="3"/>
  <c r="A155" i="3"/>
  <c r="A156" i="3"/>
  <c r="A157" i="3"/>
  <c r="A158" i="3"/>
  <c r="A159" i="3"/>
  <c r="A160" i="3"/>
  <c r="A161" i="3"/>
  <c r="A162" i="3"/>
  <c r="A163" i="3"/>
  <c r="A164" i="3"/>
  <c r="A165" i="3"/>
  <c r="A166" i="3"/>
  <c r="A167" i="3"/>
  <c r="A168" i="3"/>
  <c r="A169" i="3"/>
  <c r="A170" i="3"/>
  <c r="A171" i="3"/>
  <c r="A172" i="3"/>
  <c r="A173" i="3"/>
  <c r="A174" i="3"/>
  <c r="A175" i="3"/>
  <c r="A176" i="3"/>
  <c r="A177" i="3"/>
  <c r="A178" i="3"/>
  <c r="A179" i="3"/>
  <c r="A180" i="3"/>
  <c r="A181" i="3"/>
  <c r="A182" i="3"/>
  <c r="A183" i="3"/>
  <c r="A184" i="3"/>
  <c r="A185" i="3"/>
  <c r="A186" i="3"/>
  <c r="A187" i="3"/>
  <c r="A188" i="3"/>
  <c r="A189" i="3"/>
  <c r="A190" i="3"/>
  <c r="A191" i="3"/>
  <c r="A192" i="3"/>
  <c r="A193" i="3"/>
  <c r="A194" i="3"/>
  <c r="A195" i="3"/>
  <c r="A196" i="3"/>
  <c r="A197" i="3"/>
  <c r="A198" i="3"/>
  <c r="A199" i="3"/>
  <c r="A200" i="3"/>
  <c r="A201" i="3"/>
  <c r="A202" i="3"/>
  <c r="A203" i="3"/>
  <c r="A204" i="3"/>
  <c r="A205" i="3"/>
  <c r="A206" i="3"/>
  <c r="A207" i="3"/>
  <c r="A208" i="3"/>
  <c r="A209" i="3"/>
  <c r="A210" i="3"/>
  <c r="A211" i="3"/>
  <c r="A212" i="3"/>
  <c r="A213" i="3"/>
  <c r="A214" i="3"/>
  <c r="A215" i="3"/>
  <c r="A216" i="3"/>
  <c r="A217" i="3"/>
  <c r="A218" i="3"/>
  <c r="A219" i="3"/>
  <c r="A220" i="3"/>
  <c r="A221" i="3"/>
  <c r="A222" i="3"/>
  <c r="A223" i="3"/>
  <c r="A224" i="3"/>
  <c r="A225" i="3"/>
  <c r="A226" i="3"/>
  <c r="A227" i="3"/>
  <c r="A228" i="3"/>
  <c r="A229" i="3"/>
  <c r="A230" i="3"/>
  <c r="A231" i="3"/>
  <c r="A232" i="3"/>
  <c r="A233" i="3"/>
  <c r="A234" i="3"/>
  <c r="A235" i="3"/>
  <c r="A236" i="3"/>
  <c r="A237" i="3"/>
  <c r="A238" i="3"/>
  <c r="A239" i="3"/>
  <c r="A240" i="3"/>
  <c r="A241" i="3"/>
  <c r="A242" i="3"/>
  <c r="A243" i="3"/>
  <c r="A244" i="3"/>
  <c r="A245" i="3"/>
  <c r="A246" i="3"/>
  <c r="A247" i="3"/>
  <c r="A248" i="3"/>
  <c r="A249" i="3"/>
  <c r="A250" i="3"/>
  <c r="A251" i="3"/>
  <c r="A252" i="3"/>
  <c r="A253" i="3"/>
  <c r="A254" i="3"/>
  <c r="A255" i="3"/>
  <c r="A256" i="3"/>
  <c r="A257" i="3"/>
  <c r="A258" i="3"/>
  <c r="A259" i="3"/>
  <c r="A260" i="3"/>
  <c r="A261" i="3"/>
  <c r="A262" i="3"/>
  <c r="A263" i="3"/>
  <c r="A264" i="3"/>
  <c r="A265" i="3"/>
  <c r="A266" i="3"/>
  <c r="A267" i="3"/>
  <c r="A268" i="3"/>
  <c r="A269" i="3"/>
  <c r="A270" i="3"/>
  <c r="A271" i="3"/>
  <c r="A272" i="3"/>
  <c r="A273" i="3"/>
  <c r="A274" i="3"/>
  <c r="A275" i="3"/>
  <c r="A276" i="3"/>
  <c r="A277" i="3"/>
  <c r="A278" i="3"/>
  <c r="A279" i="3"/>
  <c r="A280" i="3"/>
  <c r="A281" i="3"/>
  <c r="A282" i="3"/>
  <c r="A283" i="3"/>
  <c r="A284" i="3"/>
  <c r="A285" i="3"/>
  <c r="A286" i="3"/>
  <c r="A287" i="3"/>
  <c r="A288" i="3"/>
  <c r="A289" i="3"/>
  <c r="A290" i="3"/>
  <c r="A291" i="3"/>
  <c r="A292" i="3"/>
  <c r="A293" i="3"/>
  <c r="A294" i="3"/>
  <c r="A295" i="3"/>
  <c r="A296" i="3"/>
  <c r="A297" i="3"/>
  <c r="A298" i="3"/>
  <c r="A299" i="3"/>
  <c r="A300" i="3"/>
  <c r="A301" i="3"/>
  <c r="A302" i="3"/>
  <c r="A303" i="3"/>
  <c r="A304" i="3"/>
  <c r="A305" i="3"/>
  <c r="A306" i="3"/>
  <c r="A307" i="3"/>
  <c r="A308" i="3"/>
  <c r="A309" i="3"/>
  <c r="A310" i="3"/>
  <c r="A311" i="3"/>
  <c r="A312" i="3"/>
  <c r="A313" i="3"/>
  <c r="A314" i="3"/>
  <c r="A315" i="3"/>
  <c r="A316" i="3"/>
  <c r="A317" i="3"/>
  <c r="A318" i="3"/>
  <c r="A319" i="3"/>
  <c r="A320" i="3"/>
  <c r="A321" i="3"/>
  <c r="A322" i="3"/>
  <c r="A323" i="3"/>
  <c r="A324" i="3"/>
  <c r="A325" i="3"/>
  <c r="A326" i="3"/>
  <c r="A327" i="3"/>
  <c r="A328" i="3"/>
  <c r="A329" i="3"/>
  <c r="A330" i="3"/>
  <c r="A331" i="3"/>
  <c r="A332" i="3"/>
  <c r="A333" i="3"/>
  <c r="A334" i="3"/>
  <c r="A335" i="3"/>
  <c r="A336" i="3"/>
  <c r="A337" i="3"/>
  <c r="A338" i="3"/>
  <c r="A339" i="3"/>
  <c r="A340" i="3"/>
  <c r="A341" i="3"/>
  <c r="A342" i="3"/>
  <c r="A343" i="3"/>
  <c r="A344" i="3"/>
  <c r="A345" i="3"/>
  <c r="A346" i="3"/>
  <c r="A347" i="3"/>
  <c r="A348" i="3"/>
  <c r="A349" i="3"/>
  <c r="A350" i="3"/>
  <c r="A351" i="3"/>
  <c r="A352" i="3"/>
  <c r="A353" i="3"/>
  <c r="A354" i="3"/>
  <c r="A355" i="3"/>
  <c r="A356" i="3"/>
  <c r="A357" i="3"/>
  <c r="A358" i="3"/>
  <c r="A359" i="3"/>
  <c r="A360" i="3"/>
  <c r="A361" i="3"/>
  <c r="A362" i="3"/>
  <c r="A363" i="3"/>
  <c r="A364" i="3"/>
  <c r="A365" i="3"/>
  <c r="A366" i="3"/>
  <c r="A367" i="3"/>
  <c r="A368" i="3"/>
  <c r="A369" i="3"/>
  <c r="A370" i="3"/>
  <c r="A371" i="3"/>
  <c r="A372" i="3"/>
  <c r="A373" i="3"/>
  <c r="A374" i="3"/>
  <c r="A375" i="3"/>
  <c r="A376" i="3"/>
  <c r="A377" i="3"/>
  <c r="A378" i="3"/>
  <c r="A379" i="3"/>
  <c r="A380" i="3"/>
  <c r="A381" i="3"/>
  <c r="A382" i="3"/>
  <c r="A383" i="3"/>
  <c r="A384" i="3"/>
  <c r="A385" i="3"/>
  <c r="A386" i="3"/>
  <c r="A387" i="3"/>
  <c r="A388" i="3"/>
  <c r="A389" i="3"/>
  <c r="A390" i="3"/>
  <c r="A391" i="3"/>
  <c r="A392" i="3"/>
  <c r="A393" i="3"/>
  <c r="A394" i="3"/>
  <c r="A395" i="3"/>
  <c r="A396" i="3"/>
  <c r="A397" i="3"/>
  <c r="A398" i="3"/>
  <c r="A399" i="3"/>
  <c r="A400" i="3"/>
  <c r="A401" i="3"/>
  <c r="A402" i="3"/>
  <c r="A403" i="3"/>
  <c r="A404" i="3"/>
  <c r="A405" i="3"/>
  <c r="A406" i="3"/>
  <c r="A407" i="3"/>
  <c r="A408" i="3"/>
  <c r="A409" i="3"/>
  <c r="A410" i="3"/>
  <c r="A411" i="3"/>
  <c r="A412" i="3"/>
  <c r="A413" i="3"/>
  <c r="A414" i="3"/>
  <c r="A415" i="3"/>
  <c r="A416" i="3"/>
  <c r="A417" i="3"/>
  <c r="A418" i="3"/>
  <c r="A419" i="3"/>
  <c r="A420" i="3"/>
  <c r="A421" i="3"/>
  <c r="A422" i="3"/>
  <c r="A423" i="3"/>
  <c r="A424" i="3"/>
  <c r="A425" i="3"/>
  <c r="A426" i="3"/>
  <c r="A427" i="3"/>
  <c r="A428" i="3"/>
  <c r="A429" i="3"/>
  <c r="A430" i="3"/>
  <c r="A431" i="3"/>
  <c r="A432" i="3"/>
  <c r="A433" i="3"/>
  <c r="A434" i="3"/>
  <c r="A435" i="3"/>
  <c r="A436" i="3"/>
  <c r="A437" i="3"/>
  <c r="A438" i="3"/>
  <c r="A439" i="3"/>
  <c r="A440" i="3"/>
  <c r="A441" i="3"/>
  <c r="A442" i="3"/>
  <c r="A443" i="3"/>
  <c r="A444" i="3"/>
  <c r="A445" i="3"/>
  <c r="A446" i="3"/>
  <c r="A447" i="3"/>
  <c r="A448" i="3"/>
  <c r="A449" i="3"/>
  <c r="A450" i="3"/>
  <c r="A451" i="3"/>
  <c r="A452" i="3"/>
  <c r="A453" i="3"/>
  <c r="A454" i="3"/>
  <c r="A455" i="3"/>
  <c r="A456" i="3"/>
  <c r="A457" i="3"/>
  <c r="A458" i="3"/>
  <c r="A459" i="3"/>
  <c r="A460" i="3"/>
  <c r="A461" i="3"/>
  <c r="A462" i="3"/>
  <c r="A463" i="3"/>
  <c r="A464" i="3"/>
  <c r="A465" i="3"/>
  <c r="A466" i="3"/>
  <c r="A467" i="3"/>
  <c r="A468" i="3"/>
  <c r="A469" i="3"/>
  <c r="A470" i="3"/>
  <c r="A471" i="3"/>
  <c r="A472" i="3"/>
  <c r="A473" i="3"/>
  <c r="A474" i="3"/>
  <c r="A475" i="3"/>
  <c r="A476" i="3"/>
  <c r="A477" i="3"/>
  <c r="A478" i="3"/>
  <c r="A479" i="3"/>
  <c r="A480" i="3"/>
  <c r="A481" i="3"/>
  <c r="A482" i="3"/>
  <c r="A483" i="3"/>
  <c r="A484" i="3"/>
  <c r="A485" i="3"/>
  <c r="A486" i="3"/>
  <c r="A487" i="3"/>
  <c r="A488" i="3"/>
  <c r="A489" i="3"/>
  <c r="A490" i="3"/>
  <c r="A491" i="3"/>
  <c r="A492" i="3"/>
  <c r="A493" i="3"/>
  <c r="A494" i="3"/>
  <c r="A495" i="3"/>
  <c r="A496" i="3"/>
  <c r="A497" i="3"/>
  <c r="A498" i="3"/>
  <c r="A499" i="3"/>
  <c r="A500" i="3"/>
  <c r="A501" i="3"/>
  <c r="A502" i="3"/>
  <c r="A503" i="3"/>
  <c r="A504" i="3"/>
  <c r="A505" i="3"/>
  <c r="A506" i="3"/>
  <c r="A507" i="3"/>
  <c r="A508" i="3"/>
  <c r="A509" i="3"/>
  <c r="A510" i="3"/>
  <c r="A511" i="3"/>
  <c r="A512" i="3"/>
  <c r="A513" i="3"/>
  <c r="A514" i="3"/>
  <c r="A515" i="3"/>
  <c r="A516" i="3"/>
  <c r="A517" i="3"/>
  <c r="A518" i="3"/>
  <c r="A519" i="3"/>
  <c r="A520" i="3"/>
  <c r="A521" i="3"/>
  <c r="A522" i="3"/>
  <c r="A523" i="3"/>
  <c r="A524" i="3"/>
  <c r="A525" i="3"/>
  <c r="A526" i="3"/>
  <c r="A527" i="3"/>
  <c r="A528" i="3"/>
  <c r="A529" i="3"/>
  <c r="A530" i="3"/>
  <c r="A531" i="3"/>
  <c r="A532" i="3"/>
  <c r="A533" i="3"/>
  <c r="A534" i="3"/>
  <c r="A535" i="3"/>
  <c r="A536" i="3"/>
  <c r="A537" i="3"/>
  <c r="A538" i="3"/>
  <c r="A539" i="3"/>
  <c r="A540" i="3"/>
  <c r="A541" i="3"/>
  <c r="A542" i="3"/>
  <c r="A543" i="3"/>
  <c r="A544" i="3"/>
  <c r="A545" i="3"/>
  <c r="A546" i="3"/>
  <c r="A547" i="3"/>
  <c r="A548" i="3"/>
  <c r="A549" i="3"/>
  <c r="A550" i="3"/>
  <c r="A551" i="3"/>
  <c r="A552" i="3"/>
  <c r="A553" i="3"/>
  <c r="A554" i="3"/>
  <c r="A555" i="3"/>
  <c r="A556" i="3"/>
  <c r="A557" i="3"/>
  <c r="A558" i="3"/>
  <c r="A559" i="3"/>
  <c r="A560" i="3"/>
  <c r="A561" i="3"/>
  <c r="A562" i="3"/>
  <c r="A563" i="3"/>
  <c r="A564" i="3"/>
  <c r="A565" i="3"/>
  <c r="A566" i="3"/>
  <c r="A567" i="3"/>
  <c r="A568" i="3"/>
  <c r="A569" i="3"/>
  <c r="A570" i="3"/>
  <c r="A571" i="3"/>
  <c r="A572" i="3"/>
  <c r="A573" i="3"/>
  <c r="A574" i="3"/>
  <c r="A575" i="3"/>
  <c r="A576" i="3"/>
  <c r="A577" i="3"/>
  <c r="A578" i="3"/>
  <c r="A579" i="3"/>
  <c r="A580" i="3"/>
  <c r="A581" i="3"/>
  <c r="A582" i="3"/>
  <c r="A583" i="3"/>
  <c r="A584" i="3"/>
  <c r="A585" i="3"/>
  <c r="A586" i="3"/>
  <c r="A587" i="3"/>
  <c r="A588" i="3"/>
  <c r="A589" i="3"/>
  <c r="A590" i="3"/>
  <c r="A591" i="3"/>
  <c r="A592" i="3"/>
  <c r="A593" i="3"/>
  <c r="A594" i="3"/>
  <c r="A595" i="3"/>
  <c r="A596" i="3"/>
  <c r="A597" i="3"/>
  <c r="A598" i="3"/>
  <c r="A599" i="3"/>
  <c r="A600" i="3"/>
  <c r="A601" i="3"/>
  <c r="A602" i="3"/>
  <c r="A603" i="3"/>
  <c r="A604" i="3"/>
  <c r="A605" i="3"/>
  <c r="A606" i="3"/>
  <c r="A607" i="3"/>
  <c r="A608" i="3"/>
  <c r="A609" i="3"/>
  <c r="A610" i="3"/>
  <c r="A611" i="3"/>
  <c r="A612" i="3"/>
  <c r="A613" i="3"/>
  <c r="A614" i="3"/>
  <c r="A615" i="3"/>
  <c r="A616" i="3"/>
  <c r="A617" i="3"/>
  <c r="A618" i="3"/>
  <c r="A619" i="3"/>
  <c r="A620" i="3"/>
  <c r="A621" i="3"/>
  <c r="A622" i="3"/>
  <c r="A623" i="3"/>
  <c r="A624" i="3"/>
  <c r="A625" i="3"/>
  <c r="A626" i="3"/>
  <c r="A627" i="3"/>
  <c r="A628" i="3"/>
  <c r="A629" i="3"/>
  <c r="A630" i="3"/>
  <c r="A631" i="3"/>
  <c r="A632" i="3"/>
  <c r="A633" i="3"/>
  <c r="A634" i="3"/>
  <c r="A635" i="3"/>
  <c r="A636" i="3"/>
  <c r="A637" i="3"/>
  <c r="A638" i="3"/>
  <c r="A639" i="3"/>
  <c r="A640" i="3"/>
  <c r="A641" i="3"/>
  <c r="A642" i="3"/>
  <c r="A643" i="3"/>
  <c r="A644" i="3"/>
  <c r="A645" i="3"/>
  <c r="A646" i="3"/>
  <c r="A647" i="3"/>
  <c r="A648" i="3"/>
  <c r="A649" i="3"/>
  <c r="A650" i="3"/>
  <c r="A651" i="3"/>
  <c r="A652" i="3"/>
  <c r="A653" i="3"/>
  <c r="A654" i="3"/>
  <c r="A655" i="3"/>
  <c r="A656" i="3"/>
  <c r="A657" i="3"/>
  <c r="A658" i="3"/>
  <c r="A659" i="3"/>
  <c r="A660" i="3"/>
  <c r="A661" i="3"/>
  <c r="A662" i="3"/>
  <c r="A663" i="3"/>
  <c r="A664" i="3"/>
  <c r="A665" i="3"/>
  <c r="A666" i="3"/>
  <c r="A667" i="3"/>
  <c r="A668" i="3"/>
  <c r="A669" i="3"/>
  <c r="A670" i="3"/>
  <c r="A671" i="3"/>
  <c r="A672" i="3"/>
  <c r="A673" i="3"/>
  <c r="A674" i="3"/>
  <c r="A675" i="3"/>
  <c r="A676" i="3"/>
  <c r="A677" i="3"/>
  <c r="A678" i="3"/>
  <c r="A679" i="3"/>
  <c r="A680" i="3"/>
  <c r="A681" i="3"/>
  <c r="A682" i="3"/>
  <c r="A683" i="3"/>
  <c r="A684" i="3"/>
  <c r="A685" i="3"/>
  <c r="A686" i="3"/>
  <c r="A687" i="3"/>
  <c r="A688" i="3"/>
  <c r="A689" i="3"/>
  <c r="A690" i="3"/>
  <c r="A691" i="3"/>
  <c r="A692" i="3"/>
  <c r="A693" i="3"/>
  <c r="A694" i="3"/>
  <c r="A695" i="3"/>
  <c r="A696" i="3"/>
  <c r="A697" i="3"/>
  <c r="A698" i="3"/>
  <c r="A699" i="3"/>
  <c r="A700" i="3"/>
  <c r="A701" i="3"/>
  <c r="A702" i="3"/>
  <c r="A703" i="3"/>
  <c r="A704" i="3"/>
  <c r="A705" i="3"/>
  <c r="A706" i="3"/>
  <c r="A707" i="3"/>
  <c r="A708" i="3"/>
  <c r="A709" i="3"/>
  <c r="A710" i="3"/>
  <c r="A711" i="3"/>
  <c r="A712" i="3"/>
  <c r="A713" i="3"/>
  <c r="A714" i="3"/>
  <c r="A715" i="3"/>
  <c r="A716" i="3"/>
  <c r="A717" i="3"/>
  <c r="A718" i="3"/>
  <c r="A719" i="3"/>
  <c r="A720" i="3"/>
  <c r="A721" i="3"/>
  <c r="A722" i="3"/>
  <c r="A723" i="3"/>
  <c r="A724" i="3"/>
  <c r="A725" i="3"/>
  <c r="A726" i="3"/>
  <c r="A727" i="3"/>
  <c r="A728" i="3"/>
  <c r="A729" i="3"/>
  <c r="A730" i="3"/>
  <c r="A731" i="3"/>
  <c r="A732" i="3"/>
  <c r="A733" i="3"/>
  <c r="A734" i="3"/>
  <c r="A735" i="3"/>
  <c r="A736" i="3"/>
  <c r="A737" i="3"/>
  <c r="A738" i="3"/>
  <c r="A739" i="3"/>
  <c r="A740" i="3"/>
  <c r="A741" i="3"/>
  <c r="A742" i="3"/>
  <c r="A743" i="3"/>
  <c r="A744" i="3"/>
  <c r="A745" i="3"/>
  <c r="A746" i="3"/>
  <c r="A747" i="3"/>
  <c r="A748" i="3"/>
  <c r="A749" i="3"/>
  <c r="A750" i="3"/>
  <c r="A751" i="3"/>
  <c r="A752" i="3"/>
  <c r="A753" i="3"/>
  <c r="A754" i="3"/>
  <c r="A755" i="3"/>
  <c r="A756" i="3"/>
  <c r="A757" i="3"/>
  <c r="A758" i="3"/>
  <c r="A759" i="3"/>
  <c r="A760" i="3"/>
  <c r="A761" i="3"/>
  <c r="A762" i="3"/>
  <c r="A763" i="3"/>
  <c r="A764" i="3"/>
  <c r="A765" i="3"/>
  <c r="A766" i="3"/>
  <c r="A767" i="3"/>
  <c r="A768" i="3"/>
  <c r="A769" i="3"/>
  <c r="A770" i="3"/>
  <c r="A771" i="3"/>
  <c r="A772" i="3"/>
  <c r="A773" i="3"/>
  <c r="A774" i="3"/>
  <c r="A775" i="3"/>
  <c r="A776" i="3"/>
  <c r="A777" i="3"/>
  <c r="A778" i="3"/>
  <c r="A779" i="3"/>
  <c r="A780" i="3"/>
  <c r="A781" i="3"/>
  <c r="A782" i="3"/>
  <c r="A783" i="3"/>
  <c r="A784" i="3"/>
  <c r="A785" i="3"/>
  <c r="A786" i="3"/>
  <c r="A787" i="3"/>
  <c r="A788" i="3"/>
  <c r="A789" i="3"/>
  <c r="A790" i="3"/>
  <c r="A791" i="3"/>
  <c r="A792" i="3"/>
  <c r="A793" i="3"/>
  <c r="A794" i="3"/>
  <c r="A795" i="3"/>
  <c r="A796" i="3"/>
  <c r="A797" i="3"/>
  <c r="A798" i="3"/>
  <c r="A799" i="3"/>
  <c r="A800" i="3"/>
  <c r="A801" i="3"/>
  <c r="A802" i="3"/>
  <c r="A803" i="3"/>
  <c r="A804" i="3"/>
  <c r="A805" i="3"/>
  <c r="A806" i="3"/>
  <c r="A807" i="3"/>
  <c r="A808" i="3"/>
  <c r="A809" i="3"/>
  <c r="A810" i="3"/>
  <c r="A811" i="3"/>
  <c r="A812" i="3"/>
  <c r="A813" i="3"/>
  <c r="A814" i="3"/>
  <c r="A815" i="3"/>
  <c r="A816" i="3"/>
  <c r="A817" i="3"/>
  <c r="A818" i="3"/>
  <c r="A819" i="3"/>
  <c r="A820" i="3"/>
  <c r="A821" i="3"/>
  <c r="A822" i="3"/>
  <c r="A823" i="3"/>
  <c r="A824" i="3"/>
  <c r="A825" i="3"/>
  <c r="A826" i="3"/>
  <c r="A827" i="3"/>
  <c r="A828" i="3"/>
  <c r="A829" i="3"/>
  <c r="A830" i="3"/>
  <c r="A831" i="3"/>
  <c r="A832" i="3"/>
  <c r="A833" i="3"/>
  <c r="A834" i="3"/>
  <c r="A835" i="3"/>
  <c r="A836" i="3"/>
  <c r="A837" i="3"/>
  <c r="A838" i="3"/>
  <c r="A839" i="3"/>
  <c r="A840" i="3"/>
  <c r="A841" i="3"/>
  <c r="A842" i="3"/>
  <c r="A843" i="3"/>
  <c r="A844" i="3"/>
  <c r="A845" i="3"/>
  <c r="A846" i="3"/>
  <c r="A847" i="3"/>
  <c r="A848" i="3"/>
  <c r="A849" i="3"/>
  <c r="A850" i="3"/>
  <c r="A851" i="3"/>
  <c r="A852" i="3"/>
  <c r="A853" i="3"/>
  <c r="A854" i="3"/>
  <c r="A855" i="3"/>
  <c r="A856" i="3"/>
  <c r="A857" i="3"/>
  <c r="A858" i="3"/>
  <c r="A859" i="3"/>
  <c r="A860" i="3"/>
  <c r="A861" i="3"/>
  <c r="A862" i="3"/>
  <c r="A863" i="3"/>
  <c r="A864" i="3"/>
  <c r="A865" i="3"/>
  <c r="A866" i="3"/>
  <c r="A867" i="3"/>
  <c r="A868" i="3"/>
  <c r="A869" i="3"/>
  <c r="A870" i="3"/>
  <c r="A871" i="3"/>
  <c r="A872" i="3"/>
  <c r="A873" i="3"/>
  <c r="A874" i="3"/>
  <c r="A875" i="3"/>
  <c r="A876" i="3"/>
  <c r="A877" i="3"/>
  <c r="A878" i="3"/>
  <c r="A879" i="3"/>
  <c r="A880" i="3"/>
  <c r="A881" i="3"/>
  <c r="A882" i="3"/>
  <c r="A883" i="3"/>
  <c r="A884" i="3"/>
  <c r="A885" i="3"/>
  <c r="A886" i="3"/>
  <c r="A887" i="3"/>
  <c r="A888" i="3"/>
  <c r="A889" i="3"/>
  <c r="A890" i="3"/>
  <c r="A891" i="3"/>
  <c r="A892" i="3"/>
  <c r="A893" i="3"/>
  <c r="A894" i="3"/>
  <c r="A895" i="3"/>
  <c r="A896" i="3"/>
  <c r="A897" i="3"/>
  <c r="A898" i="3"/>
  <c r="A899" i="3"/>
  <c r="A900" i="3"/>
  <c r="A901" i="3"/>
  <c r="A902" i="3"/>
  <c r="A903" i="3"/>
  <c r="A904" i="3"/>
  <c r="A905" i="3"/>
  <c r="A906" i="3"/>
  <c r="A907" i="3"/>
  <c r="A908" i="3"/>
  <c r="A909" i="3"/>
  <c r="A910" i="3"/>
  <c r="A911" i="3"/>
  <c r="A912" i="3"/>
  <c r="A913" i="3"/>
  <c r="A914" i="3"/>
  <c r="A915" i="3"/>
  <c r="A916" i="3"/>
  <c r="A917" i="3"/>
  <c r="A918" i="3"/>
  <c r="A919" i="3"/>
  <c r="A920" i="3"/>
  <c r="A921" i="3"/>
  <c r="A922" i="3"/>
  <c r="A923" i="3"/>
  <c r="A924" i="3"/>
  <c r="A925" i="3"/>
  <c r="A926" i="3"/>
  <c r="A927" i="3"/>
  <c r="A928" i="3"/>
  <c r="A929" i="3"/>
  <c r="A930" i="3"/>
  <c r="A931" i="3"/>
  <c r="A932" i="3"/>
  <c r="A933" i="3"/>
  <c r="A934" i="3"/>
  <c r="A935" i="3"/>
  <c r="A936" i="3"/>
  <c r="A937" i="3"/>
  <c r="A938" i="3"/>
  <c r="A939" i="3"/>
  <c r="A940" i="3"/>
  <c r="A941" i="3"/>
  <c r="A942" i="3"/>
  <c r="A943" i="3"/>
  <c r="A944" i="3"/>
  <c r="A945" i="3"/>
  <c r="A946" i="3"/>
  <c r="A947" i="3"/>
  <c r="A948" i="3"/>
  <c r="A949" i="3"/>
  <c r="A950" i="3"/>
  <c r="A951" i="3"/>
  <c r="A952" i="3"/>
  <c r="A953" i="3"/>
  <c r="A954" i="3"/>
  <c r="A955" i="3"/>
  <c r="A956" i="3"/>
  <c r="A957" i="3"/>
  <c r="A958" i="3"/>
  <c r="A959" i="3"/>
  <c r="A960" i="3"/>
  <c r="A961" i="3"/>
  <c r="A962" i="3"/>
  <c r="A963" i="3"/>
  <c r="A964" i="3"/>
  <c r="A965" i="3"/>
  <c r="A966" i="3"/>
  <c r="A967" i="3"/>
  <c r="A968" i="3"/>
  <c r="A969" i="3"/>
  <c r="A970" i="3"/>
  <c r="A971" i="3"/>
  <c r="A972" i="3"/>
  <c r="A973" i="3"/>
  <c r="A974" i="3"/>
  <c r="A975" i="3"/>
  <c r="A976" i="3"/>
  <c r="A977" i="3"/>
  <c r="A978" i="3"/>
  <c r="A979" i="3"/>
  <c r="A980" i="3"/>
  <c r="A981" i="3"/>
  <c r="A982" i="3"/>
  <c r="A983" i="3"/>
  <c r="A984" i="3"/>
  <c r="A985" i="3"/>
  <c r="A986" i="3"/>
  <c r="A987" i="3"/>
  <c r="A988" i="3"/>
  <c r="A989" i="3"/>
  <c r="A990" i="3"/>
  <c r="A991" i="3"/>
  <c r="A992" i="3"/>
  <c r="A993" i="3"/>
  <c r="A994" i="3"/>
  <c r="A995" i="3"/>
  <c r="A996" i="3"/>
  <c r="A997" i="3"/>
  <c r="A998" i="3"/>
  <c r="A999" i="3"/>
  <c r="A1000" i="3"/>
  <c r="A1001" i="3"/>
  <c r="A1002" i="3"/>
  <c r="A1003" i="3"/>
  <c r="A1004" i="3"/>
  <c r="A1005" i="3"/>
  <c r="A1006" i="3"/>
  <c r="A1007" i="3"/>
  <c r="A1008" i="3"/>
  <c r="A1009" i="3"/>
  <c r="A1010" i="3"/>
  <c r="A1011" i="3"/>
  <c r="A1012" i="3"/>
  <c r="A1013" i="3"/>
  <c r="A1014" i="3"/>
  <c r="A1015" i="3"/>
  <c r="A1016" i="3"/>
  <c r="A1017" i="3"/>
  <c r="A1018" i="3"/>
  <c r="A1019" i="3"/>
  <c r="A1020" i="3"/>
  <c r="A1021" i="3"/>
  <c r="A1022" i="3"/>
  <c r="A1023" i="3"/>
  <c r="A1024" i="3"/>
  <c r="A1025" i="3"/>
  <c r="A1026" i="3"/>
  <c r="A1027" i="3"/>
  <c r="A1028" i="3"/>
  <c r="A1029" i="3"/>
  <c r="A1030" i="3"/>
  <c r="A1031" i="3"/>
  <c r="A1032" i="3"/>
  <c r="A1033" i="3"/>
  <c r="A1034" i="3"/>
  <c r="A1035" i="3"/>
  <c r="A1036" i="3"/>
  <c r="A1037" i="3"/>
  <c r="A1038" i="3"/>
  <c r="A1039" i="3"/>
  <c r="A1040" i="3"/>
  <c r="A1041" i="3"/>
  <c r="A1042" i="3"/>
  <c r="A1043" i="3"/>
  <c r="A1044" i="3"/>
  <c r="A1045" i="3"/>
  <c r="A1046" i="3"/>
  <c r="A1047" i="3"/>
  <c r="A1048" i="3"/>
  <c r="A1049" i="3"/>
  <c r="A1050" i="3"/>
  <c r="A1051" i="3"/>
  <c r="A1052" i="3"/>
  <c r="A1053" i="3"/>
  <c r="A1054" i="3"/>
  <c r="A1055" i="3"/>
  <c r="A1056" i="3"/>
  <c r="A1057" i="3"/>
  <c r="A1058" i="3"/>
  <c r="A1059" i="3"/>
  <c r="A1060" i="3"/>
  <c r="A1061" i="3"/>
  <c r="A1062" i="3"/>
  <c r="A1063" i="3"/>
  <c r="A1064" i="3"/>
  <c r="A1065" i="3"/>
  <c r="A1066" i="3"/>
  <c r="A1067" i="3"/>
  <c r="A1068" i="3"/>
  <c r="A1069" i="3"/>
  <c r="A1070" i="3"/>
  <c r="A1071" i="3"/>
  <c r="A1072" i="3"/>
  <c r="A1073" i="3"/>
  <c r="A1074" i="3"/>
  <c r="A1075" i="3"/>
  <c r="A1076" i="3"/>
  <c r="A1077" i="3"/>
  <c r="A1078" i="3"/>
  <c r="A1079" i="3"/>
  <c r="A1080" i="3"/>
  <c r="A1081" i="3"/>
  <c r="A1082" i="3"/>
  <c r="A1083" i="3"/>
  <c r="A1084" i="3"/>
  <c r="A1085" i="3"/>
  <c r="A1086" i="3"/>
  <c r="A1087" i="3"/>
  <c r="A1088" i="3"/>
  <c r="A1089" i="3"/>
  <c r="A1090" i="3"/>
  <c r="A1091" i="3"/>
  <c r="A1092" i="3"/>
  <c r="A1093" i="3"/>
  <c r="A1094" i="3"/>
  <c r="A1095" i="3"/>
  <c r="A1096" i="3"/>
  <c r="A1097" i="3"/>
  <c r="A1098" i="3"/>
  <c r="A1099" i="3"/>
  <c r="A1100" i="3"/>
  <c r="A1101" i="3"/>
  <c r="A1102" i="3"/>
  <c r="A1103" i="3"/>
  <c r="A1104" i="3"/>
  <c r="A1105" i="3"/>
  <c r="A1106" i="3"/>
  <c r="A1107" i="3"/>
  <c r="A1108" i="3"/>
  <c r="A1109" i="3"/>
  <c r="A1110" i="3"/>
  <c r="A1111" i="3"/>
  <c r="A1112" i="3"/>
  <c r="A1113" i="3"/>
  <c r="A1114" i="3"/>
  <c r="A1115" i="3"/>
  <c r="A1116" i="3"/>
  <c r="A1117" i="3"/>
  <c r="A1118" i="3"/>
  <c r="A1119" i="3"/>
  <c r="A1120" i="3"/>
  <c r="A1121" i="3"/>
  <c r="A1122" i="3"/>
  <c r="A1123" i="3"/>
  <c r="A1124" i="3"/>
  <c r="A1125" i="3"/>
  <c r="A1126" i="3"/>
  <c r="A1127" i="3"/>
  <c r="A1128" i="3"/>
  <c r="A1129" i="3"/>
  <c r="A1130" i="3"/>
  <c r="A1131" i="3"/>
  <c r="A1132" i="3"/>
  <c r="A1133" i="3"/>
  <c r="A1134" i="3"/>
  <c r="A1135" i="3"/>
  <c r="A1136" i="3"/>
  <c r="A1137" i="3"/>
  <c r="A1138" i="3"/>
  <c r="A1139" i="3"/>
  <c r="A1140" i="3"/>
  <c r="A1141" i="3"/>
  <c r="A1142" i="3"/>
  <c r="A1143" i="3"/>
  <c r="A1144" i="3"/>
  <c r="A1145" i="3"/>
  <c r="A1146" i="3"/>
  <c r="A1147" i="3"/>
  <c r="A1148" i="3"/>
  <c r="A1149" i="3"/>
  <c r="A1150" i="3"/>
  <c r="A1151" i="3"/>
  <c r="A1152" i="3"/>
  <c r="A1153" i="3"/>
  <c r="A1154" i="3"/>
  <c r="A1155" i="3"/>
  <c r="A1156" i="3"/>
  <c r="A1157" i="3"/>
  <c r="A1158" i="3"/>
  <c r="A1159" i="3"/>
  <c r="A1160" i="3"/>
  <c r="A1161" i="3"/>
  <c r="A1162" i="3"/>
  <c r="A1163" i="3"/>
  <c r="A1164" i="3"/>
  <c r="A1165" i="3"/>
  <c r="A1166" i="3"/>
  <c r="A1167" i="3"/>
  <c r="A1168" i="3"/>
  <c r="A1169" i="3"/>
  <c r="A1170" i="3"/>
  <c r="A1171" i="3"/>
  <c r="A1172" i="3"/>
  <c r="A1173" i="3"/>
  <c r="A1174" i="3"/>
  <c r="A1175" i="3"/>
  <c r="A1176" i="3"/>
  <c r="A1177" i="3"/>
  <c r="A1178" i="3"/>
  <c r="A1179" i="3"/>
  <c r="A1180" i="3"/>
  <c r="A1181" i="3"/>
  <c r="A1182" i="3"/>
  <c r="A1183" i="3"/>
  <c r="A1184" i="3"/>
  <c r="A1185" i="3"/>
  <c r="A1186" i="3"/>
  <c r="A1187" i="3"/>
  <c r="A1188" i="3"/>
  <c r="A1189" i="3"/>
  <c r="A1190" i="3"/>
  <c r="A1191" i="3"/>
  <c r="A1192" i="3"/>
  <c r="A1193" i="3"/>
  <c r="A1194" i="3"/>
  <c r="A1195" i="3"/>
  <c r="A1196" i="3"/>
  <c r="A1197" i="3"/>
  <c r="A1198" i="3"/>
  <c r="A1199" i="3"/>
  <c r="A1200" i="3"/>
  <c r="A1201" i="3"/>
  <c r="A1202" i="3"/>
  <c r="A1203" i="3"/>
  <c r="A1204" i="3"/>
  <c r="A1205" i="3"/>
  <c r="A1206" i="3"/>
  <c r="A1207" i="3"/>
  <c r="A1208" i="3"/>
  <c r="A1209" i="3"/>
  <c r="A1210" i="3"/>
  <c r="A1211" i="3"/>
  <c r="A1212" i="3"/>
  <c r="A1213" i="3"/>
  <c r="A1214" i="3"/>
  <c r="A1215" i="3"/>
  <c r="A1216" i="3"/>
  <c r="A1217" i="3"/>
  <c r="A1218" i="3"/>
  <c r="A1219" i="3"/>
  <c r="A1220" i="3"/>
  <c r="A1221" i="3"/>
  <c r="A1222" i="3"/>
  <c r="A1223" i="3"/>
  <c r="A1224" i="3"/>
  <c r="A1225" i="3"/>
  <c r="A1226" i="3"/>
  <c r="A1227" i="3"/>
  <c r="A1228" i="3"/>
  <c r="A1229" i="3"/>
  <c r="A1230" i="3"/>
  <c r="A1231" i="3"/>
  <c r="A1232" i="3"/>
  <c r="A1233" i="3"/>
  <c r="A1234" i="3"/>
  <c r="A1235" i="3"/>
  <c r="A1236" i="3"/>
  <c r="A1237" i="3"/>
  <c r="A1238" i="3"/>
  <c r="A1239" i="3"/>
  <c r="A1240" i="3"/>
  <c r="A1241" i="3"/>
  <c r="A1242" i="3"/>
  <c r="A1243" i="3"/>
  <c r="A1244" i="3"/>
  <c r="A1245" i="3"/>
  <c r="A1246" i="3"/>
  <c r="A1247" i="3"/>
  <c r="A1248" i="3"/>
  <c r="A1249" i="3"/>
  <c r="A1250" i="3"/>
  <c r="A1251" i="3"/>
  <c r="A1252" i="3"/>
  <c r="A1253" i="3"/>
  <c r="A1254" i="3"/>
  <c r="A1255" i="3"/>
  <c r="A1256" i="3"/>
  <c r="A1257" i="3"/>
  <c r="A1258" i="3"/>
  <c r="A1259" i="3"/>
  <c r="A1260" i="3"/>
  <c r="A1261" i="3"/>
  <c r="A1262" i="3"/>
  <c r="A1263" i="3"/>
  <c r="A1264" i="3"/>
  <c r="A1265" i="3"/>
  <c r="A1266" i="3"/>
  <c r="A1267" i="3"/>
  <c r="A1268" i="3"/>
  <c r="A1269" i="3"/>
  <c r="A1270" i="3"/>
  <c r="A1271" i="3"/>
  <c r="A1272" i="3"/>
  <c r="A1273" i="3"/>
  <c r="A1274" i="3"/>
  <c r="A1275" i="3"/>
  <c r="A1276" i="3"/>
  <c r="A1277" i="3"/>
  <c r="A1278" i="3"/>
  <c r="A1279" i="3"/>
  <c r="A1280" i="3"/>
  <c r="A1281" i="3"/>
  <c r="A1282" i="3"/>
  <c r="A1283" i="3"/>
  <c r="A1284" i="3"/>
  <c r="A1285" i="3"/>
  <c r="A1286" i="3"/>
  <c r="A1287" i="3"/>
  <c r="A1288" i="3"/>
  <c r="A1289" i="3"/>
  <c r="A1290" i="3"/>
  <c r="A1291" i="3"/>
  <c r="A1292" i="3"/>
  <c r="A1293" i="3"/>
  <c r="A1294" i="3"/>
  <c r="A1295" i="3"/>
  <c r="A1296" i="3"/>
  <c r="A1297" i="3"/>
  <c r="A1298" i="3"/>
  <c r="A1299" i="3"/>
  <c r="A1300" i="3"/>
  <c r="A1301" i="3"/>
  <c r="A1302" i="3"/>
  <c r="A1303" i="3"/>
  <c r="A1304" i="3"/>
  <c r="A1305" i="3"/>
  <c r="A1306" i="3"/>
  <c r="A1307" i="3"/>
  <c r="A1308" i="3"/>
  <c r="A1309" i="3"/>
  <c r="A1310" i="3"/>
  <c r="A1311" i="3"/>
  <c r="A1312" i="3"/>
  <c r="A1313" i="3"/>
  <c r="A1314" i="3"/>
  <c r="A1315" i="3"/>
  <c r="A1316" i="3"/>
  <c r="A1317" i="3"/>
  <c r="A1318" i="3"/>
  <c r="A1319" i="3"/>
  <c r="A1320" i="3"/>
  <c r="A1321" i="3"/>
  <c r="A1322" i="3"/>
  <c r="A1323" i="3"/>
  <c r="A1324" i="3"/>
  <c r="A1325" i="3"/>
  <c r="A1326" i="3"/>
  <c r="A1327" i="3"/>
  <c r="A1328" i="3"/>
  <c r="A1329" i="3"/>
  <c r="A1330" i="3"/>
  <c r="A1331" i="3"/>
  <c r="A1332" i="3"/>
  <c r="A1333" i="3"/>
  <c r="A1334" i="3"/>
  <c r="A1335" i="3"/>
  <c r="A1336" i="3"/>
  <c r="A1337" i="3"/>
  <c r="A1338" i="3"/>
  <c r="A1339" i="3"/>
  <c r="A1340" i="3"/>
  <c r="A1341" i="3"/>
  <c r="A1342" i="3"/>
  <c r="A1343" i="3"/>
  <c r="A1344" i="3"/>
  <c r="A1345" i="3"/>
  <c r="A1346" i="3"/>
  <c r="A1347" i="3"/>
  <c r="A1348" i="3"/>
  <c r="A1349" i="3"/>
  <c r="A1350" i="3"/>
  <c r="A1351" i="3"/>
  <c r="A1352" i="3"/>
  <c r="A1353" i="3"/>
  <c r="A1354" i="3"/>
  <c r="A1355" i="3"/>
  <c r="A1356" i="3"/>
  <c r="A1357" i="3"/>
  <c r="A1358" i="3"/>
  <c r="A1359" i="3"/>
  <c r="A1360" i="3"/>
  <c r="A1361" i="3"/>
  <c r="A1362" i="3"/>
  <c r="A1363" i="3"/>
  <c r="A1364" i="3"/>
  <c r="A1365" i="3"/>
  <c r="A1366" i="3"/>
  <c r="A1367" i="3"/>
  <c r="A1368" i="3"/>
  <c r="A1369" i="3"/>
  <c r="A1370" i="3"/>
  <c r="A1371" i="3"/>
  <c r="A1372" i="3"/>
  <c r="A1373" i="3"/>
  <c r="A1374" i="3"/>
  <c r="A1375" i="3"/>
  <c r="A1376" i="3"/>
  <c r="A1377" i="3"/>
  <c r="A1378" i="3"/>
  <c r="A1379" i="3"/>
  <c r="A1380" i="3"/>
  <c r="A1381" i="3"/>
  <c r="A1382" i="3"/>
  <c r="A1383" i="3"/>
  <c r="A1384" i="3"/>
  <c r="A1385" i="3"/>
  <c r="A1386" i="3"/>
  <c r="A1387" i="3"/>
  <c r="A1388" i="3"/>
  <c r="A1389" i="3"/>
  <c r="A1390" i="3"/>
  <c r="A1391" i="3"/>
  <c r="A1392" i="3"/>
  <c r="A1393" i="3"/>
  <c r="A1394" i="3"/>
  <c r="A1395" i="3"/>
  <c r="A1396" i="3"/>
  <c r="A1397" i="3"/>
  <c r="A1398" i="3"/>
  <c r="A1399" i="3"/>
  <c r="A1400" i="3"/>
  <c r="A1401" i="3"/>
  <c r="A1402" i="3"/>
  <c r="A1403" i="3"/>
  <c r="A1404" i="3"/>
  <c r="A1405" i="3"/>
  <c r="A1406" i="3"/>
  <c r="A1407" i="3"/>
  <c r="A1408" i="3"/>
  <c r="A1409" i="3"/>
  <c r="A1410" i="3"/>
  <c r="A1411" i="3"/>
  <c r="A1412" i="3"/>
  <c r="A1413" i="3"/>
  <c r="A1414" i="3"/>
  <c r="A1415" i="3"/>
  <c r="A1416" i="3"/>
  <c r="A1417" i="3"/>
  <c r="A1418" i="3"/>
  <c r="A1419" i="3"/>
  <c r="A1420" i="3"/>
  <c r="A1421" i="3"/>
  <c r="A1422" i="3"/>
  <c r="A1423" i="3"/>
  <c r="A1424" i="3"/>
  <c r="A1425" i="3"/>
  <c r="A1426" i="3"/>
  <c r="A1427" i="3"/>
  <c r="A1428" i="3"/>
  <c r="A1429" i="3"/>
  <c r="A1430" i="3"/>
  <c r="A1431" i="3"/>
  <c r="A1432" i="3"/>
  <c r="A1433" i="3"/>
  <c r="A1434" i="3"/>
  <c r="A1435" i="3"/>
  <c r="A1436" i="3"/>
  <c r="A1437" i="3"/>
  <c r="A1438" i="3"/>
  <c r="A1439" i="3"/>
  <c r="A1440" i="3"/>
  <c r="A1441" i="3"/>
  <c r="A1442" i="3"/>
  <c r="A1443" i="3"/>
  <c r="A1444" i="3"/>
  <c r="A1445" i="3"/>
  <c r="A1446" i="3"/>
  <c r="A1447" i="3"/>
  <c r="A1448" i="3"/>
  <c r="A1449" i="3"/>
  <c r="A1450" i="3"/>
  <c r="A1451" i="3"/>
  <c r="A1452" i="3"/>
  <c r="A1453" i="3"/>
  <c r="A1454" i="3"/>
  <c r="A1455" i="3"/>
  <c r="A1456" i="3"/>
  <c r="A1457" i="3"/>
  <c r="A1458" i="3"/>
  <c r="A1459" i="3"/>
  <c r="A1460" i="3"/>
  <c r="A1461" i="3"/>
  <c r="A1462" i="3"/>
  <c r="A1463" i="3"/>
  <c r="A1464" i="3"/>
  <c r="A1465" i="3"/>
  <c r="A1466" i="3"/>
  <c r="A1467" i="3"/>
  <c r="A1468" i="3"/>
  <c r="A1469" i="3"/>
  <c r="A1470" i="3"/>
  <c r="A1471" i="3"/>
  <c r="A1472" i="3"/>
  <c r="A1473" i="3"/>
  <c r="A1474" i="3"/>
  <c r="A1475" i="3"/>
  <c r="A1476" i="3"/>
  <c r="A1477" i="3"/>
  <c r="A1478" i="3"/>
  <c r="A1479" i="3"/>
  <c r="A1480" i="3"/>
  <c r="A1481" i="3"/>
  <c r="A1482" i="3"/>
  <c r="A1483" i="3"/>
  <c r="A1484" i="3"/>
  <c r="A1485" i="3"/>
  <c r="A1486" i="3"/>
  <c r="A1487" i="3"/>
  <c r="A1488" i="3"/>
  <c r="A1489" i="3"/>
  <c r="A1490" i="3"/>
  <c r="A1491" i="3"/>
  <c r="A1492" i="3"/>
  <c r="A1493" i="3"/>
  <c r="A1494" i="3"/>
  <c r="A1495" i="3"/>
  <c r="A1496" i="3"/>
  <c r="A1497" i="3"/>
  <c r="A1498" i="3"/>
  <c r="A1499" i="3"/>
  <c r="A1500" i="3"/>
  <c r="A1501" i="3"/>
  <c r="A1502" i="3"/>
  <c r="A1503" i="3"/>
  <c r="A1504" i="3"/>
  <c r="A1505" i="3"/>
  <c r="A1506" i="3"/>
  <c r="A1507" i="3"/>
  <c r="A1508" i="3"/>
  <c r="A1509" i="3"/>
  <c r="A1510" i="3"/>
  <c r="A1511" i="3"/>
  <c r="A1512" i="3"/>
  <c r="A1513" i="3"/>
  <c r="A1514" i="3"/>
  <c r="A1515" i="3"/>
  <c r="A1516" i="3"/>
  <c r="A1517" i="3"/>
  <c r="A1518" i="3"/>
  <c r="A1519" i="3"/>
  <c r="A1520" i="3"/>
  <c r="A1521" i="3"/>
  <c r="A1522" i="3"/>
  <c r="A1523" i="3"/>
  <c r="A1524" i="3"/>
  <c r="A1525" i="3"/>
  <c r="A1526" i="3"/>
  <c r="A1527" i="3"/>
  <c r="A1528" i="3"/>
  <c r="A1529" i="3"/>
  <c r="A1530" i="3"/>
  <c r="A1531" i="3"/>
  <c r="A1532" i="3"/>
  <c r="A1533" i="3"/>
  <c r="A1534" i="3"/>
  <c r="A1535" i="3"/>
  <c r="A1536" i="3"/>
  <c r="A1537" i="3"/>
  <c r="A1538" i="3"/>
  <c r="A1539" i="3"/>
  <c r="A1540" i="3"/>
  <c r="A1541" i="3"/>
  <c r="A1542" i="3"/>
  <c r="A1543" i="3"/>
  <c r="A1544" i="3"/>
  <c r="A1545" i="3"/>
  <c r="A1546" i="3"/>
  <c r="A1547" i="3"/>
  <c r="A1548" i="3"/>
  <c r="A1549" i="3"/>
  <c r="A1550" i="3"/>
  <c r="A1551" i="3"/>
  <c r="A1552" i="3"/>
  <c r="A1553" i="3"/>
  <c r="A1554" i="3"/>
  <c r="A1555" i="3"/>
  <c r="A1556" i="3"/>
  <c r="A1557" i="3"/>
  <c r="A1558" i="3"/>
  <c r="A1559" i="3"/>
  <c r="A1560" i="3"/>
  <c r="A1561" i="3"/>
  <c r="A1562" i="3"/>
  <c r="A1563" i="3"/>
  <c r="A1564" i="3"/>
  <c r="A1565" i="3"/>
  <c r="A1566" i="3"/>
  <c r="A1567" i="3"/>
  <c r="A1568" i="3"/>
  <c r="A1569" i="3"/>
  <c r="A1570" i="3"/>
  <c r="A1571" i="3"/>
  <c r="A1572" i="3"/>
  <c r="A1573" i="3"/>
  <c r="A1574" i="3"/>
  <c r="A1575" i="3"/>
  <c r="A1576" i="3"/>
  <c r="A1577" i="3"/>
  <c r="A1578" i="3"/>
  <c r="A1579" i="3"/>
  <c r="A1580" i="3"/>
  <c r="A1581" i="3"/>
  <c r="A1582" i="3"/>
  <c r="A1583" i="3"/>
  <c r="A1584" i="3"/>
  <c r="A1585" i="3"/>
  <c r="A1586" i="3"/>
  <c r="A1587" i="3"/>
  <c r="A1588" i="3"/>
  <c r="A1589" i="3"/>
  <c r="A1590" i="3"/>
  <c r="A1591" i="3"/>
  <c r="A1592" i="3"/>
  <c r="A1593" i="3"/>
  <c r="A1594" i="3"/>
  <c r="A1595" i="3"/>
  <c r="A1596" i="3"/>
  <c r="A1597" i="3"/>
  <c r="A1598" i="3"/>
  <c r="A1599" i="3"/>
  <c r="A1600" i="3"/>
  <c r="A1601" i="3"/>
  <c r="A1602" i="3"/>
  <c r="A1603" i="3"/>
  <c r="A1604" i="3"/>
  <c r="A1605" i="3"/>
  <c r="A1606" i="3"/>
  <c r="A1607" i="3"/>
  <c r="A1608" i="3"/>
  <c r="A1609" i="3"/>
  <c r="A1610" i="3"/>
  <c r="A1611" i="3"/>
  <c r="A1612" i="3"/>
  <c r="A1613" i="3"/>
  <c r="A1614" i="3"/>
  <c r="A1615" i="3"/>
  <c r="A1616" i="3"/>
  <c r="A1617" i="3"/>
  <c r="A1618" i="3"/>
  <c r="A1619" i="3"/>
  <c r="A1620" i="3"/>
  <c r="A1621" i="3"/>
  <c r="A1622" i="3"/>
  <c r="A1623" i="3"/>
  <c r="A1624" i="3"/>
  <c r="A1625" i="3"/>
  <c r="A1626" i="3"/>
  <c r="A1627" i="3"/>
  <c r="A1628" i="3"/>
  <c r="A1629" i="3"/>
  <c r="A1630" i="3"/>
  <c r="A1631" i="3"/>
  <c r="A1632" i="3"/>
  <c r="A1633" i="3"/>
  <c r="A1634" i="3"/>
  <c r="A1635" i="3"/>
  <c r="A1636" i="3"/>
  <c r="A1637" i="3"/>
  <c r="A1638" i="3"/>
  <c r="A1639" i="3"/>
  <c r="A1640" i="3"/>
  <c r="A1641" i="3"/>
  <c r="A1642" i="3"/>
  <c r="A1643" i="3"/>
  <c r="A1644" i="3"/>
  <c r="A1645" i="3"/>
  <c r="A1646" i="3"/>
  <c r="A1647" i="3"/>
  <c r="A1648" i="3"/>
  <c r="A1649" i="3"/>
  <c r="A1650" i="3"/>
  <c r="A1651" i="3"/>
  <c r="A1652" i="3"/>
  <c r="A1653" i="3"/>
  <c r="A1654" i="3"/>
  <c r="A1655" i="3"/>
  <c r="A1656" i="3"/>
  <c r="A1657" i="3"/>
  <c r="A1658" i="3"/>
  <c r="A1659" i="3"/>
  <c r="A1660" i="3"/>
  <c r="A1661" i="3"/>
  <c r="A1662" i="3"/>
  <c r="A1663" i="3"/>
  <c r="A1664" i="3"/>
  <c r="A1665" i="3"/>
  <c r="A1666" i="3"/>
  <c r="A1667" i="3"/>
  <c r="A1668" i="3"/>
  <c r="A1669" i="3"/>
  <c r="A1670" i="3"/>
  <c r="A1671" i="3"/>
  <c r="A1672" i="3"/>
  <c r="A1673" i="3"/>
  <c r="A1674" i="3"/>
  <c r="A1675" i="3"/>
  <c r="A1676" i="3"/>
  <c r="A1677" i="3"/>
  <c r="A1678" i="3"/>
  <c r="A1679" i="3"/>
  <c r="A1680" i="3"/>
  <c r="A1681" i="3"/>
  <c r="A1682" i="3"/>
  <c r="A1683" i="3"/>
  <c r="A1684" i="3"/>
  <c r="A1685" i="3"/>
  <c r="A1686" i="3"/>
  <c r="A1687" i="3"/>
  <c r="A1688" i="3"/>
  <c r="A1689" i="3"/>
  <c r="A1690" i="3"/>
  <c r="A1691" i="3"/>
  <c r="A1692" i="3"/>
  <c r="A1693" i="3"/>
  <c r="A1694" i="3"/>
  <c r="A1695" i="3"/>
  <c r="A1696" i="3"/>
  <c r="A1697" i="3"/>
  <c r="A1698" i="3"/>
  <c r="A1699" i="3"/>
  <c r="A1700" i="3"/>
  <c r="A1701" i="3"/>
  <c r="A1702" i="3"/>
  <c r="A1703" i="3"/>
  <c r="A1704" i="3"/>
  <c r="A1705" i="3"/>
  <c r="A1706" i="3"/>
  <c r="A1707" i="3"/>
  <c r="A1708" i="3"/>
  <c r="A1709" i="3"/>
  <c r="A1710" i="3"/>
  <c r="A1711" i="3"/>
  <c r="A1712" i="3"/>
  <c r="A1713" i="3"/>
  <c r="A1714" i="3"/>
  <c r="A1715" i="3"/>
  <c r="A1716" i="3"/>
  <c r="A1717" i="3"/>
  <c r="A1718" i="3"/>
  <c r="A1719" i="3"/>
  <c r="A1720" i="3"/>
  <c r="A1721" i="3"/>
  <c r="A1722" i="3"/>
  <c r="A1723" i="3"/>
  <c r="A1724" i="3"/>
  <c r="A1725" i="3"/>
  <c r="A1726" i="3"/>
  <c r="A1727" i="3"/>
  <c r="A1728" i="3"/>
  <c r="A1729" i="3"/>
  <c r="A1730" i="3"/>
  <c r="A1731" i="3"/>
  <c r="A1732" i="3"/>
  <c r="A1733" i="3"/>
  <c r="A1734" i="3"/>
  <c r="A1735" i="3"/>
  <c r="A1736" i="3"/>
  <c r="A1737" i="3"/>
  <c r="A1738" i="3"/>
  <c r="A1739" i="3"/>
  <c r="A1740" i="3"/>
  <c r="A1741" i="3"/>
  <c r="A1742" i="3"/>
  <c r="A1743" i="3"/>
  <c r="A1744" i="3"/>
  <c r="A1745" i="3"/>
  <c r="A1746" i="3"/>
  <c r="A1747" i="3"/>
  <c r="A1748" i="3"/>
  <c r="A1749" i="3"/>
  <c r="A1750" i="3"/>
  <c r="A1751" i="3"/>
  <c r="A1752" i="3"/>
  <c r="A1753" i="3"/>
  <c r="A1754" i="3"/>
  <c r="A1755" i="3"/>
  <c r="A1756" i="3"/>
  <c r="A1757" i="3"/>
  <c r="A1758" i="3"/>
  <c r="A1759" i="3"/>
  <c r="A1760" i="3"/>
  <c r="A1761" i="3"/>
  <c r="A1762" i="3"/>
  <c r="A1763" i="3"/>
  <c r="A1764" i="3"/>
  <c r="A1765" i="3"/>
  <c r="A1766" i="3"/>
  <c r="A1767" i="3"/>
  <c r="A1768" i="3"/>
  <c r="A1769" i="3"/>
  <c r="A1770" i="3"/>
  <c r="A1771" i="3"/>
  <c r="A1772" i="3"/>
  <c r="A1773" i="3"/>
  <c r="A1774" i="3"/>
  <c r="A1775" i="3"/>
  <c r="A1776" i="3"/>
  <c r="A1777" i="3"/>
  <c r="A1778" i="3"/>
  <c r="A1779" i="3"/>
  <c r="A1780" i="3"/>
  <c r="A1781" i="3"/>
  <c r="A1782" i="3"/>
  <c r="A1783" i="3"/>
  <c r="A1784" i="3"/>
  <c r="A1785" i="3"/>
  <c r="A1786" i="3"/>
  <c r="A1787" i="3"/>
  <c r="A1788" i="3"/>
  <c r="A1789" i="3"/>
  <c r="A1790" i="3"/>
  <c r="A1791" i="3"/>
  <c r="A1792" i="3"/>
  <c r="A1793" i="3"/>
  <c r="A1794" i="3"/>
  <c r="A1795" i="3"/>
  <c r="A1796" i="3"/>
  <c r="A1797" i="3"/>
  <c r="A1798" i="3"/>
  <c r="A1799" i="3"/>
  <c r="A1800" i="3"/>
  <c r="A1801" i="3"/>
  <c r="A1802" i="3"/>
  <c r="A1803" i="3"/>
  <c r="A1804" i="3"/>
  <c r="A1805" i="3"/>
  <c r="A1806" i="3"/>
  <c r="A1807" i="3"/>
  <c r="A1808" i="3"/>
  <c r="A1809" i="3"/>
  <c r="A1810" i="3"/>
  <c r="A1811" i="3"/>
  <c r="A1812" i="3"/>
  <c r="A1813" i="3"/>
  <c r="A1814" i="3"/>
  <c r="A1815" i="3"/>
  <c r="A1816" i="3"/>
  <c r="A1817" i="3"/>
  <c r="A1818" i="3"/>
  <c r="A1819" i="3"/>
  <c r="A1820" i="3"/>
  <c r="A1821" i="3"/>
  <c r="A1822" i="3"/>
  <c r="A1823" i="3"/>
  <c r="A1824" i="3"/>
  <c r="A1825" i="3"/>
  <c r="A1826" i="3"/>
  <c r="A1827" i="3"/>
  <c r="A1828" i="3"/>
  <c r="A1829" i="3"/>
  <c r="A1830" i="3"/>
  <c r="A1831" i="3"/>
  <c r="A1832" i="3"/>
  <c r="A1833" i="3"/>
  <c r="A1834" i="3"/>
  <c r="A1835" i="3"/>
  <c r="A1836" i="3"/>
  <c r="A1837" i="3"/>
  <c r="A1838" i="3"/>
  <c r="A1839" i="3"/>
  <c r="A1840" i="3"/>
  <c r="A1841" i="3"/>
  <c r="A1842" i="3"/>
  <c r="A1843" i="3"/>
  <c r="A1844" i="3"/>
  <c r="A1845" i="3"/>
  <c r="A1846" i="3"/>
  <c r="A1847" i="3"/>
  <c r="A1848" i="3"/>
  <c r="A1849" i="3"/>
  <c r="A1850" i="3"/>
  <c r="A1851" i="3"/>
  <c r="A1852" i="3"/>
  <c r="A1853" i="3"/>
  <c r="A1854" i="3"/>
  <c r="A1855" i="3"/>
  <c r="A1856" i="3"/>
  <c r="A1857" i="3"/>
  <c r="A1858" i="3"/>
  <c r="A1859" i="3"/>
  <c r="A1860" i="3"/>
  <c r="A1861" i="3"/>
  <c r="A1862" i="3"/>
  <c r="A1863" i="3"/>
  <c r="A1864" i="3"/>
  <c r="A1865" i="3"/>
  <c r="A1866" i="3"/>
  <c r="A1867" i="3"/>
  <c r="A1868" i="3"/>
  <c r="A1869" i="3"/>
  <c r="A1870" i="3"/>
  <c r="A1871" i="3"/>
  <c r="A1872" i="3"/>
  <c r="A1873" i="3"/>
  <c r="A1874" i="3"/>
  <c r="A1875" i="3"/>
  <c r="A1876" i="3"/>
  <c r="A1877" i="3"/>
  <c r="A1878" i="3"/>
  <c r="A1879" i="3"/>
  <c r="A1880" i="3"/>
  <c r="A1881" i="3"/>
  <c r="A1882" i="3"/>
  <c r="A1883" i="3"/>
  <c r="A1884" i="3"/>
  <c r="A1885" i="3"/>
  <c r="A1886" i="3"/>
  <c r="A1887" i="3"/>
  <c r="A1888" i="3"/>
  <c r="A1889" i="3"/>
  <c r="A1890" i="3"/>
  <c r="A1891" i="3"/>
  <c r="A1892" i="3"/>
  <c r="A1893" i="3"/>
  <c r="A1894" i="3"/>
  <c r="A1895" i="3"/>
  <c r="A1896" i="3"/>
  <c r="A1897" i="3"/>
  <c r="A1898" i="3"/>
  <c r="A1899" i="3"/>
  <c r="A1900" i="3"/>
  <c r="A1901" i="3"/>
  <c r="A1902" i="3"/>
  <c r="A1903" i="3"/>
  <c r="A1904" i="3"/>
  <c r="A1905" i="3"/>
  <c r="A1906" i="3"/>
  <c r="A1907" i="3"/>
  <c r="A1908" i="3"/>
  <c r="A1909" i="3"/>
  <c r="A1910" i="3"/>
  <c r="A1911" i="3"/>
  <c r="A1912" i="3"/>
  <c r="A1913" i="3"/>
  <c r="A1914" i="3"/>
  <c r="A1915" i="3"/>
  <c r="A1916" i="3"/>
  <c r="A1917" i="3"/>
  <c r="A1918" i="3"/>
  <c r="A1919" i="3"/>
  <c r="A1920" i="3"/>
  <c r="A1921" i="3"/>
  <c r="A1922" i="3"/>
  <c r="A1923" i="3"/>
  <c r="A1924" i="3"/>
  <c r="A1925" i="3"/>
  <c r="A1926" i="3"/>
  <c r="A1927" i="3"/>
  <c r="A1928" i="3"/>
  <c r="A1929" i="3"/>
  <c r="A1930" i="3"/>
  <c r="A1931" i="3"/>
  <c r="A1932" i="3"/>
  <c r="A1933" i="3"/>
  <c r="A1934" i="3"/>
  <c r="A1935" i="3"/>
  <c r="A1936" i="3"/>
  <c r="A1937" i="3"/>
  <c r="A1938" i="3"/>
  <c r="A1939" i="3"/>
  <c r="A1940" i="3"/>
  <c r="A1941" i="3"/>
  <c r="A1942" i="3"/>
  <c r="A1943" i="3"/>
  <c r="A1944" i="3"/>
  <c r="A1945" i="3"/>
  <c r="A1946" i="3"/>
  <c r="A1947" i="3"/>
  <c r="A1948" i="3"/>
  <c r="A1949" i="3"/>
  <c r="A1950" i="3"/>
  <c r="A1951" i="3"/>
  <c r="A1952" i="3"/>
  <c r="A1953" i="3"/>
  <c r="A1954" i="3"/>
  <c r="A1955" i="3"/>
  <c r="A1956" i="3"/>
  <c r="A1957" i="3"/>
  <c r="A1958" i="3"/>
  <c r="A1959" i="3"/>
  <c r="A1960" i="3"/>
  <c r="A1961" i="3"/>
  <c r="A1962" i="3"/>
  <c r="A1963" i="3"/>
  <c r="A1964" i="3"/>
  <c r="A1965" i="3"/>
  <c r="A1966" i="3"/>
  <c r="A1967" i="3"/>
  <c r="A1968" i="3"/>
  <c r="A1969" i="3"/>
  <c r="A1970" i="3"/>
  <c r="A1971" i="3"/>
  <c r="A1972" i="3"/>
  <c r="A1973" i="3"/>
  <c r="A1974" i="3"/>
  <c r="A1975" i="3"/>
  <c r="A1976" i="3"/>
  <c r="A1977" i="3"/>
  <c r="A1978" i="3"/>
  <c r="A1979" i="3"/>
  <c r="A1980" i="3"/>
  <c r="A1981" i="3"/>
  <c r="A1982" i="3"/>
  <c r="A1983" i="3"/>
  <c r="A1984" i="3"/>
  <c r="A1985" i="3"/>
  <c r="A1986" i="3"/>
  <c r="A1987" i="3"/>
  <c r="A1988" i="3"/>
  <c r="A1989" i="3"/>
  <c r="A1990" i="3"/>
  <c r="A1991" i="3"/>
  <c r="A1992" i="3"/>
  <c r="A1993" i="3"/>
  <c r="A1994" i="3"/>
  <c r="A1995" i="3"/>
  <c r="A1996" i="3"/>
  <c r="A1997" i="3"/>
  <c r="A1998" i="3"/>
  <c r="A1999" i="3"/>
  <c r="A2000" i="3"/>
  <c r="A2001" i="3"/>
  <c r="A2002" i="3"/>
  <c r="A2003" i="3"/>
  <c r="A2004" i="3"/>
  <c r="A2005" i="3"/>
  <c r="A2006" i="3"/>
  <c r="A2007" i="3"/>
  <c r="A2008" i="3"/>
  <c r="A2009" i="3"/>
  <c r="A2010" i="3"/>
  <c r="A2011" i="3"/>
  <c r="A2012" i="3"/>
  <c r="A2013" i="3"/>
  <c r="A2014" i="3"/>
  <c r="A2015" i="3"/>
  <c r="A2016" i="3"/>
  <c r="A2017" i="3"/>
  <c r="A2018" i="3"/>
  <c r="A2019" i="3"/>
  <c r="A2020" i="3"/>
  <c r="A2021" i="3"/>
  <c r="A2022" i="3"/>
  <c r="A2023" i="3"/>
  <c r="A2024" i="3"/>
  <c r="A2025" i="3"/>
  <c r="A2026" i="3"/>
  <c r="A2027" i="3"/>
  <c r="A2028" i="3"/>
  <c r="A2029" i="3"/>
  <c r="A2030" i="3"/>
  <c r="A2031" i="3"/>
  <c r="A2032" i="3"/>
  <c r="A2033" i="3"/>
  <c r="A2034" i="3"/>
  <c r="A2035" i="3"/>
  <c r="A2036" i="3"/>
  <c r="A2037" i="3"/>
  <c r="A2038" i="3"/>
  <c r="A2039" i="3"/>
  <c r="A2040" i="3"/>
  <c r="A2041" i="3"/>
  <c r="A2042" i="3"/>
  <c r="A2043" i="3"/>
  <c r="A2044" i="3"/>
  <c r="A2045" i="3"/>
  <c r="A2046" i="3"/>
  <c r="A2047" i="3"/>
  <c r="A2048" i="3"/>
  <c r="A2049" i="3"/>
  <c r="A2050" i="3"/>
  <c r="A2051" i="3"/>
  <c r="A2052" i="3"/>
  <c r="A2053" i="3"/>
  <c r="A2054" i="3"/>
  <c r="A2055" i="3"/>
  <c r="A2056" i="3"/>
  <c r="A2057" i="3"/>
  <c r="A2058" i="3"/>
  <c r="A2059" i="3"/>
  <c r="A2060" i="3"/>
  <c r="A2061" i="3"/>
  <c r="A2062" i="3"/>
  <c r="A2063" i="3"/>
  <c r="A2064" i="3"/>
  <c r="A2065" i="3"/>
  <c r="A2066" i="3"/>
  <c r="A2067" i="3"/>
  <c r="A2068" i="3"/>
  <c r="A2069" i="3"/>
  <c r="A2070" i="3"/>
  <c r="A2071" i="3"/>
  <c r="A2072" i="3"/>
  <c r="A2073" i="3"/>
  <c r="A2074" i="3"/>
  <c r="A2075" i="3"/>
  <c r="A2076" i="3"/>
  <c r="A2077" i="3"/>
  <c r="A2078" i="3"/>
  <c r="A2079" i="3"/>
  <c r="A2080" i="3"/>
  <c r="A2081" i="3"/>
  <c r="A2082" i="3"/>
  <c r="A2083" i="3"/>
  <c r="A2084" i="3"/>
  <c r="A2085" i="3"/>
  <c r="A2086" i="3"/>
  <c r="A2087" i="3"/>
  <c r="A2088" i="3"/>
  <c r="A2089" i="3"/>
  <c r="A2090" i="3"/>
  <c r="A2091" i="3"/>
  <c r="A2092" i="3"/>
  <c r="A2093" i="3"/>
  <c r="A2094" i="3"/>
  <c r="A2095" i="3"/>
  <c r="A2096" i="3"/>
  <c r="A2097" i="3"/>
  <c r="A2098" i="3"/>
  <c r="A2099" i="3"/>
  <c r="A2100" i="3"/>
  <c r="A2101" i="3"/>
  <c r="A2102" i="3"/>
  <c r="A2103" i="3"/>
  <c r="A2104" i="3"/>
  <c r="A2105" i="3"/>
  <c r="A2106" i="3"/>
  <c r="A2107" i="3"/>
  <c r="A2108" i="3"/>
  <c r="A2109" i="3"/>
  <c r="A2110" i="3"/>
  <c r="A2111" i="3"/>
  <c r="A2112" i="3"/>
  <c r="A2113" i="3"/>
  <c r="A2114" i="3"/>
  <c r="A2115" i="3"/>
  <c r="A2116" i="3"/>
  <c r="A2117" i="3"/>
  <c r="A2118" i="3"/>
  <c r="A2119" i="3"/>
  <c r="A2120" i="3"/>
  <c r="A2121" i="3"/>
  <c r="A2122" i="3"/>
  <c r="A2123" i="3"/>
  <c r="A2124" i="3"/>
  <c r="A2125" i="3"/>
  <c r="A2126" i="3"/>
  <c r="A2127" i="3"/>
  <c r="A2128" i="3"/>
  <c r="A2129" i="3"/>
  <c r="A2130" i="3"/>
  <c r="A2131" i="3"/>
  <c r="A2132" i="3"/>
  <c r="A2133" i="3"/>
  <c r="A2134" i="3"/>
  <c r="A2135" i="3"/>
  <c r="A2136" i="3"/>
  <c r="A2137" i="3"/>
  <c r="A2138" i="3"/>
  <c r="A2139" i="3"/>
  <c r="A2140" i="3"/>
  <c r="A2141" i="3"/>
  <c r="A2142" i="3"/>
  <c r="A2143" i="3"/>
  <c r="A2144" i="3"/>
  <c r="A2145" i="3"/>
  <c r="A2146" i="3"/>
  <c r="A2147" i="3"/>
  <c r="A2148" i="3"/>
  <c r="A2149" i="3"/>
  <c r="A2150" i="3"/>
  <c r="A2151" i="3"/>
  <c r="A2152" i="3"/>
  <c r="A2153" i="3"/>
  <c r="A2154" i="3"/>
  <c r="A2155" i="3"/>
  <c r="A2156" i="3"/>
  <c r="A2157" i="3"/>
  <c r="A2158" i="3"/>
  <c r="A2159" i="3"/>
  <c r="A2160" i="3"/>
  <c r="A2161" i="3"/>
  <c r="A2162" i="3"/>
  <c r="A2163" i="3"/>
  <c r="A2164" i="3"/>
  <c r="A2165" i="3"/>
  <c r="A2166" i="3"/>
  <c r="A2167" i="3"/>
  <c r="A2168" i="3"/>
  <c r="A2169" i="3"/>
  <c r="A2170" i="3"/>
  <c r="A2171" i="3"/>
  <c r="A2172" i="3"/>
  <c r="A2173" i="3"/>
  <c r="A2174" i="3"/>
  <c r="A2175" i="3"/>
  <c r="A2176" i="3"/>
  <c r="A2177" i="3"/>
  <c r="A2178" i="3"/>
  <c r="A2179" i="3"/>
  <c r="A2180" i="3"/>
  <c r="A2181" i="3"/>
  <c r="A2182" i="3"/>
  <c r="A2183" i="3"/>
  <c r="A2184" i="3"/>
  <c r="A2185" i="3"/>
  <c r="A2186" i="3"/>
  <c r="A2187" i="3"/>
  <c r="A2188" i="3"/>
  <c r="A2189" i="3"/>
  <c r="A2190" i="3"/>
  <c r="A2191" i="3"/>
  <c r="A2192" i="3"/>
  <c r="A2193" i="3"/>
  <c r="A2194" i="3"/>
  <c r="A2195" i="3"/>
  <c r="A2196" i="3"/>
  <c r="A2197" i="3"/>
  <c r="A2198" i="3"/>
  <c r="A2199" i="3"/>
  <c r="A2200" i="3"/>
  <c r="A2201" i="3"/>
  <c r="A2202" i="3"/>
  <c r="A2203" i="3"/>
  <c r="A2204" i="3"/>
  <c r="A2205" i="3"/>
  <c r="A2206" i="3"/>
  <c r="A2207" i="3"/>
  <c r="A2208" i="3"/>
  <c r="A2209" i="3"/>
  <c r="A2210" i="3"/>
  <c r="A2211" i="3"/>
  <c r="A2212" i="3"/>
  <c r="A2213" i="3"/>
  <c r="A2214" i="3"/>
  <c r="A2215" i="3"/>
  <c r="A2216" i="3"/>
  <c r="A2217" i="3"/>
  <c r="A2218" i="3"/>
  <c r="A2219" i="3"/>
  <c r="A2220" i="3"/>
  <c r="A2221" i="3"/>
  <c r="A2222" i="3"/>
  <c r="A2223" i="3"/>
  <c r="A2224" i="3"/>
  <c r="A2225" i="3"/>
  <c r="A2226" i="3"/>
  <c r="A2227" i="3"/>
  <c r="A2228" i="3"/>
  <c r="A2229" i="3"/>
  <c r="A2230" i="3"/>
  <c r="A2231" i="3"/>
  <c r="A2232" i="3"/>
  <c r="A2233" i="3"/>
  <c r="A2234" i="3"/>
  <c r="A2235" i="3"/>
  <c r="A2236" i="3"/>
  <c r="A2237" i="3"/>
  <c r="A2238" i="3"/>
  <c r="A2239" i="3"/>
  <c r="A2240" i="3"/>
  <c r="A2241" i="3"/>
  <c r="A2242" i="3"/>
  <c r="A2243" i="3"/>
  <c r="A2244" i="3"/>
  <c r="A2245" i="3"/>
  <c r="A2246" i="3"/>
  <c r="A2247" i="3"/>
  <c r="A2248" i="3"/>
  <c r="A2249" i="3"/>
  <c r="A2250" i="3"/>
  <c r="A2251" i="3"/>
  <c r="A2252" i="3"/>
  <c r="A2253" i="3"/>
  <c r="A2254" i="3"/>
  <c r="A2255" i="3"/>
  <c r="A2256" i="3"/>
  <c r="A2257" i="3"/>
  <c r="A2258" i="3"/>
  <c r="A2259" i="3"/>
  <c r="A2260" i="3"/>
  <c r="A2261" i="3"/>
  <c r="A2262" i="3"/>
  <c r="A2263" i="3"/>
  <c r="A2264" i="3"/>
  <c r="A2265" i="3"/>
  <c r="A2266" i="3"/>
  <c r="A2267" i="3"/>
  <c r="A2268" i="3"/>
  <c r="A2269" i="3"/>
  <c r="A2270" i="3"/>
  <c r="A2271" i="3"/>
  <c r="A2272" i="3"/>
  <c r="A2273" i="3"/>
  <c r="A2274" i="3"/>
  <c r="A2275" i="3"/>
  <c r="A2276" i="3"/>
  <c r="A2277" i="3"/>
  <c r="A2278" i="3"/>
  <c r="A2279" i="3"/>
  <c r="A2280" i="3"/>
  <c r="A2281" i="3"/>
  <c r="A2282" i="3"/>
  <c r="A2283" i="3"/>
  <c r="A2284" i="3"/>
  <c r="A2285" i="3"/>
  <c r="A2286" i="3"/>
  <c r="A2287" i="3"/>
  <c r="A2288" i="3"/>
  <c r="A2289" i="3"/>
  <c r="A2290" i="3"/>
  <c r="A2291" i="3"/>
  <c r="A2292" i="3"/>
  <c r="A2293" i="3"/>
  <c r="A2294" i="3"/>
  <c r="A2295" i="3"/>
  <c r="A2296" i="3"/>
  <c r="A2297" i="3"/>
  <c r="A2298" i="3"/>
  <c r="A2299" i="3"/>
  <c r="A2300" i="3"/>
  <c r="A2301" i="3"/>
  <c r="A2302" i="3"/>
  <c r="A2303" i="3"/>
  <c r="A2304" i="3"/>
  <c r="A2305" i="3"/>
  <c r="A2306" i="3"/>
  <c r="A2307" i="3"/>
  <c r="A2308" i="3"/>
  <c r="A2309" i="3"/>
  <c r="A2310" i="3"/>
  <c r="A2311" i="3"/>
  <c r="A2312" i="3"/>
  <c r="A2313" i="3"/>
  <c r="A2314" i="3"/>
  <c r="A2315" i="3"/>
  <c r="A2316" i="3"/>
  <c r="A2317" i="3"/>
  <c r="A2318" i="3"/>
  <c r="A2319" i="3"/>
  <c r="A2320" i="3"/>
  <c r="A2321" i="3"/>
  <c r="A2322" i="3"/>
  <c r="A2323" i="3"/>
  <c r="A2324" i="3"/>
  <c r="A2325" i="3"/>
  <c r="A2326" i="3"/>
  <c r="A2327" i="3"/>
  <c r="A2328" i="3"/>
  <c r="A2329" i="3"/>
  <c r="A2330" i="3"/>
  <c r="A2331" i="3"/>
  <c r="A2332" i="3"/>
  <c r="A2333" i="3"/>
  <c r="A2334" i="3"/>
  <c r="A2335" i="3"/>
  <c r="A2336" i="3"/>
  <c r="A2337" i="3"/>
  <c r="A2338" i="3"/>
  <c r="A2339" i="3"/>
  <c r="A2340" i="3"/>
  <c r="A2341" i="3"/>
  <c r="A2342" i="3"/>
  <c r="A2343" i="3"/>
  <c r="A2344" i="3"/>
  <c r="A2345" i="3"/>
  <c r="A2346" i="3"/>
  <c r="A2347" i="3"/>
  <c r="A2348" i="3"/>
  <c r="A2349" i="3"/>
  <c r="A2350" i="3"/>
  <c r="A2351" i="3"/>
  <c r="A2352" i="3"/>
  <c r="A2353" i="3"/>
  <c r="A2354" i="3"/>
  <c r="A2355" i="3"/>
  <c r="A2356" i="3"/>
  <c r="A2357" i="3"/>
  <c r="A2358" i="3"/>
  <c r="A2359" i="3"/>
  <c r="A2360" i="3"/>
  <c r="A2361" i="3"/>
  <c r="A2362" i="3"/>
  <c r="A2363" i="3"/>
  <c r="A2364" i="3"/>
  <c r="A2365" i="3"/>
  <c r="A2366" i="3"/>
  <c r="A2367" i="3"/>
  <c r="A2368" i="3"/>
  <c r="A2369" i="3"/>
  <c r="A2370" i="3"/>
  <c r="A2371" i="3"/>
  <c r="A2372" i="3"/>
  <c r="A2373" i="3"/>
  <c r="A2374" i="3"/>
  <c r="A2375" i="3"/>
  <c r="A2376" i="3"/>
  <c r="A2377" i="3"/>
  <c r="A2378" i="3"/>
  <c r="A2379" i="3"/>
  <c r="A2380" i="3"/>
  <c r="A2381" i="3"/>
  <c r="A2382" i="3"/>
  <c r="A2383" i="3"/>
  <c r="A2384" i="3"/>
  <c r="A2385" i="3"/>
  <c r="A2386" i="3"/>
  <c r="A2387" i="3"/>
  <c r="A2388" i="3"/>
  <c r="A2389" i="3"/>
  <c r="A2390" i="3"/>
  <c r="A2391" i="3"/>
  <c r="A2392" i="3"/>
  <c r="A2393" i="3"/>
  <c r="A2394" i="3"/>
  <c r="A2395" i="3"/>
  <c r="A2396" i="3"/>
  <c r="A2397" i="3"/>
  <c r="A2398" i="3"/>
  <c r="A2399" i="3"/>
  <c r="A2400" i="3"/>
  <c r="A2401" i="3"/>
  <c r="A2402" i="3"/>
  <c r="A2403" i="3"/>
  <c r="A2404" i="3"/>
  <c r="A2405" i="3"/>
  <c r="A2406" i="3"/>
  <c r="A2407" i="3"/>
  <c r="A2408" i="3"/>
  <c r="A2409" i="3"/>
  <c r="A2410" i="3"/>
  <c r="A2411" i="3"/>
  <c r="A2412" i="3"/>
  <c r="A2413" i="3"/>
  <c r="A2414" i="3"/>
  <c r="A2415" i="3"/>
  <c r="A2416" i="3"/>
  <c r="A2417" i="3"/>
  <c r="A2418" i="3"/>
  <c r="A2419" i="3"/>
  <c r="A2420" i="3"/>
  <c r="A2421" i="3"/>
  <c r="A2422" i="3"/>
  <c r="A2423" i="3"/>
  <c r="A2424" i="3"/>
  <c r="A2425" i="3"/>
  <c r="A2426" i="3"/>
  <c r="A2427" i="3"/>
  <c r="A2428" i="3"/>
  <c r="A2429" i="3"/>
  <c r="A2430" i="3"/>
  <c r="A2431" i="3"/>
  <c r="A2432" i="3"/>
  <c r="A2433" i="3"/>
  <c r="A2434" i="3"/>
  <c r="A2435" i="3"/>
  <c r="A2436" i="3"/>
  <c r="A2437" i="3"/>
  <c r="A2438" i="3"/>
  <c r="A2439" i="3"/>
  <c r="A2440" i="3"/>
  <c r="A2441" i="3"/>
  <c r="A2442" i="3"/>
  <c r="A2443" i="3"/>
  <c r="A2444" i="3"/>
  <c r="A2445" i="3"/>
  <c r="A2446" i="3"/>
  <c r="A2447" i="3"/>
  <c r="A2448" i="3"/>
  <c r="A2449" i="3"/>
  <c r="A2450" i="3"/>
  <c r="A2451" i="3"/>
  <c r="A2452" i="3"/>
  <c r="A2453" i="3"/>
  <c r="A2454" i="3"/>
  <c r="A2455" i="3"/>
  <c r="A2456" i="3"/>
  <c r="A2457" i="3"/>
  <c r="A2458" i="3"/>
  <c r="A2459" i="3"/>
  <c r="A2460" i="3"/>
  <c r="A2461" i="3"/>
  <c r="A2462" i="3"/>
  <c r="A2463" i="3"/>
  <c r="A2464" i="3"/>
  <c r="A2465" i="3"/>
  <c r="A2466" i="3"/>
  <c r="A2467" i="3"/>
  <c r="A2468" i="3"/>
  <c r="A2469" i="3"/>
  <c r="A2470" i="3"/>
  <c r="A2471" i="3"/>
  <c r="A2472" i="3"/>
  <c r="A2473" i="3"/>
  <c r="A2474" i="3"/>
  <c r="A2475" i="3"/>
  <c r="A2476" i="3"/>
  <c r="A2477" i="3"/>
  <c r="A2478" i="3"/>
  <c r="A2479" i="3"/>
  <c r="A2480" i="3"/>
  <c r="A2481" i="3"/>
  <c r="A2482" i="3"/>
  <c r="A2483" i="3"/>
  <c r="A2484" i="3"/>
  <c r="A2485" i="3"/>
  <c r="A2486" i="3"/>
  <c r="A2487" i="3"/>
  <c r="A2488" i="3"/>
  <c r="A2489" i="3"/>
  <c r="A2490" i="3"/>
  <c r="A2491" i="3"/>
  <c r="A2492" i="3"/>
  <c r="A2493" i="3"/>
  <c r="A2494" i="3"/>
  <c r="A2495" i="3"/>
  <c r="A2496" i="3"/>
  <c r="A2497" i="3"/>
  <c r="A2498" i="3"/>
  <c r="A2499" i="3"/>
  <c r="A2500" i="3"/>
  <c r="A2501" i="3"/>
  <c r="A2502" i="3"/>
  <c r="A2503" i="3"/>
  <c r="A2504" i="3"/>
  <c r="A2505" i="3"/>
  <c r="A2506" i="3"/>
  <c r="A2507" i="3"/>
  <c r="A2508" i="3"/>
  <c r="A2509" i="3"/>
  <c r="A2510" i="3"/>
  <c r="A2511" i="3"/>
  <c r="A2512" i="3"/>
  <c r="A2513" i="3"/>
  <c r="A2514" i="3"/>
  <c r="A2515" i="3"/>
  <c r="A2516" i="3"/>
  <c r="A2517" i="3"/>
  <c r="A2518" i="3"/>
  <c r="A2519" i="3"/>
  <c r="A2520" i="3"/>
  <c r="A2521" i="3"/>
  <c r="A2522" i="3"/>
  <c r="A2523" i="3"/>
  <c r="A2524" i="3"/>
  <c r="A2525" i="3"/>
  <c r="A2526" i="3"/>
  <c r="A2527" i="3"/>
  <c r="A2528" i="3"/>
  <c r="A2529" i="3"/>
  <c r="A2530" i="3"/>
  <c r="A2531" i="3"/>
  <c r="A2532" i="3"/>
  <c r="A2533" i="3"/>
  <c r="A2534" i="3"/>
  <c r="A2535" i="3"/>
  <c r="A2536" i="3"/>
  <c r="A2537" i="3"/>
  <c r="A2538" i="3"/>
  <c r="A2539" i="3"/>
  <c r="A2540" i="3"/>
  <c r="A2541" i="3"/>
  <c r="A2542" i="3"/>
  <c r="A2543" i="3"/>
  <c r="A2544" i="3"/>
  <c r="A2545" i="3"/>
  <c r="A2546" i="3"/>
  <c r="A2547" i="3"/>
  <c r="A2548" i="3"/>
  <c r="A2549" i="3"/>
  <c r="A2550" i="3"/>
  <c r="A2551" i="3"/>
  <c r="A2552" i="3"/>
  <c r="A2553" i="3"/>
  <c r="A2554" i="3"/>
  <c r="A2555" i="3"/>
  <c r="A2556" i="3"/>
  <c r="A2557" i="3"/>
  <c r="A2558" i="3"/>
  <c r="A2559" i="3"/>
  <c r="A2560" i="3"/>
  <c r="A2561" i="3"/>
  <c r="A2562" i="3"/>
  <c r="A2563" i="3"/>
  <c r="A2564" i="3"/>
  <c r="A2565" i="3"/>
  <c r="A2566" i="3"/>
  <c r="A2567" i="3"/>
  <c r="A2568" i="3"/>
  <c r="A2569" i="3"/>
  <c r="A2570" i="3"/>
  <c r="A2571" i="3"/>
  <c r="A2572" i="3"/>
  <c r="A2573" i="3"/>
  <c r="A2574" i="3"/>
  <c r="A2575" i="3"/>
  <c r="A2576" i="3"/>
  <c r="A2577" i="3"/>
  <c r="A2578" i="3"/>
  <c r="A2579" i="3"/>
  <c r="A2580" i="3"/>
  <c r="A2581" i="3"/>
  <c r="A2582" i="3"/>
  <c r="A2583" i="3"/>
  <c r="A2584" i="3"/>
  <c r="A2585" i="3"/>
  <c r="A2586" i="3"/>
  <c r="A2587" i="3"/>
  <c r="A2588" i="3"/>
  <c r="A2589" i="3"/>
  <c r="A2590" i="3"/>
  <c r="A2591" i="3"/>
  <c r="A2592" i="3"/>
  <c r="A2593" i="3"/>
  <c r="A2594" i="3"/>
  <c r="A2595" i="3"/>
  <c r="A2596" i="3"/>
  <c r="A2597" i="3"/>
  <c r="A2598" i="3"/>
  <c r="A2599" i="3"/>
  <c r="A2600" i="3"/>
  <c r="A2601" i="3"/>
  <c r="A2602" i="3"/>
  <c r="A2603" i="3"/>
  <c r="A2604" i="3"/>
  <c r="A2605" i="3"/>
  <c r="A2606" i="3"/>
  <c r="A2607" i="3"/>
  <c r="A2608" i="3"/>
  <c r="A2609" i="3"/>
  <c r="A2610" i="3"/>
  <c r="A2611" i="3"/>
  <c r="A2612" i="3"/>
  <c r="A2613" i="3"/>
  <c r="A2614" i="3"/>
  <c r="A2615" i="3"/>
  <c r="A2616" i="3"/>
  <c r="A2617" i="3"/>
  <c r="A2618" i="3"/>
  <c r="A2619" i="3"/>
  <c r="A2620" i="3"/>
  <c r="A2621" i="3"/>
  <c r="A2622" i="3"/>
  <c r="A2623" i="3"/>
  <c r="A2624" i="3"/>
  <c r="A2625" i="3"/>
  <c r="A2626" i="3"/>
  <c r="A2627" i="3"/>
  <c r="A2628" i="3"/>
  <c r="A2629" i="3"/>
  <c r="A2630" i="3"/>
  <c r="A2631" i="3"/>
  <c r="A2632" i="3"/>
  <c r="A2633" i="3"/>
  <c r="A2634" i="3"/>
  <c r="A2635" i="3"/>
  <c r="A2636" i="3"/>
  <c r="A2637" i="3"/>
  <c r="A2638" i="3"/>
  <c r="A2639" i="3"/>
  <c r="A2640" i="3"/>
  <c r="A2641" i="3"/>
  <c r="A2642" i="3"/>
  <c r="A2643" i="3"/>
  <c r="A2644" i="3"/>
  <c r="A2645" i="3"/>
  <c r="A2646" i="3"/>
  <c r="A2647" i="3"/>
  <c r="A2648" i="3"/>
  <c r="A2649" i="3"/>
  <c r="A2650" i="3"/>
  <c r="A2651" i="3"/>
  <c r="A2652" i="3"/>
  <c r="A2653" i="3"/>
  <c r="A2654" i="3"/>
  <c r="A2655" i="3"/>
  <c r="A2656" i="3"/>
  <c r="A2657" i="3"/>
  <c r="A2658" i="3"/>
  <c r="A2659" i="3"/>
  <c r="A2660" i="3"/>
  <c r="A2661" i="3"/>
  <c r="A2662" i="3"/>
  <c r="A2663" i="3"/>
  <c r="A2664" i="3"/>
  <c r="A2665" i="3"/>
  <c r="A2666" i="3"/>
  <c r="A2667" i="3"/>
  <c r="A2668" i="3"/>
  <c r="A2669" i="3"/>
  <c r="A2670" i="3"/>
  <c r="A2671" i="3"/>
  <c r="A2672" i="3"/>
  <c r="A2673" i="3"/>
  <c r="A2674" i="3"/>
  <c r="A2675" i="3"/>
  <c r="A2676" i="3"/>
  <c r="A2677" i="3"/>
  <c r="A2678" i="3"/>
  <c r="A2679" i="3"/>
  <c r="A2680" i="3"/>
  <c r="A2681" i="3"/>
  <c r="A2682" i="3"/>
  <c r="A2683" i="3"/>
  <c r="A2684" i="3"/>
  <c r="A2685" i="3"/>
  <c r="A2686" i="3"/>
  <c r="A2687" i="3"/>
  <c r="A2688" i="3"/>
  <c r="A2689" i="3"/>
  <c r="A2690" i="3"/>
  <c r="A2691" i="3"/>
  <c r="A2692" i="3"/>
  <c r="A2693" i="3"/>
  <c r="A2694" i="3"/>
  <c r="A2695" i="3"/>
  <c r="A2696" i="3"/>
  <c r="A2697" i="3"/>
  <c r="A2698" i="3"/>
  <c r="A2699" i="3"/>
  <c r="A2700" i="3"/>
  <c r="A2701" i="3"/>
  <c r="A2702" i="3"/>
  <c r="A2703" i="3"/>
  <c r="A2704" i="3"/>
  <c r="A2705" i="3"/>
  <c r="A2706" i="3"/>
  <c r="A2707" i="3"/>
  <c r="A2708" i="3"/>
  <c r="A2709" i="3"/>
  <c r="A2710" i="3"/>
  <c r="A2711" i="3"/>
  <c r="A2712" i="3"/>
  <c r="A2713" i="3"/>
  <c r="A2714" i="3"/>
  <c r="A2715" i="3"/>
  <c r="A2716" i="3"/>
  <c r="A2717" i="3"/>
  <c r="A2718" i="3"/>
  <c r="A2719" i="3"/>
  <c r="A2720" i="3"/>
  <c r="A2721" i="3"/>
  <c r="A2722" i="3"/>
  <c r="A2723" i="3"/>
  <c r="A2724" i="3"/>
  <c r="A2725" i="3"/>
  <c r="A2726" i="3"/>
  <c r="A2727" i="3"/>
  <c r="A2728" i="3"/>
  <c r="A2729" i="3"/>
  <c r="A2730" i="3"/>
  <c r="A2731" i="3"/>
  <c r="A2732" i="3"/>
  <c r="A2733" i="3"/>
  <c r="A2734" i="3"/>
  <c r="A2735" i="3"/>
  <c r="A2736" i="3"/>
  <c r="A2737" i="3"/>
  <c r="A2738" i="3"/>
  <c r="A2739" i="3"/>
  <c r="A2740" i="3"/>
  <c r="A2741" i="3"/>
  <c r="A2742" i="3"/>
  <c r="A2743" i="3"/>
  <c r="A2744" i="3"/>
  <c r="A2745" i="3"/>
  <c r="A2746" i="3"/>
  <c r="A2747" i="3"/>
  <c r="A2748" i="3"/>
  <c r="A2749" i="3"/>
  <c r="A2750" i="3"/>
  <c r="A2751" i="3"/>
  <c r="A2752" i="3"/>
  <c r="A2753" i="3"/>
  <c r="A2754" i="3"/>
  <c r="A2755" i="3"/>
  <c r="A2756" i="3"/>
  <c r="A2757" i="3"/>
  <c r="A2758" i="3"/>
  <c r="A2759" i="3"/>
  <c r="A2760" i="3"/>
  <c r="A2761" i="3"/>
  <c r="A2762" i="3"/>
  <c r="A2763" i="3"/>
  <c r="A2764" i="3"/>
  <c r="A2765" i="3"/>
  <c r="A2766" i="3"/>
  <c r="A2767" i="3"/>
  <c r="A2768" i="3"/>
  <c r="A2769" i="3"/>
  <c r="A2770" i="3"/>
  <c r="A2771" i="3"/>
  <c r="A2772" i="3"/>
  <c r="A2773" i="3"/>
  <c r="A2774" i="3"/>
  <c r="A2775" i="3"/>
  <c r="A2776" i="3"/>
  <c r="A2777" i="3"/>
  <c r="A2778" i="3"/>
  <c r="A2779" i="3"/>
  <c r="A2780" i="3"/>
  <c r="A2781" i="3"/>
  <c r="A2782" i="3"/>
  <c r="A2783" i="3"/>
  <c r="A2784" i="3"/>
  <c r="A2785" i="3"/>
  <c r="A2786" i="3"/>
  <c r="A2787" i="3"/>
  <c r="A2788" i="3"/>
  <c r="A2789" i="3"/>
  <c r="A2790" i="3"/>
  <c r="A2791" i="3"/>
  <c r="A2792" i="3"/>
  <c r="A2793" i="3"/>
  <c r="A2794" i="3"/>
  <c r="A2795" i="3"/>
  <c r="A2796" i="3"/>
  <c r="A2797" i="3"/>
  <c r="A2798" i="3"/>
  <c r="A2799" i="3"/>
  <c r="A2800" i="3"/>
  <c r="A2801" i="3"/>
  <c r="A2802" i="3"/>
  <c r="A2803" i="3"/>
  <c r="A2804" i="3"/>
  <c r="A2805" i="3"/>
  <c r="A2806" i="3"/>
  <c r="A2807" i="3"/>
  <c r="A2808" i="3"/>
  <c r="A2809" i="3"/>
  <c r="A2810" i="3"/>
  <c r="A2811" i="3"/>
  <c r="A2812" i="3"/>
  <c r="A2813" i="3"/>
  <c r="A2814" i="3"/>
  <c r="A2815" i="3"/>
  <c r="A2816" i="3"/>
  <c r="A2817" i="3"/>
  <c r="A2818" i="3"/>
  <c r="A2819" i="3"/>
  <c r="A2820" i="3"/>
  <c r="A2821" i="3"/>
  <c r="A2822" i="3"/>
  <c r="A2823" i="3"/>
  <c r="A2824" i="3"/>
  <c r="A2825" i="3"/>
  <c r="A2826" i="3"/>
  <c r="A2827" i="3"/>
  <c r="A2828" i="3"/>
  <c r="A2829" i="3"/>
  <c r="A2830" i="3"/>
  <c r="A2831" i="3"/>
  <c r="A2832" i="3"/>
  <c r="A2833" i="3"/>
  <c r="A2834" i="3"/>
  <c r="A2835" i="3"/>
  <c r="A2836" i="3"/>
  <c r="A2837" i="3"/>
  <c r="A2838" i="3"/>
  <c r="A2839" i="3"/>
  <c r="A2840" i="3"/>
  <c r="A2841" i="3"/>
  <c r="A2842" i="3"/>
  <c r="A2843" i="3"/>
  <c r="A2844" i="3"/>
  <c r="A2845" i="3"/>
  <c r="A2846" i="3"/>
  <c r="A2847" i="3"/>
  <c r="A2848" i="3"/>
  <c r="A2849" i="3"/>
  <c r="A2850" i="3"/>
  <c r="A2851" i="3"/>
  <c r="A2852" i="3"/>
  <c r="A2853" i="3"/>
  <c r="A2854" i="3"/>
  <c r="A2855" i="3"/>
  <c r="A2856" i="3"/>
  <c r="A2857" i="3"/>
  <c r="A2858" i="3"/>
  <c r="A2859" i="3"/>
  <c r="A2860" i="3"/>
  <c r="A2861" i="3"/>
  <c r="A2862" i="3"/>
  <c r="A2863" i="3"/>
  <c r="A2864" i="3"/>
  <c r="A2865" i="3"/>
  <c r="A2866" i="3"/>
  <c r="A2867" i="3"/>
  <c r="A2868" i="3"/>
  <c r="A2869" i="3"/>
  <c r="A2870" i="3"/>
  <c r="A2871" i="3"/>
  <c r="A2872" i="3"/>
  <c r="A2873" i="3"/>
  <c r="A2874" i="3"/>
  <c r="A2875" i="3"/>
  <c r="A2876" i="3"/>
  <c r="A2877" i="3"/>
  <c r="A2878" i="3"/>
  <c r="A2879" i="3"/>
  <c r="A2880" i="3"/>
  <c r="A2881" i="3"/>
  <c r="A2882" i="3"/>
  <c r="A2883" i="3"/>
  <c r="A2884" i="3"/>
  <c r="A2885" i="3"/>
  <c r="A2886" i="3"/>
  <c r="A2887" i="3"/>
  <c r="A2888" i="3"/>
  <c r="A2889" i="3"/>
  <c r="A2890" i="3"/>
  <c r="A2891" i="3"/>
  <c r="A2892" i="3"/>
  <c r="A2893" i="3"/>
  <c r="A2894" i="3"/>
  <c r="A2895" i="3"/>
  <c r="A2896" i="3"/>
  <c r="A2897" i="3"/>
  <c r="A2898" i="3"/>
  <c r="A2899" i="3"/>
  <c r="A2900" i="3"/>
  <c r="A2901" i="3"/>
  <c r="A2902" i="3"/>
  <c r="A2903" i="3"/>
  <c r="A2904" i="3"/>
  <c r="A2905" i="3"/>
  <c r="A2906" i="3"/>
  <c r="A2907" i="3"/>
  <c r="A2908" i="3"/>
  <c r="A2909" i="3"/>
  <c r="A2910" i="3"/>
  <c r="A2911" i="3"/>
  <c r="A2912" i="3"/>
  <c r="A2913" i="3"/>
  <c r="A2914" i="3"/>
  <c r="A2915" i="3"/>
  <c r="A2916" i="3"/>
  <c r="A2917" i="3"/>
  <c r="A2918" i="3"/>
  <c r="A2919" i="3"/>
  <c r="A2920" i="3"/>
  <c r="A2921" i="3"/>
  <c r="A2922" i="3"/>
  <c r="A2923" i="3"/>
  <c r="A2924" i="3"/>
  <c r="A2925" i="3"/>
  <c r="A2926" i="3"/>
  <c r="A2927" i="3"/>
  <c r="A2928" i="3"/>
  <c r="A2929" i="3"/>
  <c r="A2930" i="3"/>
  <c r="A2931" i="3"/>
  <c r="A2932" i="3"/>
  <c r="A2933" i="3"/>
  <c r="A2934" i="3"/>
  <c r="A2935" i="3"/>
  <c r="A2936" i="3"/>
  <c r="A2937" i="3"/>
  <c r="A2938" i="3"/>
  <c r="A2939" i="3"/>
  <c r="A2940" i="3"/>
  <c r="A2941" i="3"/>
  <c r="A2942" i="3"/>
  <c r="A2943" i="3"/>
  <c r="A2944" i="3"/>
  <c r="A2945" i="3"/>
  <c r="A2946" i="3"/>
  <c r="A2947" i="3"/>
  <c r="A2948" i="3"/>
  <c r="A2949" i="3"/>
  <c r="A2950" i="3"/>
  <c r="A2951" i="3"/>
  <c r="A2952" i="3"/>
  <c r="A2953" i="3"/>
  <c r="A2954" i="3"/>
  <c r="A2955" i="3"/>
  <c r="A2956" i="3"/>
  <c r="A2957" i="3"/>
  <c r="A2958" i="3"/>
  <c r="A2959" i="3"/>
  <c r="A2960" i="3"/>
  <c r="A2961" i="3"/>
  <c r="A2962" i="3"/>
  <c r="A2963" i="3"/>
  <c r="A2964" i="3"/>
  <c r="A2965" i="3"/>
  <c r="A2966" i="3"/>
  <c r="A2967" i="3"/>
  <c r="A2968" i="3"/>
  <c r="A2969" i="3"/>
  <c r="A2970" i="3"/>
  <c r="A2971" i="3"/>
  <c r="A2972" i="3"/>
  <c r="A2973" i="3"/>
  <c r="A2974" i="3"/>
  <c r="A2975" i="3"/>
  <c r="A2976" i="3"/>
  <c r="A2977" i="3"/>
  <c r="A2978" i="3"/>
  <c r="A2979" i="3"/>
  <c r="A2980" i="3"/>
  <c r="A2981" i="3"/>
  <c r="A2982" i="3"/>
  <c r="A2983" i="3"/>
  <c r="A2984" i="3"/>
  <c r="A2985" i="3"/>
  <c r="A2986" i="3"/>
  <c r="A2987" i="3"/>
  <c r="A2988" i="3"/>
  <c r="A2989" i="3"/>
  <c r="A2990" i="3"/>
  <c r="A2991" i="3"/>
  <c r="A2992" i="3"/>
  <c r="A2993" i="3"/>
  <c r="A2994" i="3"/>
  <c r="A2995" i="3"/>
  <c r="A2996" i="3"/>
  <c r="A2997" i="3"/>
  <c r="A2998" i="3"/>
  <c r="A2999" i="3"/>
  <c r="A3000" i="3"/>
  <c r="A3001" i="3"/>
  <c r="A3002" i="3"/>
  <c r="A3003" i="3"/>
  <c r="A3004" i="3"/>
  <c r="A3005" i="3"/>
  <c r="A3006" i="3"/>
  <c r="A3007" i="3"/>
  <c r="A3008" i="3"/>
  <c r="A3009" i="3"/>
  <c r="A3010" i="3"/>
  <c r="A3011" i="3"/>
  <c r="A3012" i="3"/>
  <c r="A3013" i="3"/>
  <c r="A3014" i="3"/>
  <c r="A3015" i="3"/>
  <c r="A3016" i="3"/>
  <c r="A3017" i="3"/>
  <c r="A3018" i="3"/>
  <c r="A3019" i="3"/>
  <c r="A3020" i="3"/>
  <c r="A3021" i="3"/>
  <c r="A3022" i="3"/>
  <c r="A3023" i="3"/>
  <c r="A3024" i="3"/>
  <c r="A3025" i="3"/>
  <c r="A3026" i="3"/>
  <c r="A3027" i="3"/>
  <c r="A3028" i="3"/>
  <c r="A3029" i="3"/>
  <c r="A3030" i="3"/>
  <c r="A3031" i="3"/>
  <c r="A3032" i="3"/>
  <c r="A3033" i="3"/>
  <c r="A3034" i="3"/>
  <c r="A3035" i="3"/>
  <c r="A3036" i="3"/>
  <c r="A3037" i="3"/>
  <c r="A3038" i="3"/>
  <c r="A3039" i="3"/>
  <c r="A3040" i="3"/>
  <c r="A3041" i="3"/>
  <c r="A3042" i="3"/>
  <c r="A3043" i="3"/>
  <c r="A3044" i="3"/>
  <c r="A3045" i="3"/>
  <c r="A3046" i="3"/>
  <c r="A3047" i="3"/>
  <c r="A3048" i="3"/>
  <c r="A3049" i="3"/>
  <c r="A3050" i="3"/>
  <c r="A3051" i="3"/>
  <c r="A3052" i="3"/>
  <c r="A3053" i="3"/>
  <c r="A3054" i="3"/>
  <c r="A3055" i="3"/>
  <c r="A3056" i="3"/>
  <c r="A3057" i="3"/>
  <c r="A3058" i="3"/>
  <c r="A3059" i="3"/>
  <c r="A3060" i="3"/>
  <c r="A3061" i="3"/>
  <c r="A3062" i="3"/>
  <c r="A3063" i="3"/>
  <c r="A3064" i="3"/>
  <c r="A3065" i="3"/>
  <c r="A3066" i="3"/>
  <c r="A3067" i="3"/>
  <c r="A3068" i="3"/>
  <c r="A3069" i="3"/>
  <c r="A3070" i="3"/>
  <c r="A3071" i="3"/>
  <c r="A3072" i="3"/>
  <c r="A3073" i="3"/>
  <c r="A3074" i="3"/>
  <c r="A3075" i="3"/>
  <c r="A3076" i="3"/>
  <c r="A3077" i="3"/>
  <c r="A3078" i="3"/>
  <c r="A3079" i="3"/>
  <c r="A3080" i="3"/>
  <c r="A3081" i="3"/>
  <c r="A3082" i="3"/>
  <c r="A3083" i="3"/>
  <c r="A3084" i="3"/>
  <c r="A3085" i="3"/>
  <c r="A3086" i="3"/>
  <c r="A3087" i="3"/>
  <c r="A3088" i="3"/>
  <c r="A3089" i="3"/>
  <c r="A3090" i="3"/>
  <c r="A3091" i="3"/>
  <c r="A3092" i="3"/>
  <c r="A3093" i="3"/>
  <c r="A3094" i="3"/>
  <c r="A3095" i="3"/>
  <c r="A3096" i="3"/>
  <c r="A3097" i="3"/>
  <c r="A3098" i="3"/>
  <c r="A3099" i="3"/>
  <c r="A3100" i="3"/>
  <c r="A3101" i="3"/>
  <c r="A3102" i="3"/>
  <c r="A3103" i="3"/>
  <c r="A3104" i="3"/>
  <c r="A3105" i="3"/>
  <c r="A3106" i="3"/>
  <c r="A3107" i="3"/>
  <c r="A3108" i="3"/>
  <c r="A3109" i="3"/>
  <c r="A3110" i="3"/>
  <c r="A3111" i="3"/>
  <c r="A3112" i="3"/>
  <c r="A3113" i="3"/>
  <c r="A3114" i="3"/>
  <c r="A3115" i="3"/>
  <c r="A3116" i="3"/>
  <c r="A3117" i="3"/>
  <c r="A3118" i="3"/>
  <c r="A3119" i="3"/>
  <c r="A3120" i="3"/>
  <c r="A3121" i="3"/>
  <c r="A3122" i="3"/>
  <c r="A3123" i="3"/>
  <c r="A3124" i="3"/>
  <c r="A3125" i="3"/>
  <c r="A3126" i="3"/>
  <c r="A3127" i="3"/>
  <c r="A3128" i="3"/>
  <c r="A3129" i="3"/>
  <c r="A3130" i="3"/>
  <c r="A3131" i="3"/>
  <c r="A3132" i="3"/>
  <c r="A3133" i="3"/>
  <c r="A3134" i="3"/>
  <c r="A3135" i="3"/>
  <c r="A3136" i="3"/>
  <c r="A3137" i="3"/>
  <c r="A3138" i="3"/>
  <c r="A3139" i="3"/>
  <c r="A3140" i="3"/>
  <c r="A3141" i="3"/>
  <c r="A3142" i="3"/>
  <c r="A3143" i="3"/>
  <c r="A3144" i="3"/>
  <c r="A3145" i="3"/>
  <c r="A3146" i="3"/>
  <c r="A3147" i="3"/>
  <c r="A3148" i="3"/>
  <c r="A3149" i="3"/>
  <c r="A3150" i="3"/>
  <c r="A3151" i="3"/>
  <c r="A3152" i="3"/>
  <c r="A3153" i="3"/>
  <c r="A3154" i="3"/>
  <c r="A3155" i="3"/>
  <c r="A3156" i="3"/>
  <c r="A3157" i="3"/>
  <c r="A3158" i="3"/>
  <c r="A3159" i="3"/>
  <c r="A3160" i="3"/>
  <c r="A3161" i="3"/>
  <c r="A3162" i="3"/>
  <c r="A3163" i="3"/>
  <c r="A3164" i="3"/>
  <c r="A3165" i="3"/>
  <c r="A3166" i="3"/>
  <c r="A3167" i="3"/>
  <c r="A3168" i="3"/>
  <c r="A3169" i="3"/>
  <c r="A3170" i="3"/>
  <c r="A3171" i="3"/>
  <c r="A3172" i="3"/>
  <c r="A3173" i="3"/>
  <c r="A3174" i="3"/>
  <c r="A3175" i="3"/>
  <c r="A3176" i="3"/>
  <c r="A3177" i="3"/>
  <c r="A3178" i="3"/>
  <c r="A3179" i="3"/>
  <c r="A3180" i="3"/>
  <c r="A3181" i="3"/>
  <c r="A3182" i="3"/>
  <c r="A3183" i="3"/>
  <c r="A3184" i="3"/>
  <c r="A3185" i="3"/>
  <c r="A3186" i="3"/>
  <c r="A3187" i="3"/>
  <c r="A3188" i="3"/>
  <c r="A3189" i="3"/>
  <c r="A3190" i="3"/>
  <c r="A3191" i="3"/>
  <c r="A3192" i="3"/>
  <c r="A3193" i="3"/>
  <c r="A3194" i="3"/>
  <c r="A3195" i="3"/>
  <c r="A3196" i="3"/>
  <c r="A3197" i="3"/>
  <c r="A3198" i="3"/>
  <c r="A3199" i="3"/>
  <c r="A3200" i="3"/>
  <c r="A3201" i="3"/>
  <c r="A3202" i="3"/>
  <c r="A3203" i="3"/>
  <c r="A3204" i="3"/>
  <c r="A3205" i="3"/>
  <c r="A3206" i="3"/>
  <c r="A3207" i="3"/>
  <c r="A3208" i="3"/>
  <c r="A3209" i="3"/>
  <c r="A3210" i="3"/>
  <c r="A3211" i="3"/>
  <c r="A3212" i="3"/>
  <c r="A3213" i="3"/>
  <c r="A3214" i="3"/>
  <c r="A3215" i="3"/>
  <c r="A3216" i="3"/>
  <c r="A3217" i="3"/>
  <c r="A3218" i="3"/>
  <c r="A3219" i="3"/>
  <c r="A3220" i="3"/>
  <c r="A3221" i="3"/>
  <c r="A3222" i="3"/>
  <c r="A3223" i="3"/>
  <c r="A3224" i="3"/>
  <c r="A3225" i="3"/>
  <c r="A3226" i="3"/>
  <c r="A3227" i="3"/>
  <c r="A3228" i="3"/>
  <c r="A3229" i="3"/>
  <c r="A3230" i="3"/>
  <c r="A3231" i="3"/>
  <c r="A3232" i="3"/>
  <c r="A3233" i="3"/>
  <c r="A3234" i="3"/>
  <c r="A3235" i="3"/>
  <c r="A3236" i="3"/>
  <c r="A3237" i="3"/>
  <c r="A3238" i="3"/>
  <c r="A3239" i="3"/>
  <c r="A3240" i="3"/>
  <c r="A3241" i="3"/>
  <c r="A3242" i="3"/>
  <c r="A3243" i="3"/>
  <c r="A3244" i="3"/>
  <c r="A3245" i="3"/>
  <c r="A3246" i="3"/>
  <c r="A3247" i="3"/>
  <c r="A3248" i="3"/>
  <c r="A3249" i="3"/>
  <c r="A3250" i="3"/>
  <c r="A3251" i="3"/>
  <c r="A3252" i="3"/>
  <c r="A3253" i="3"/>
  <c r="A3254" i="3"/>
  <c r="A3255" i="3"/>
  <c r="A3256" i="3"/>
  <c r="A3257" i="3"/>
  <c r="A3258" i="3"/>
  <c r="A3259" i="3"/>
  <c r="A3260" i="3"/>
  <c r="A3261" i="3"/>
  <c r="A3262" i="3"/>
  <c r="A3263" i="3"/>
  <c r="A3264" i="3"/>
  <c r="A3265" i="3"/>
  <c r="A3266" i="3"/>
  <c r="A3267" i="3"/>
  <c r="A3268" i="3"/>
  <c r="A3269" i="3"/>
  <c r="A3270" i="3"/>
  <c r="A3271" i="3"/>
  <c r="A3272" i="3"/>
  <c r="A3273" i="3"/>
  <c r="A3274" i="3"/>
  <c r="A3275" i="3"/>
  <c r="A3276" i="3"/>
  <c r="A3277" i="3"/>
  <c r="A3278" i="3"/>
  <c r="A3279" i="3"/>
  <c r="A3280" i="3"/>
  <c r="A3281" i="3"/>
  <c r="A3282" i="3"/>
  <c r="A3283" i="3"/>
  <c r="A3284" i="3"/>
  <c r="A3285" i="3"/>
  <c r="A3286" i="3"/>
  <c r="A3287" i="3"/>
  <c r="A3288" i="3"/>
  <c r="A3289" i="3"/>
  <c r="A3290" i="3"/>
  <c r="A3291" i="3"/>
  <c r="A3292" i="3"/>
  <c r="A3293" i="3"/>
  <c r="A3294" i="3"/>
  <c r="A3295" i="3"/>
  <c r="A3296" i="3"/>
  <c r="A3297" i="3"/>
  <c r="A3298" i="3"/>
  <c r="A3299" i="3"/>
  <c r="A3300" i="3"/>
  <c r="A3301" i="3"/>
  <c r="A3302" i="3"/>
  <c r="A3303" i="3"/>
  <c r="A3304" i="3"/>
  <c r="A3305" i="3"/>
  <c r="A3306" i="3"/>
  <c r="A3307" i="3"/>
  <c r="A3308" i="3"/>
  <c r="A3309" i="3"/>
  <c r="A3310" i="3"/>
  <c r="A3311" i="3"/>
  <c r="A3312" i="3"/>
  <c r="A3313" i="3"/>
  <c r="A3314" i="3"/>
  <c r="A3315" i="3"/>
  <c r="A3316" i="3"/>
  <c r="A3317" i="3"/>
  <c r="A3318" i="3"/>
  <c r="A3319" i="3"/>
  <c r="A3320" i="3"/>
  <c r="A3321" i="3"/>
  <c r="A3322" i="3"/>
  <c r="A3323" i="3"/>
  <c r="A3324" i="3"/>
  <c r="A3325" i="3"/>
  <c r="A3326" i="3"/>
  <c r="A3327" i="3"/>
  <c r="A3328" i="3"/>
  <c r="A3329" i="3"/>
  <c r="A3330" i="3"/>
  <c r="A3331" i="3"/>
  <c r="A3332" i="3"/>
  <c r="A3333" i="3"/>
  <c r="A3334" i="3"/>
  <c r="A3335" i="3"/>
  <c r="A3336" i="3"/>
  <c r="A3337" i="3"/>
  <c r="A3338" i="3"/>
  <c r="A3339" i="3"/>
  <c r="A3340" i="3"/>
  <c r="A3341" i="3"/>
  <c r="A3342" i="3"/>
  <c r="A3343" i="3"/>
  <c r="A3344" i="3"/>
  <c r="A3345" i="3"/>
  <c r="A3346" i="3"/>
  <c r="A3347" i="3"/>
  <c r="A3348" i="3"/>
  <c r="A3349" i="3"/>
  <c r="A3350" i="3"/>
  <c r="A3351" i="3"/>
  <c r="A3352" i="3"/>
  <c r="A3353" i="3"/>
  <c r="A3354" i="3"/>
  <c r="A3355" i="3"/>
  <c r="A3356" i="3"/>
  <c r="A3357" i="3"/>
  <c r="A3358" i="3"/>
  <c r="A3359" i="3"/>
  <c r="A3360" i="3"/>
  <c r="A3361" i="3"/>
  <c r="A3362" i="3"/>
  <c r="A3363" i="3"/>
  <c r="A3364" i="3"/>
  <c r="A3365" i="3"/>
  <c r="A3366" i="3"/>
  <c r="A3367" i="3"/>
  <c r="A3368" i="3"/>
  <c r="A3369" i="3"/>
  <c r="A3370" i="3"/>
  <c r="A3371" i="3"/>
  <c r="A3372" i="3"/>
  <c r="A3373" i="3"/>
  <c r="A3374" i="3"/>
  <c r="A3375" i="3"/>
  <c r="A3376" i="3"/>
  <c r="A3377" i="3"/>
  <c r="A3378" i="3"/>
  <c r="A3379" i="3"/>
  <c r="A3380" i="3"/>
  <c r="A3381" i="3"/>
  <c r="A3382" i="3"/>
  <c r="A3383" i="3"/>
  <c r="A3384" i="3"/>
  <c r="A3385" i="3"/>
  <c r="A3386" i="3"/>
  <c r="A3387" i="3"/>
  <c r="A3388" i="3"/>
  <c r="A3389" i="3"/>
  <c r="A3390" i="3"/>
  <c r="A3391" i="3"/>
  <c r="A3392" i="3"/>
  <c r="A3393" i="3"/>
  <c r="A3394" i="3"/>
  <c r="A3395" i="3"/>
  <c r="A3396" i="3"/>
  <c r="A3397" i="3"/>
  <c r="A3398" i="3"/>
  <c r="A3399" i="3"/>
  <c r="A3400" i="3"/>
  <c r="A3401" i="3"/>
  <c r="A3402" i="3"/>
  <c r="A3403" i="3"/>
  <c r="A3404" i="3"/>
  <c r="A3405" i="3"/>
  <c r="A3406" i="3"/>
  <c r="A3407" i="3"/>
  <c r="A3408" i="3"/>
  <c r="A3409" i="3"/>
  <c r="A3410" i="3"/>
  <c r="A3411" i="3"/>
  <c r="A3412" i="3"/>
  <c r="A3413" i="3"/>
  <c r="A3414" i="3"/>
  <c r="A3415" i="3"/>
  <c r="A3416" i="3"/>
  <c r="A3417" i="3"/>
  <c r="A3418" i="3"/>
  <c r="A3419" i="3"/>
  <c r="A3420" i="3"/>
  <c r="A3421" i="3"/>
  <c r="A3422" i="3"/>
  <c r="A3423" i="3"/>
  <c r="A3424" i="3"/>
  <c r="A3425" i="3"/>
  <c r="A3426" i="3"/>
  <c r="A3427" i="3"/>
  <c r="A3428" i="3"/>
  <c r="A3429" i="3"/>
  <c r="A3430" i="3"/>
  <c r="A3431" i="3"/>
  <c r="A3432" i="3"/>
  <c r="A3433" i="3"/>
  <c r="A3434" i="3"/>
  <c r="A3435" i="3"/>
  <c r="A3436" i="3"/>
  <c r="A3437" i="3"/>
  <c r="A3438" i="3"/>
  <c r="A3439" i="3"/>
  <c r="A3440" i="3"/>
  <c r="A3441" i="3"/>
  <c r="A3442" i="3"/>
  <c r="A3443" i="3"/>
  <c r="A3444" i="3"/>
  <c r="A3445" i="3"/>
  <c r="A3446" i="3"/>
  <c r="A3447" i="3"/>
  <c r="A3448" i="3"/>
  <c r="A3449" i="3"/>
  <c r="A3450" i="3"/>
  <c r="A3451" i="3"/>
  <c r="A3452" i="3"/>
  <c r="A3453" i="3"/>
  <c r="A3454" i="3"/>
  <c r="A3455" i="3"/>
  <c r="A3456" i="3"/>
  <c r="A3457" i="3"/>
  <c r="A3458" i="3"/>
  <c r="A3459" i="3"/>
  <c r="A3460" i="3"/>
  <c r="A3461" i="3"/>
  <c r="A3462" i="3"/>
  <c r="A3463" i="3"/>
  <c r="A3464" i="3"/>
  <c r="A3465" i="3"/>
  <c r="A3466" i="3"/>
  <c r="A3467" i="3"/>
  <c r="A3468" i="3"/>
  <c r="A3469" i="3"/>
  <c r="A3470" i="3"/>
  <c r="A3471" i="3"/>
  <c r="A3472" i="3"/>
  <c r="A3473" i="3"/>
  <c r="A3474" i="3"/>
  <c r="A3475" i="3"/>
  <c r="A3476" i="3"/>
  <c r="A3477" i="3"/>
  <c r="A3478" i="3"/>
  <c r="A3479" i="3"/>
  <c r="A3480" i="3"/>
  <c r="A3481" i="3"/>
  <c r="A3482" i="3"/>
  <c r="A3483" i="3"/>
  <c r="A3484" i="3"/>
  <c r="A3485" i="3"/>
  <c r="A3486" i="3"/>
  <c r="A3487" i="3"/>
  <c r="A3488" i="3"/>
  <c r="A3489" i="3"/>
  <c r="A3490" i="3"/>
  <c r="A3491" i="3"/>
  <c r="A3492" i="3"/>
  <c r="A3493" i="3"/>
  <c r="A3494" i="3"/>
  <c r="A3495" i="3"/>
  <c r="A3496" i="3"/>
  <c r="A3497" i="3"/>
  <c r="A3498" i="3"/>
  <c r="A3499" i="3"/>
  <c r="A3500" i="3"/>
  <c r="A3501" i="3"/>
  <c r="A3502" i="3"/>
  <c r="A3503" i="3"/>
  <c r="A3504" i="3"/>
  <c r="A3505" i="3"/>
  <c r="A3506" i="3"/>
  <c r="A3507" i="3"/>
  <c r="A3508" i="3"/>
  <c r="A3509" i="3"/>
  <c r="A3510" i="3"/>
  <c r="A3511" i="3"/>
  <c r="A3512" i="3"/>
  <c r="A3513" i="3"/>
  <c r="A3514" i="3"/>
  <c r="A3515" i="3"/>
  <c r="A3516" i="3"/>
  <c r="A3517" i="3"/>
  <c r="A3518" i="3"/>
  <c r="A3519" i="3"/>
  <c r="A3520" i="3"/>
  <c r="A3521" i="3"/>
  <c r="A3522" i="3"/>
  <c r="A3523" i="3"/>
  <c r="A3524" i="3"/>
  <c r="A3525" i="3"/>
  <c r="A3526" i="3"/>
  <c r="A3527" i="3"/>
  <c r="A3528" i="3"/>
  <c r="A3529" i="3"/>
  <c r="A3530" i="3"/>
  <c r="A3531" i="3"/>
  <c r="A3532" i="3"/>
  <c r="A3533" i="3"/>
  <c r="A3534" i="3"/>
  <c r="A3535" i="3"/>
  <c r="A3536" i="3"/>
  <c r="A3537" i="3"/>
  <c r="A3538" i="3"/>
  <c r="A3539" i="3"/>
  <c r="A3540" i="3"/>
  <c r="A3541" i="3"/>
  <c r="A3542" i="3"/>
  <c r="A3543" i="3"/>
  <c r="A3544" i="3"/>
  <c r="A3545" i="3"/>
  <c r="A3546" i="3"/>
  <c r="A3547" i="3"/>
  <c r="A3548" i="3"/>
  <c r="A3549" i="3"/>
  <c r="A3550" i="3"/>
  <c r="A3551" i="3"/>
  <c r="A3552" i="3"/>
  <c r="A3553" i="3"/>
  <c r="A3554" i="3"/>
  <c r="A3555" i="3"/>
  <c r="A3556" i="3"/>
  <c r="A3557" i="3"/>
  <c r="A3558" i="3"/>
  <c r="A3559" i="3"/>
  <c r="A3560" i="3"/>
  <c r="A3561" i="3"/>
  <c r="A3562" i="3"/>
  <c r="A3563" i="3"/>
  <c r="A3564" i="3"/>
  <c r="A3565" i="3"/>
  <c r="A3566" i="3"/>
  <c r="A3567" i="3"/>
  <c r="A3568" i="3"/>
  <c r="A3569" i="3"/>
  <c r="A3570" i="3"/>
  <c r="A3571" i="3"/>
  <c r="A3572" i="3"/>
  <c r="A3573" i="3"/>
  <c r="A3574" i="3"/>
  <c r="A3575" i="3"/>
  <c r="A3576" i="3"/>
  <c r="A3577" i="3"/>
  <c r="A3578" i="3"/>
  <c r="A3579" i="3"/>
  <c r="A3580" i="3"/>
  <c r="A3581" i="3"/>
  <c r="A3582" i="3"/>
  <c r="A3583" i="3"/>
  <c r="A3584" i="3"/>
  <c r="A3585" i="3"/>
  <c r="A3586" i="3"/>
  <c r="A3587" i="3"/>
  <c r="A3588" i="3"/>
  <c r="A3589" i="3"/>
  <c r="A3590" i="3"/>
  <c r="A3591" i="3"/>
  <c r="A3592" i="3"/>
  <c r="A3593" i="3"/>
  <c r="A3594" i="3"/>
  <c r="A3595" i="3"/>
  <c r="A3596" i="3"/>
  <c r="A3597" i="3"/>
  <c r="A3598" i="3"/>
  <c r="A3599" i="3"/>
  <c r="A3600" i="3"/>
  <c r="A3601" i="3"/>
  <c r="A3602" i="3"/>
  <c r="A3603" i="3"/>
  <c r="A3604" i="3"/>
  <c r="A3605" i="3"/>
  <c r="A3606" i="3"/>
  <c r="A3607" i="3"/>
  <c r="A3608" i="3"/>
  <c r="A3609" i="3"/>
  <c r="A3610" i="3"/>
  <c r="A3611" i="3"/>
  <c r="A3612" i="3"/>
  <c r="A3613" i="3"/>
  <c r="A3614" i="3"/>
  <c r="A3615" i="3"/>
  <c r="A3616" i="3"/>
  <c r="A3617" i="3"/>
  <c r="A3618" i="3"/>
  <c r="A3619" i="3"/>
  <c r="A3620" i="3"/>
  <c r="A3621" i="3"/>
  <c r="A3622" i="3"/>
  <c r="A3623" i="3"/>
  <c r="A3624" i="3"/>
  <c r="A3625" i="3"/>
  <c r="A3626" i="3"/>
  <c r="A3627" i="3"/>
  <c r="A3628" i="3"/>
  <c r="A3629" i="3"/>
  <c r="A3630" i="3"/>
  <c r="A3631" i="3"/>
  <c r="A3632" i="3"/>
  <c r="A3633" i="3"/>
  <c r="A3634" i="3"/>
  <c r="A3635" i="3"/>
  <c r="A3636" i="3"/>
  <c r="A3637" i="3"/>
  <c r="A3638" i="3"/>
  <c r="A3639" i="3"/>
  <c r="A3640" i="3"/>
  <c r="A3641" i="3"/>
  <c r="A3642" i="3"/>
  <c r="A3643" i="3"/>
  <c r="A3644" i="3"/>
  <c r="A3645" i="3"/>
  <c r="A3646" i="3"/>
  <c r="A3647" i="3"/>
  <c r="A3648" i="3"/>
  <c r="A3649" i="3"/>
  <c r="A3650" i="3"/>
  <c r="A3651" i="3"/>
  <c r="A3652" i="3"/>
  <c r="A3653" i="3"/>
  <c r="A3654" i="3"/>
  <c r="A3655" i="3"/>
  <c r="A3656" i="3"/>
  <c r="A3657" i="3"/>
  <c r="A3658" i="3"/>
  <c r="A3659" i="3"/>
  <c r="A3660" i="3"/>
  <c r="A3661" i="3"/>
  <c r="A3662" i="3"/>
  <c r="A3663" i="3"/>
  <c r="A3664" i="3"/>
  <c r="A3665" i="3"/>
  <c r="A3666" i="3"/>
  <c r="A3667" i="3"/>
  <c r="A3668" i="3"/>
  <c r="A3669" i="3"/>
  <c r="A3670" i="3"/>
  <c r="A3671" i="3"/>
  <c r="A3672" i="3"/>
  <c r="A3673" i="3"/>
  <c r="A3674" i="3"/>
  <c r="A3675" i="3"/>
  <c r="A3676" i="3"/>
  <c r="A3677" i="3"/>
  <c r="A3678" i="3"/>
  <c r="A3679" i="3"/>
  <c r="A3680" i="3"/>
  <c r="A3681" i="3"/>
  <c r="A3682" i="3"/>
  <c r="A3683" i="3"/>
  <c r="A3684" i="3"/>
  <c r="A3685" i="3"/>
  <c r="A3686" i="3"/>
  <c r="A3687" i="3"/>
  <c r="A3688" i="3"/>
  <c r="A3689" i="3"/>
  <c r="A3690" i="3"/>
  <c r="A3691" i="3"/>
  <c r="A3692" i="3"/>
  <c r="A3693" i="3"/>
  <c r="A3694" i="3"/>
  <c r="A3695" i="3"/>
  <c r="A3696" i="3"/>
  <c r="A3697" i="3"/>
  <c r="A3698" i="3"/>
  <c r="A3699" i="3"/>
  <c r="A3700" i="3"/>
  <c r="A3701" i="3"/>
  <c r="A3702" i="3"/>
  <c r="A3703" i="3"/>
  <c r="A3704" i="3"/>
  <c r="A3705" i="3"/>
  <c r="A3706" i="3"/>
  <c r="A3707" i="3"/>
  <c r="A3708" i="3"/>
  <c r="A3709" i="3"/>
  <c r="A3710" i="3"/>
  <c r="A3711" i="3"/>
  <c r="A3712" i="3"/>
  <c r="A3713" i="3"/>
  <c r="A3714" i="3"/>
  <c r="A3715" i="3"/>
  <c r="A3716" i="3"/>
  <c r="A3717" i="3"/>
  <c r="A3718" i="3"/>
  <c r="A3719" i="3"/>
  <c r="A3720" i="3"/>
  <c r="A3721" i="3"/>
  <c r="A3722" i="3"/>
  <c r="A3723" i="3"/>
  <c r="A3724" i="3"/>
  <c r="A3725" i="3"/>
  <c r="A3726" i="3"/>
  <c r="A3727" i="3"/>
  <c r="A3728" i="3"/>
  <c r="A3729" i="3"/>
  <c r="A3730" i="3"/>
  <c r="A3731" i="3"/>
  <c r="A3732" i="3"/>
  <c r="A3733" i="3"/>
  <c r="A3734" i="3"/>
  <c r="A3735" i="3"/>
  <c r="A3736" i="3"/>
  <c r="A3737" i="3"/>
  <c r="A3738" i="3"/>
  <c r="A3739" i="3"/>
  <c r="A3740" i="3"/>
  <c r="A3741" i="3"/>
  <c r="A3742" i="3"/>
  <c r="A3743" i="3"/>
  <c r="A3744" i="3"/>
  <c r="A3745" i="3"/>
  <c r="A3746" i="3"/>
  <c r="A3747" i="3"/>
  <c r="A3748" i="3"/>
  <c r="A3749" i="3"/>
  <c r="A3750" i="3"/>
  <c r="A3751" i="3"/>
  <c r="A3752" i="3"/>
  <c r="A3753" i="3"/>
  <c r="A3754" i="3"/>
  <c r="A3755" i="3"/>
  <c r="A3756" i="3"/>
  <c r="A3757" i="3"/>
  <c r="A3758" i="3"/>
  <c r="A3759" i="3"/>
  <c r="A3760" i="3"/>
  <c r="A3761" i="3"/>
  <c r="A3762" i="3"/>
  <c r="A3763" i="3"/>
  <c r="A3764" i="3"/>
  <c r="A3765" i="3"/>
  <c r="A3766" i="3"/>
  <c r="A3767" i="3"/>
  <c r="A3768" i="3"/>
  <c r="A3769" i="3"/>
  <c r="A3770" i="3"/>
  <c r="A3771" i="3"/>
  <c r="A3772" i="3"/>
  <c r="A3773" i="3"/>
  <c r="A3774" i="3"/>
  <c r="A3775" i="3"/>
  <c r="A3776" i="3"/>
  <c r="A3777" i="3"/>
  <c r="A3778" i="3"/>
  <c r="A3779" i="3"/>
  <c r="A3780" i="3"/>
  <c r="A3781" i="3"/>
  <c r="A3782" i="3"/>
  <c r="A3783" i="3"/>
  <c r="A3784" i="3"/>
  <c r="A3785" i="3"/>
  <c r="A3786" i="3"/>
  <c r="A3787" i="3"/>
  <c r="A3788" i="3"/>
  <c r="A3789" i="3"/>
  <c r="A3790" i="3"/>
  <c r="A3791" i="3"/>
  <c r="A3792" i="3"/>
  <c r="A3793" i="3"/>
  <c r="A3794" i="3"/>
  <c r="A3795" i="3"/>
  <c r="A3796" i="3"/>
  <c r="A3797" i="3"/>
  <c r="A3798" i="3"/>
  <c r="A3799" i="3"/>
  <c r="A3800" i="3"/>
  <c r="A3801" i="3"/>
  <c r="A3802" i="3"/>
  <c r="A3803" i="3"/>
  <c r="A3804" i="3"/>
  <c r="A3805" i="3"/>
  <c r="A3806" i="3"/>
  <c r="A3807" i="3"/>
  <c r="A3808" i="3"/>
  <c r="A3809" i="3"/>
  <c r="A3810" i="3"/>
  <c r="A3811" i="3"/>
  <c r="A3812" i="3"/>
  <c r="A3813" i="3"/>
  <c r="A3814" i="3"/>
  <c r="A3815" i="3"/>
  <c r="A3816" i="3"/>
  <c r="A3817" i="3"/>
  <c r="A3818" i="3"/>
  <c r="A3819" i="3"/>
  <c r="A3820" i="3"/>
  <c r="A3821" i="3"/>
  <c r="A3822" i="3"/>
  <c r="A3823" i="3"/>
  <c r="A3824" i="3"/>
  <c r="A3825" i="3"/>
  <c r="A3826" i="3"/>
  <c r="A3827" i="3"/>
  <c r="A3828" i="3"/>
  <c r="A3829" i="3"/>
  <c r="A3830" i="3"/>
  <c r="A3831" i="3"/>
  <c r="A3832" i="3"/>
  <c r="A3833" i="3"/>
  <c r="A3834" i="3"/>
  <c r="A3835" i="3"/>
  <c r="A3836" i="3"/>
  <c r="A3837" i="3"/>
  <c r="A3838" i="3"/>
  <c r="A3839" i="3"/>
  <c r="A3840" i="3"/>
  <c r="A3841" i="3"/>
  <c r="A3842" i="3"/>
  <c r="A3843" i="3"/>
  <c r="A3844" i="3"/>
  <c r="A3845" i="3"/>
  <c r="A3846" i="3"/>
  <c r="A3847" i="3"/>
  <c r="A3848" i="3"/>
  <c r="A3849" i="3"/>
  <c r="A3850" i="3"/>
  <c r="A3851" i="3"/>
  <c r="A3852" i="3"/>
  <c r="A3853" i="3"/>
  <c r="A3854" i="3"/>
  <c r="A3855" i="3"/>
  <c r="A3856" i="3"/>
  <c r="A3857" i="3"/>
  <c r="A3858" i="3"/>
  <c r="A3859" i="3"/>
  <c r="A3860" i="3"/>
  <c r="A3861" i="3"/>
  <c r="A3862" i="3"/>
  <c r="A3863" i="3"/>
  <c r="A3864" i="3"/>
  <c r="A3865" i="3"/>
  <c r="A3866" i="3"/>
  <c r="A3867" i="3"/>
  <c r="A3868" i="3"/>
  <c r="A3869" i="3"/>
  <c r="A3870" i="3"/>
  <c r="A3871" i="3"/>
  <c r="A3872" i="3"/>
  <c r="A3873" i="3"/>
  <c r="A3874" i="3"/>
  <c r="A3875" i="3"/>
  <c r="A3876" i="3"/>
  <c r="A3877" i="3"/>
  <c r="A3878" i="3"/>
  <c r="A3879" i="3"/>
  <c r="A3880" i="3"/>
  <c r="A3881" i="3"/>
  <c r="A3882" i="3"/>
  <c r="A3883" i="3"/>
  <c r="A3884" i="3"/>
  <c r="A3885" i="3"/>
  <c r="A3886" i="3"/>
  <c r="A3887" i="3"/>
  <c r="A3888" i="3"/>
  <c r="A3889" i="3"/>
  <c r="A3890" i="3"/>
  <c r="A3891" i="3"/>
  <c r="A3892" i="3"/>
  <c r="A3893" i="3"/>
  <c r="A3894" i="3"/>
  <c r="A3895" i="3"/>
  <c r="A3896" i="3"/>
  <c r="A3897" i="3"/>
  <c r="A3898" i="3"/>
  <c r="A3899" i="3"/>
  <c r="A3900" i="3"/>
  <c r="A3901" i="3"/>
  <c r="A3902" i="3"/>
  <c r="A3903" i="3"/>
  <c r="A3904" i="3"/>
  <c r="A3905" i="3"/>
  <c r="A3906" i="3"/>
  <c r="A3907" i="3"/>
  <c r="A3908" i="3"/>
  <c r="A3909" i="3"/>
  <c r="A3910" i="3"/>
  <c r="A3911" i="3"/>
  <c r="A3912" i="3"/>
  <c r="A3913" i="3"/>
  <c r="A3914" i="3"/>
  <c r="A3915" i="3"/>
  <c r="A3916" i="3"/>
  <c r="A3917" i="3"/>
  <c r="A3918" i="3"/>
  <c r="A3919" i="3"/>
  <c r="A3920" i="3"/>
  <c r="A3921" i="3"/>
  <c r="A3922" i="3"/>
  <c r="A3923" i="3"/>
  <c r="A3924" i="3"/>
  <c r="A3925" i="3"/>
  <c r="A3926" i="3"/>
  <c r="A3927" i="3"/>
  <c r="A3928" i="3"/>
  <c r="A3929" i="3"/>
  <c r="A3930" i="3"/>
  <c r="A3931" i="3"/>
  <c r="A3932" i="3"/>
  <c r="A3933" i="3"/>
  <c r="A3934" i="3"/>
  <c r="A3935" i="3"/>
  <c r="A3936" i="3"/>
  <c r="A3937" i="3"/>
  <c r="A3938" i="3"/>
  <c r="A3939" i="3"/>
  <c r="A3940" i="3"/>
  <c r="A3941" i="3"/>
  <c r="A3942" i="3"/>
  <c r="A3943" i="3"/>
  <c r="A3944" i="3"/>
  <c r="A3945" i="3"/>
  <c r="A3946" i="3"/>
  <c r="A3947" i="3"/>
  <c r="A3948" i="3"/>
  <c r="A3949" i="3"/>
  <c r="A3950" i="3"/>
  <c r="A3951" i="3"/>
  <c r="A3952" i="3"/>
  <c r="A3953" i="3"/>
  <c r="A3954" i="3"/>
  <c r="A3955" i="3"/>
  <c r="A3956" i="3"/>
  <c r="A3957" i="3"/>
  <c r="A3958" i="3"/>
  <c r="A3959" i="3"/>
  <c r="A3960" i="3"/>
  <c r="A3961" i="3"/>
  <c r="A3962" i="3"/>
  <c r="A3963" i="3"/>
  <c r="A3964" i="3"/>
  <c r="A3965" i="3"/>
  <c r="A3966" i="3"/>
  <c r="A3967" i="3"/>
  <c r="A3968" i="3"/>
  <c r="A3969" i="3"/>
  <c r="A3970" i="3"/>
  <c r="A3971" i="3"/>
  <c r="A3972" i="3"/>
  <c r="A3973" i="3"/>
  <c r="A3974" i="3"/>
  <c r="A3975" i="3"/>
  <c r="A3976" i="3"/>
  <c r="A3977" i="3"/>
  <c r="A3978" i="3"/>
  <c r="A3979" i="3"/>
  <c r="A3980" i="3"/>
  <c r="A3981" i="3"/>
  <c r="A3982" i="3"/>
  <c r="A3983" i="3"/>
  <c r="A3984" i="3"/>
  <c r="A3985" i="3"/>
  <c r="A3986" i="3"/>
  <c r="A3987" i="3"/>
  <c r="A3988" i="3"/>
  <c r="A3989" i="3"/>
  <c r="A3990" i="3"/>
  <c r="A3991" i="3"/>
  <c r="A3992" i="3"/>
  <c r="A3993" i="3"/>
  <c r="A3994" i="3"/>
  <c r="A3995" i="3"/>
  <c r="A3996" i="3"/>
  <c r="A3997" i="3"/>
  <c r="A3998" i="3"/>
  <c r="A3999" i="3"/>
  <c r="A4000" i="3"/>
  <c r="A4001" i="3"/>
  <c r="A4002" i="3"/>
  <c r="A4003" i="3"/>
  <c r="A4004" i="3"/>
  <c r="A4005" i="3"/>
  <c r="A4006" i="3"/>
  <c r="A4007" i="3"/>
  <c r="A4008" i="3"/>
  <c r="A4009" i="3"/>
  <c r="A4010" i="3"/>
  <c r="A4011" i="3"/>
  <c r="A4012" i="3"/>
  <c r="A4013" i="3"/>
  <c r="A4014" i="3"/>
  <c r="A4015" i="3"/>
  <c r="A4016" i="3"/>
  <c r="A4017" i="3"/>
  <c r="A4018" i="3"/>
  <c r="A4019" i="3"/>
  <c r="A4020" i="3"/>
  <c r="A4021" i="3"/>
  <c r="A4022" i="3"/>
  <c r="A4023" i="3"/>
  <c r="A4024" i="3"/>
  <c r="A4025" i="3"/>
  <c r="A4026" i="3"/>
  <c r="A4027" i="3"/>
  <c r="A4028" i="3"/>
  <c r="A4029" i="3"/>
  <c r="A4030" i="3"/>
  <c r="A4031" i="3"/>
  <c r="A4032" i="3"/>
  <c r="A4033" i="3"/>
  <c r="A4034" i="3"/>
  <c r="A4035" i="3"/>
  <c r="A4036" i="3"/>
  <c r="A4037" i="3"/>
  <c r="A4038" i="3"/>
  <c r="A4039" i="3"/>
  <c r="A4040" i="3"/>
  <c r="A4041" i="3"/>
  <c r="A4042" i="3"/>
  <c r="A4043" i="3"/>
  <c r="A4044" i="3"/>
  <c r="A4045" i="3"/>
  <c r="A4046" i="3"/>
  <c r="A4047" i="3"/>
  <c r="A4048" i="3"/>
  <c r="A4049" i="3"/>
  <c r="A4050" i="3"/>
  <c r="A4051" i="3"/>
  <c r="A4052" i="3"/>
  <c r="A4053" i="3"/>
  <c r="A4054" i="3"/>
  <c r="A4055" i="3"/>
  <c r="A4056" i="3"/>
  <c r="A4057" i="3"/>
  <c r="A4058" i="3"/>
  <c r="A4059" i="3"/>
  <c r="A4060" i="3"/>
  <c r="A4061" i="3"/>
  <c r="A4062" i="3"/>
  <c r="A4063" i="3"/>
  <c r="A4064" i="3"/>
  <c r="A4065" i="3"/>
  <c r="A4066" i="3"/>
  <c r="A4067" i="3"/>
  <c r="A4068" i="3"/>
  <c r="A4069" i="3"/>
  <c r="A4070" i="3"/>
  <c r="A4071" i="3"/>
  <c r="A4072" i="3"/>
  <c r="A4073" i="3"/>
  <c r="A4074" i="3"/>
  <c r="A4075" i="3"/>
  <c r="A4076" i="3"/>
  <c r="A4077" i="3"/>
  <c r="A4078" i="3"/>
  <c r="A4079" i="3"/>
  <c r="A4080" i="3"/>
  <c r="A4081" i="3"/>
  <c r="A4082" i="3"/>
  <c r="A4083" i="3"/>
  <c r="A4084" i="3"/>
  <c r="A4085" i="3"/>
  <c r="A4086" i="3"/>
  <c r="A4087" i="3"/>
  <c r="A4088" i="3"/>
  <c r="A4089" i="3"/>
  <c r="A4090" i="3"/>
  <c r="A4091" i="3"/>
  <c r="A4092" i="3"/>
  <c r="A4093" i="3"/>
  <c r="A4094" i="3"/>
  <c r="A4095" i="3"/>
  <c r="A4096" i="3"/>
  <c r="A4097" i="3"/>
  <c r="A4098" i="3"/>
  <c r="A4099" i="3"/>
  <c r="A4100" i="3"/>
  <c r="A4101" i="3"/>
  <c r="A4102" i="3"/>
  <c r="A4103" i="3"/>
  <c r="A4104" i="3"/>
  <c r="A4105" i="3"/>
  <c r="A4106" i="3"/>
  <c r="A4107" i="3"/>
  <c r="A4108" i="3"/>
  <c r="A4109" i="3"/>
  <c r="A4110" i="3"/>
  <c r="A4111" i="3"/>
  <c r="A4112" i="3"/>
  <c r="A4113" i="3"/>
  <c r="A4114" i="3"/>
  <c r="A4115" i="3"/>
  <c r="A4116" i="3"/>
  <c r="A4117" i="3"/>
  <c r="A4118" i="3"/>
  <c r="A4119" i="3"/>
  <c r="A4120" i="3"/>
  <c r="A4121" i="3"/>
  <c r="A4122" i="3"/>
  <c r="A4123" i="3"/>
  <c r="A4124" i="3"/>
  <c r="A4125" i="3"/>
  <c r="A4126" i="3"/>
  <c r="A4127" i="3"/>
  <c r="A4128" i="3"/>
  <c r="A4129" i="3"/>
  <c r="A4130" i="3"/>
  <c r="A4131" i="3"/>
  <c r="A4132" i="3"/>
  <c r="A4133" i="3"/>
  <c r="A4134" i="3"/>
  <c r="A4135" i="3"/>
  <c r="A4136" i="3"/>
  <c r="A4137" i="3"/>
  <c r="A4138" i="3"/>
  <c r="A4139" i="3"/>
  <c r="A4140" i="3"/>
  <c r="A4141" i="3"/>
  <c r="A4142" i="3"/>
  <c r="A4143" i="3"/>
  <c r="A4144" i="3"/>
  <c r="A4145" i="3"/>
  <c r="A4146" i="3"/>
  <c r="A4147" i="3"/>
  <c r="A4148" i="3"/>
  <c r="A4149" i="3"/>
  <c r="A4150" i="3"/>
  <c r="A4151" i="3"/>
  <c r="A4152" i="3"/>
  <c r="A4153" i="3"/>
  <c r="A4154" i="3"/>
  <c r="A4155" i="3"/>
  <c r="A4156" i="3"/>
  <c r="A4157" i="3"/>
  <c r="A4158" i="3"/>
  <c r="A4159" i="3"/>
  <c r="A4160" i="3"/>
  <c r="A4161" i="3"/>
  <c r="A4162" i="3"/>
  <c r="A4163" i="3"/>
  <c r="A4164" i="3"/>
  <c r="A4165" i="3"/>
  <c r="A4166" i="3"/>
  <c r="A4167" i="3"/>
  <c r="A4168" i="3"/>
  <c r="A4169" i="3"/>
  <c r="A4170" i="3"/>
  <c r="A4171" i="3"/>
  <c r="A4172" i="3"/>
  <c r="A4173" i="3"/>
  <c r="A4174" i="3"/>
  <c r="A4175" i="3"/>
  <c r="A4176" i="3"/>
  <c r="A4177" i="3"/>
  <c r="A4178" i="3"/>
  <c r="A4179" i="3"/>
  <c r="A4180" i="3"/>
  <c r="A4181" i="3"/>
  <c r="A4182" i="3"/>
  <c r="A4183" i="3"/>
  <c r="A4184" i="3"/>
  <c r="A4185" i="3"/>
  <c r="A4186" i="3"/>
  <c r="A4187" i="3"/>
  <c r="A4188" i="3"/>
  <c r="A4189" i="3"/>
  <c r="A4190" i="3"/>
  <c r="A4191" i="3"/>
  <c r="A4192" i="3"/>
  <c r="A4193" i="3"/>
  <c r="A4194" i="3"/>
  <c r="A4195" i="3"/>
  <c r="A4196" i="3"/>
  <c r="A4197" i="3"/>
  <c r="A4198" i="3"/>
  <c r="A4199" i="3"/>
  <c r="A4200" i="3"/>
  <c r="A4201" i="3"/>
  <c r="A4202" i="3"/>
  <c r="A4203" i="3"/>
  <c r="A4204" i="3"/>
  <c r="A4205" i="3"/>
  <c r="A4206" i="3"/>
  <c r="A4207" i="3"/>
  <c r="A4208" i="3"/>
  <c r="A4209" i="3"/>
  <c r="A4210" i="3"/>
  <c r="A4211" i="3"/>
  <c r="A4212" i="3"/>
  <c r="A4213" i="3"/>
  <c r="A4214" i="3"/>
  <c r="A4215" i="3"/>
  <c r="A4216" i="3"/>
  <c r="A4217" i="3"/>
  <c r="A4218" i="3"/>
  <c r="A4219" i="3"/>
  <c r="A4220" i="3"/>
  <c r="A4221" i="3"/>
  <c r="A4222" i="3"/>
  <c r="A4223" i="3"/>
  <c r="A4224" i="3"/>
  <c r="A4225" i="3"/>
  <c r="A4226" i="3"/>
  <c r="A4227" i="3"/>
  <c r="A4228" i="3"/>
  <c r="A4229" i="3"/>
  <c r="A4230" i="3"/>
  <c r="A4231" i="3"/>
  <c r="A4232" i="3"/>
  <c r="A4233" i="3"/>
  <c r="A4234" i="3"/>
  <c r="A4235" i="3"/>
  <c r="A4236" i="3"/>
  <c r="A4237" i="3"/>
  <c r="A4238" i="3"/>
  <c r="A4239" i="3"/>
  <c r="A4240" i="3"/>
  <c r="A4241" i="3"/>
  <c r="A4242" i="3"/>
  <c r="A4243" i="3"/>
  <c r="A4244" i="3"/>
  <c r="A4245" i="3"/>
  <c r="A4246" i="3"/>
  <c r="A4247" i="3"/>
  <c r="A4248" i="3"/>
  <c r="A4249" i="3"/>
  <c r="A4250" i="3"/>
  <c r="A4251" i="3"/>
  <c r="A4252" i="3"/>
  <c r="A4253" i="3"/>
  <c r="A4254" i="3"/>
  <c r="A4255" i="3"/>
  <c r="A4256" i="3"/>
  <c r="A4257" i="3"/>
  <c r="A4258" i="3"/>
  <c r="A4259" i="3"/>
  <c r="A4260" i="3"/>
  <c r="A4261" i="3"/>
  <c r="A4262" i="3"/>
  <c r="A4263" i="3"/>
  <c r="A4264" i="3"/>
  <c r="A4265" i="3"/>
  <c r="A4266" i="3"/>
  <c r="A4267" i="3"/>
  <c r="A4268" i="3"/>
  <c r="A4269" i="3"/>
  <c r="A4270" i="3"/>
  <c r="A4271" i="3"/>
  <c r="A4272" i="3"/>
  <c r="A4273" i="3"/>
  <c r="A4274" i="3"/>
  <c r="A4275" i="3"/>
  <c r="A4276" i="3"/>
  <c r="A4277" i="3"/>
  <c r="A4278" i="3"/>
  <c r="A4279" i="3"/>
  <c r="A4280" i="3"/>
  <c r="A4281" i="3"/>
  <c r="A4282" i="3"/>
  <c r="A4283" i="3"/>
  <c r="A4284" i="3"/>
  <c r="A4285" i="3"/>
  <c r="A4286" i="3"/>
  <c r="A4287" i="3"/>
  <c r="A4288" i="3"/>
  <c r="A4289" i="3"/>
  <c r="A4290" i="3"/>
  <c r="A4291" i="3"/>
  <c r="A4292" i="3"/>
  <c r="A4293" i="3"/>
  <c r="A4294" i="3"/>
  <c r="A4295" i="3"/>
  <c r="A4296" i="3"/>
  <c r="A4297" i="3"/>
  <c r="A4298" i="3"/>
  <c r="A4299" i="3"/>
  <c r="A4300" i="3"/>
  <c r="A4301" i="3"/>
  <c r="A4302" i="3"/>
  <c r="A4303" i="3"/>
  <c r="A4304" i="3"/>
  <c r="A4305" i="3"/>
  <c r="A4306" i="3"/>
  <c r="A4307" i="3"/>
  <c r="A4308" i="3"/>
  <c r="A4309" i="3"/>
  <c r="A4310" i="3"/>
  <c r="A4311" i="3"/>
  <c r="A4312" i="3"/>
  <c r="A4313" i="3"/>
  <c r="A4314" i="3"/>
  <c r="A4315" i="3"/>
  <c r="A4316" i="3"/>
  <c r="A4317" i="3"/>
  <c r="A4318" i="3"/>
  <c r="A4319" i="3"/>
  <c r="A4320" i="3"/>
  <c r="A4321" i="3"/>
  <c r="A4322" i="3"/>
  <c r="A4323" i="3"/>
  <c r="A4324" i="3"/>
  <c r="A4325" i="3"/>
  <c r="A4326" i="3"/>
  <c r="A4327" i="3"/>
  <c r="A4328" i="3"/>
  <c r="A4329" i="3"/>
  <c r="A4330" i="3"/>
  <c r="A4331" i="3"/>
  <c r="A4332" i="3"/>
  <c r="A4333" i="3"/>
  <c r="A4334" i="3"/>
  <c r="A4335" i="3"/>
  <c r="A4336" i="3"/>
  <c r="A4337" i="3"/>
  <c r="A4338" i="3"/>
  <c r="A4339" i="3"/>
  <c r="A4340" i="3"/>
  <c r="A4341" i="3"/>
  <c r="A4342" i="3"/>
  <c r="A4343" i="3"/>
  <c r="A4344" i="3"/>
  <c r="A4345" i="3"/>
  <c r="A4346" i="3"/>
  <c r="A4347" i="3"/>
  <c r="A4348" i="3"/>
  <c r="A4349" i="3"/>
  <c r="A4350" i="3"/>
  <c r="A4351" i="3"/>
  <c r="A4352" i="3"/>
  <c r="A4353" i="3"/>
  <c r="A4354" i="3"/>
  <c r="A4355" i="3"/>
  <c r="A4356" i="3"/>
  <c r="A4357" i="3"/>
  <c r="A4358" i="3"/>
  <c r="A4359" i="3"/>
  <c r="A4360" i="3"/>
  <c r="A4361" i="3"/>
  <c r="A4362" i="3"/>
  <c r="A4363" i="3"/>
  <c r="A4364" i="3"/>
  <c r="A4365" i="3"/>
  <c r="A4366" i="3"/>
  <c r="A4367" i="3"/>
  <c r="A4368" i="3"/>
  <c r="A4369" i="3"/>
  <c r="A4370" i="3"/>
  <c r="A4371" i="3"/>
  <c r="A4372" i="3"/>
  <c r="A4373" i="3"/>
  <c r="A4374" i="3"/>
  <c r="A4375" i="3"/>
  <c r="A4376" i="3"/>
  <c r="A4377" i="3"/>
  <c r="A4378" i="3"/>
  <c r="A4379" i="3"/>
  <c r="A4380" i="3"/>
  <c r="A4381" i="3"/>
  <c r="A4382" i="3"/>
  <c r="A4383" i="3"/>
  <c r="A4384" i="3"/>
  <c r="A4385" i="3"/>
  <c r="A4386" i="3"/>
  <c r="A4387" i="3"/>
  <c r="A4388" i="3"/>
  <c r="A4389" i="3"/>
  <c r="A4390" i="3"/>
  <c r="A4391" i="3"/>
  <c r="A4392" i="3"/>
  <c r="A4393" i="3"/>
  <c r="A4394" i="3"/>
  <c r="A4395" i="3"/>
  <c r="A4396" i="3"/>
  <c r="A4397" i="3"/>
  <c r="A4398" i="3"/>
  <c r="A4399" i="3"/>
  <c r="A4400" i="3"/>
  <c r="A4401" i="3"/>
  <c r="A4402" i="3"/>
  <c r="A4403" i="3"/>
  <c r="A4404" i="3"/>
  <c r="A4405" i="3"/>
  <c r="A4406" i="3"/>
  <c r="A4407" i="3"/>
  <c r="A4408" i="3"/>
  <c r="A4409" i="3"/>
  <c r="A4410" i="3"/>
  <c r="A4411" i="3"/>
  <c r="A4412" i="3"/>
  <c r="A4413" i="3"/>
  <c r="A4414" i="3"/>
  <c r="A4415" i="3"/>
  <c r="A4416" i="3"/>
  <c r="A4417" i="3"/>
  <c r="A4418" i="3"/>
  <c r="A4419" i="3"/>
  <c r="A4420" i="3"/>
  <c r="A4421" i="3"/>
  <c r="A4422" i="3"/>
  <c r="A4423" i="3"/>
  <c r="A4424" i="3"/>
  <c r="A4425" i="3"/>
  <c r="A4426" i="3"/>
  <c r="A4427" i="3"/>
  <c r="A4428" i="3"/>
  <c r="A4429" i="3"/>
  <c r="A4430" i="3"/>
  <c r="A4431" i="3"/>
  <c r="A4432" i="3"/>
  <c r="A4433" i="3"/>
  <c r="A4434" i="3"/>
  <c r="A4435" i="3"/>
  <c r="A4436" i="3"/>
  <c r="A4437" i="3"/>
  <c r="A4438" i="3"/>
  <c r="A4439" i="3"/>
  <c r="A4440" i="3"/>
  <c r="A4441" i="3"/>
  <c r="A4442" i="3"/>
  <c r="A4443" i="3"/>
  <c r="A4444" i="3"/>
  <c r="A4445" i="3"/>
  <c r="A4446" i="3"/>
  <c r="A4447" i="3"/>
  <c r="A4448" i="3"/>
  <c r="A4449" i="3"/>
  <c r="A4450" i="3"/>
  <c r="A4451" i="3"/>
  <c r="A4452" i="3"/>
  <c r="A4453" i="3"/>
  <c r="A4454" i="3"/>
  <c r="A4455" i="3"/>
  <c r="A4456" i="3"/>
  <c r="A4457" i="3"/>
  <c r="A4458" i="3"/>
  <c r="A4459" i="3"/>
  <c r="A4460" i="3"/>
  <c r="A4461" i="3"/>
  <c r="A4462" i="3"/>
  <c r="A4463" i="3"/>
  <c r="A4464" i="3"/>
  <c r="A4465" i="3"/>
  <c r="A4466" i="3"/>
  <c r="A4467" i="3"/>
  <c r="A4468" i="3"/>
  <c r="A4469" i="3"/>
  <c r="A4470" i="3"/>
  <c r="A4471" i="3"/>
  <c r="A4472" i="3"/>
  <c r="A4473" i="3"/>
  <c r="A4474" i="3"/>
  <c r="A4475" i="3"/>
  <c r="A4476" i="3"/>
  <c r="A4477" i="3"/>
  <c r="A4478" i="3"/>
  <c r="A4479" i="3"/>
  <c r="A4480" i="3"/>
  <c r="A4481" i="3"/>
  <c r="A4482" i="3"/>
  <c r="A4483" i="3"/>
  <c r="A4484" i="3"/>
  <c r="A4485" i="3"/>
  <c r="A4486" i="3"/>
  <c r="A4487" i="3"/>
  <c r="A4488" i="3"/>
  <c r="A4489" i="3"/>
  <c r="A4490" i="3"/>
  <c r="A4491" i="3"/>
  <c r="A4492" i="3"/>
  <c r="A4493" i="3"/>
  <c r="A4494" i="3"/>
  <c r="A4495" i="3"/>
  <c r="A4496" i="3"/>
  <c r="A4497" i="3"/>
  <c r="A4498" i="3"/>
  <c r="A4499" i="3"/>
  <c r="A4500" i="3"/>
  <c r="A4501" i="3"/>
  <c r="A4502" i="3"/>
  <c r="A4503" i="3"/>
  <c r="A4504" i="3"/>
  <c r="A4505" i="3"/>
  <c r="A4506" i="3"/>
  <c r="A4507" i="3"/>
  <c r="A4508" i="3"/>
  <c r="A4509" i="3"/>
  <c r="A4510" i="3"/>
  <c r="A4511" i="3"/>
  <c r="A4512" i="3"/>
  <c r="A4513" i="3"/>
  <c r="A4514" i="3"/>
  <c r="A4515" i="3"/>
  <c r="A4516" i="3"/>
  <c r="A4517" i="3"/>
  <c r="A4518" i="3"/>
  <c r="A4519" i="3"/>
  <c r="A4520" i="3"/>
  <c r="A4521" i="3"/>
  <c r="A4522" i="3"/>
  <c r="A4523" i="3"/>
  <c r="A4524" i="3"/>
  <c r="A4525" i="3"/>
  <c r="A4526" i="3"/>
  <c r="A4527" i="3"/>
  <c r="A4528" i="3"/>
  <c r="A4529" i="3"/>
  <c r="A4530" i="3"/>
  <c r="A4531" i="3"/>
  <c r="A4532" i="3"/>
  <c r="A4533" i="3"/>
  <c r="A4534" i="3"/>
  <c r="A4535" i="3"/>
  <c r="A4536" i="3"/>
  <c r="A4537" i="3"/>
  <c r="A4538" i="3"/>
  <c r="A4539" i="3"/>
  <c r="A4540" i="3"/>
  <c r="A4541" i="3"/>
  <c r="A4542" i="3"/>
  <c r="A4543" i="3"/>
  <c r="A4544" i="3"/>
  <c r="A4545" i="3"/>
  <c r="A4546" i="3"/>
  <c r="A4547" i="3"/>
  <c r="A4548" i="3"/>
  <c r="A4549" i="3"/>
  <c r="A4550" i="3"/>
  <c r="A4551" i="3"/>
  <c r="A4552" i="3"/>
  <c r="A4553" i="3"/>
  <c r="A4554" i="3"/>
  <c r="A4555" i="3"/>
  <c r="A4556" i="3"/>
  <c r="A4557" i="3"/>
  <c r="A4558" i="3"/>
  <c r="A4559" i="3"/>
  <c r="A4560" i="3"/>
  <c r="A4561" i="3"/>
  <c r="A4562" i="3"/>
  <c r="A4563" i="3"/>
  <c r="A4564" i="3"/>
  <c r="A4565" i="3"/>
  <c r="A4566" i="3"/>
  <c r="A4567" i="3"/>
  <c r="A4568" i="3"/>
  <c r="A4569" i="3"/>
  <c r="A4570" i="3"/>
  <c r="A4571" i="3"/>
  <c r="A4572" i="3"/>
  <c r="A4573" i="3"/>
  <c r="A4574" i="3"/>
  <c r="A4575" i="3"/>
  <c r="A4576" i="3"/>
  <c r="A4577" i="3"/>
  <c r="A4578" i="3"/>
  <c r="A4579" i="3"/>
  <c r="A4580" i="3"/>
  <c r="A4581" i="3"/>
  <c r="A4582" i="3"/>
  <c r="A4583" i="3"/>
  <c r="A4584" i="3"/>
  <c r="A4585" i="3"/>
  <c r="A4586" i="3"/>
  <c r="A4587" i="3"/>
  <c r="A4588" i="3"/>
  <c r="A4589" i="3"/>
  <c r="A4590" i="3"/>
  <c r="A4591" i="3"/>
  <c r="A4592" i="3"/>
  <c r="A4593" i="3"/>
  <c r="A4594" i="3"/>
  <c r="A4595" i="3"/>
  <c r="A4596" i="3"/>
  <c r="A4597" i="3"/>
  <c r="A4598" i="3"/>
  <c r="A4599" i="3"/>
  <c r="A4600" i="3"/>
  <c r="A4601" i="3"/>
  <c r="A4602" i="3"/>
  <c r="A4603" i="3"/>
  <c r="A4604" i="3"/>
  <c r="A4605" i="3"/>
  <c r="A4606" i="3"/>
  <c r="A4607" i="3"/>
  <c r="A4608" i="3"/>
  <c r="A4609" i="3"/>
  <c r="A4610" i="3"/>
  <c r="A4611" i="3"/>
  <c r="A4612" i="3"/>
  <c r="A4613" i="3"/>
  <c r="A4614" i="3"/>
  <c r="A4615" i="3"/>
  <c r="A4616" i="3"/>
  <c r="A4617" i="3"/>
  <c r="A4618" i="3"/>
  <c r="A4619" i="3"/>
  <c r="A4620" i="3"/>
  <c r="A4621" i="3"/>
  <c r="A4622" i="3"/>
  <c r="A4623" i="3"/>
  <c r="A4624" i="3"/>
  <c r="A4625" i="3"/>
  <c r="A4626" i="3"/>
  <c r="A4627" i="3"/>
  <c r="A4628" i="3"/>
  <c r="A4629" i="3"/>
  <c r="A4630" i="3"/>
  <c r="A4631" i="3"/>
  <c r="A4632" i="3"/>
  <c r="A4633" i="3"/>
  <c r="A4634" i="3"/>
  <c r="A4635" i="3"/>
  <c r="A4636" i="3"/>
  <c r="A4637" i="3"/>
  <c r="A4638" i="3"/>
  <c r="A4639" i="3"/>
  <c r="A4640" i="3"/>
  <c r="A4641" i="3"/>
  <c r="A4642" i="3"/>
  <c r="A4643" i="3"/>
  <c r="A4644" i="3"/>
  <c r="A4645" i="3"/>
  <c r="A4646" i="3"/>
  <c r="A4647" i="3"/>
  <c r="A4648" i="3"/>
  <c r="A4649" i="3"/>
  <c r="A4650" i="3"/>
  <c r="A4651" i="3"/>
  <c r="A4652" i="3"/>
  <c r="A4653" i="3"/>
  <c r="A4654" i="3"/>
  <c r="A4655" i="3"/>
  <c r="A4656" i="3"/>
  <c r="A4657" i="3"/>
  <c r="A4658" i="3"/>
  <c r="A4659" i="3"/>
  <c r="A4660" i="3"/>
  <c r="A4661" i="3"/>
  <c r="A4662" i="3"/>
  <c r="A4663" i="3"/>
  <c r="A4664" i="3"/>
  <c r="A4665" i="3"/>
  <c r="A4666" i="3"/>
  <c r="A4667" i="3"/>
  <c r="A4668" i="3"/>
  <c r="A4669" i="3"/>
  <c r="A4670" i="3"/>
  <c r="A4671" i="3"/>
  <c r="A4672" i="3"/>
  <c r="A4673" i="3"/>
  <c r="A4674" i="3"/>
  <c r="A4675" i="3"/>
  <c r="A4676" i="3"/>
  <c r="A4677" i="3"/>
  <c r="A4678" i="3"/>
  <c r="A4679" i="3"/>
  <c r="A4680" i="3"/>
  <c r="A4681" i="3"/>
  <c r="A4682" i="3"/>
  <c r="A4683" i="3"/>
  <c r="A4684" i="3"/>
  <c r="A4685" i="3"/>
  <c r="A4686" i="3"/>
  <c r="A4687" i="3"/>
  <c r="A4688" i="3"/>
  <c r="A4689" i="3"/>
  <c r="A4690" i="3"/>
  <c r="A4691" i="3"/>
  <c r="A4692" i="3"/>
  <c r="A4693" i="3"/>
  <c r="A4694" i="3"/>
  <c r="A4695" i="3"/>
  <c r="A4696" i="3"/>
  <c r="A4697" i="3"/>
  <c r="A4698" i="3"/>
  <c r="A4699" i="3"/>
  <c r="A4700" i="3"/>
  <c r="A4701" i="3"/>
  <c r="A4702" i="3"/>
  <c r="A4703" i="3"/>
  <c r="A4704" i="3"/>
  <c r="A4705" i="3"/>
  <c r="A4706" i="3"/>
  <c r="A4707" i="3"/>
  <c r="A4708" i="3"/>
  <c r="A4709" i="3"/>
  <c r="A4710" i="3"/>
  <c r="A4711" i="3"/>
  <c r="A4712" i="3"/>
  <c r="A4713" i="3"/>
  <c r="A4714" i="3"/>
  <c r="A4715" i="3"/>
  <c r="A4716" i="3"/>
  <c r="A4717" i="3"/>
  <c r="A4718" i="3"/>
  <c r="A4719" i="3"/>
  <c r="A4720" i="3"/>
  <c r="A4721" i="3"/>
  <c r="A4722" i="3"/>
  <c r="A4723" i="3"/>
  <c r="A4724" i="3"/>
  <c r="A4725" i="3"/>
  <c r="A4726" i="3"/>
  <c r="A4727" i="3"/>
  <c r="A4728" i="3"/>
  <c r="A4729" i="3"/>
  <c r="A4730" i="3"/>
  <c r="A4731" i="3"/>
  <c r="A4732" i="3"/>
  <c r="A4733" i="3"/>
  <c r="A4734" i="3"/>
  <c r="A4735" i="3"/>
  <c r="A4736" i="3"/>
  <c r="A4737" i="3"/>
  <c r="A4738" i="3"/>
  <c r="A4739" i="3"/>
  <c r="A4740" i="3"/>
  <c r="A4741" i="3"/>
  <c r="A4742" i="3"/>
  <c r="A4743" i="3"/>
  <c r="A4744" i="3"/>
  <c r="A4745" i="3"/>
  <c r="A4746" i="3"/>
  <c r="A4747" i="3"/>
  <c r="A4748" i="3"/>
  <c r="A4749" i="3"/>
  <c r="A4750" i="3"/>
  <c r="A4751" i="3"/>
  <c r="A4752" i="3"/>
  <c r="A4753" i="3"/>
  <c r="A4754" i="3"/>
  <c r="A4755" i="3"/>
  <c r="A4756" i="3"/>
  <c r="A4757" i="3"/>
  <c r="A4758" i="3"/>
  <c r="A4759" i="3"/>
  <c r="A4760" i="3"/>
  <c r="A4761" i="3"/>
  <c r="A4762" i="3"/>
  <c r="A4763" i="3"/>
  <c r="A4764" i="3"/>
  <c r="A4765" i="3"/>
  <c r="A4766" i="3"/>
  <c r="A4767" i="3"/>
  <c r="A4768" i="3"/>
  <c r="A4769" i="3"/>
  <c r="A4770" i="3"/>
  <c r="A4771" i="3"/>
  <c r="A4772" i="3"/>
  <c r="A4773" i="3"/>
  <c r="A4774" i="3"/>
  <c r="A4775" i="3"/>
  <c r="A4776" i="3"/>
  <c r="A4777" i="3"/>
  <c r="A4778" i="3"/>
  <c r="A4779" i="3"/>
  <c r="A4780" i="3"/>
  <c r="A4781" i="3"/>
  <c r="A4782" i="3"/>
  <c r="A4783" i="3"/>
  <c r="A4784" i="3"/>
  <c r="A4785" i="3"/>
  <c r="A4786" i="3"/>
  <c r="A4787" i="3"/>
  <c r="A4788" i="3"/>
  <c r="A4789" i="3"/>
  <c r="A4790" i="3"/>
  <c r="A4791" i="3"/>
  <c r="A4792" i="3"/>
  <c r="A4793" i="3"/>
  <c r="A4794" i="3"/>
  <c r="A4795" i="3"/>
  <c r="A4796" i="3"/>
  <c r="A4797" i="3"/>
  <c r="A4798" i="3"/>
  <c r="A4799" i="3"/>
  <c r="A4800" i="3"/>
  <c r="A4801" i="3"/>
  <c r="A4802" i="3"/>
  <c r="A4803" i="3"/>
  <c r="A4804" i="3"/>
  <c r="A4805" i="3"/>
  <c r="A4806" i="3"/>
  <c r="A4807" i="3"/>
  <c r="A4808" i="3"/>
  <c r="A4809" i="3"/>
  <c r="A4810" i="3"/>
  <c r="A4811" i="3"/>
  <c r="A4812" i="3"/>
  <c r="A4813" i="3"/>
  <c r="A4814" i="3"/>
  <c r="A4815" i="3"/>
  <c r="A4816" i="3"/>
  <c r="A4817" i="3"/>
  <c r="A4818" i="3"/>
  <c r="A4819" i="3"/>
  <c r="A4820" i="3"/>
  <c r="A4821" i="3"/>
  <c r="A4822" i="3"/>
  <c r="A4823" i="3"/>
  <c r="A4824" i="3"/>
  <c r="A4825" i="3"/>
  <c r="A4826" i="3"/>
  <c r="A4827" i="3"/>
  <c r="A4828" i="3"/>
  <c r="A4829" i="3"/>
  <c r="A4830" i="3"/>
  <c r="A4831" i="3"/>
  <c r="A4832" i="3"/>
  <c r="A4833" i="3"/>
  <c r="A4834" i="3"/>
  <c r="A4835" i="3"/>
  <c r="A4836" i="3"/>
  <c r="A4837" i="3"/>
  <c r="A4838" i="3"/>
  <c r="A4839" i="3"/>
  <c r="A4840" i="3"/>
  <c r="A4841" i="3"/>
  <c r="A4842" i="3"/>
  <c r="A4843" i="3"/>
  <c r="A4844" i="3"/>
  <c r="A4845" i="3"/>
  <c r="A4846" i="3"/>
  <c r="A4847" i="3"/>
  <c r="A4848" i="3"/>
  <c r="A4849" i="3"/>
  <c r="A4850" i="3"/>
  <c r="A4851" i="3"/>
  <c r="A4852" i="3"/>
  <c r="A4853" i="3"/>
  <c r="A4854" i="3"/>
  <c r="A4855" i="3"/>
  <c r="A4856" i="3"/>
  <c r="A4857" i="3"/>
  <c r="A4858" i="3"/>
  <c r="A4859" i="3"/>
  <c r="A4860" i="3"/>
  <c r="A4861" i="3"/>
  <c r="A4862" i="3"/>
  <c r="A4863" i="3"/>
  <c r="A4864" i="3"/>
  <c r="A4865" i="3"/>
  <c r="A4866" i="3"/>
  <c r="A4867" i="3"/>
  <c r="A4868" i="3"/>
  <c r="A4869" i="3"/>
  <c r="A4870" i="3"/>
  <c r="A4871" i="3"/>
  <c r="A4872" i="3"/>
  <c r="A4873" i="3"/>
  <c r="A4874" i="3"/>
  <c r="A4875" i="3"/>
  <c r="A4876" i="3"/>
  <c r="A4877" i="3"/>
  <c r="A4878" i="3"/>
  <c r="A4879" i="3"/>
  <c r="A4880" i="3"/>
  <c r="A4881" i="3"/>
  <c r="A4882" i="3"/>
  <c r="A4883" i="3"/>
  <c r="A4884" i="3"/>
  <c r="A4885" i="3"/>
  <c r="A4886" i="3"/>
  <c r="A4887" i="3"/>
  <c r="A4888" i="3"/>
  <c r="A4889" i="3"/>
  <c r="A4890" i="3"/>
  <c r="A4891" i="3"/>
  <c r="A4892" i="3"/>
  <c r="A4893" i="3"/>
  <c r="A4894" i="3"/>
  <c r="A4895" i="3"/>
  <c r="A4896" i="3"/>
  <c r="A4897" i="3"/>
  <c r="A4898" i="3"/>
  <c r="A4899" i="3"/>
  <c r="A4900" i="3"/>
  <c r="A4901" i="3"/>
  <c r="A4902" i="3"/>
  <c r="A4903" i="3"/>
  <c r="A4904" i="3"/>
  <c r="A4905" i="3"/>
  <c r="A4906" i="3"/>
  <c r="A4907" i="3"/>
  <c r="A4908" i="3"/>
  <c r="A4909" i="3"/>
  <c r="A4910" i="3"/>
  <c r="A4911" i="3"/>
  <c r="A4912" i="3"/>
  <c r="A4913" i="3"/>
  <c r="A4914" i="3"/>
  <c r="A4915" i="3"/>
  <c r="A4916" i="3"/>
  <c r="A4917" i="3"/>
  <c r="A4918" i="3"/>
  <c r="A4919" i="3"/>
  <c r="A4920" i="3"/>
  <c r="A4921" i="3"/>
  <c r="A4922" i="3"/>
  <c r="A4923" i="3"/>
  <c r="A4924" i="3"/>
  <c r="A4925" i="3"/>
  <c r="A4926" i="3"/>
  <c r="A4927" i="3"/>
  <c r="A4928" i="3"/>
  <c r="A4929" i="3"/>
  <c r="A4930" i="3"/>
  <c r="A4931" i="3"/>
  <c r="A4932" i="3"/>
  <c r="A4933" i="3"/>
  <c r="A4934" i="3"/>
  <c r="A4935" i="3"/>
  <c r="A4936" i="3"/>
  <c r="A4937" i="3"/>
  <c r="A4938" i="3"/>
  <c r="A4939" i="3"/>
  <c r="A4940" i="3"/>
  <c r="A4941" i="3"/>
  <c r="A4942" i="3"/>
  <c r="A4943" i="3"/>
  <c r="A4944" i="3"/>
  <c r="A4945" i="3"/>
  <c r="A4946" i="3"/>
  <c r="A4947" i="3"/>
  <c r="A4948" i="3"/>
  <c r="A4949" i="3"/>
  <c r="A4950" i="3"/>
  <c r="A4951" i="3"/>
  <c r="A4952" i="3"/>
  <c r="A4953" i="3"/>
  <c r="A4954" i="3"/>
  <c r="A4955" i="3"/>
  <c r="A4956" i="3"/>
  <c r="A4957" i="3"/>
  <c r="A4958" i="3"/>
  <c r="A4959" i="3"/>
  <c r="A4960" i="3"/>
  <c r="A4961" i="3"/>
  <c r="A4962" i="3"/>
  <c r="A4963" i="3"/>
  <c r="A4964" i="3"/>
  <c r="A4965" i="3"/>
  <c r="A4966" i="3"/>
  <c r="A4967" i="3"/>
  <c r="A4968" i="3"/>
  <c r="A4969" i="3"/>
  <c r="A4970" i="3"/>
  <c r="A4971" i="3"/>
  <c r="A4972" i="3"/>
  <c r="A4973" i="3"/>
  <c r="A4974" i="3"/>
  <c r="A4975" i="3"/>
  <c r="A4976" i="3"/>
  <c r="A4977" i="3"/>
  <c r="A4978" i="3"/>
  <c r="A4979" i="3"/>
  <c r="A4980" i="3"/>
  <c r="A4981" i="3"/>
  <c r="A4982" i="3"/>
  <c r="A4983" i="3"/>
  <c r="A4984" i="3"/>
  <c r="A4985" i="3"/>
  <c r="A4986" i="3"/>
  <c r="A4987" i="3"/>
  <c r="A4988" i="3"/>
  <c r="A4989" i="3"/>
  <c r="A4990" i="3"/>
  <c r="A4991" i="3"/>
  <c r="A4992" i="3"/>
  <c r="A4993" i="3"/>
  <c r="A4994" i="3"/>
  <c r="A4995" i="3"/>
  <c r="A4996" i="3"/>
  <c r="A4997" i="3"/>
  <c r="A4998" i="3"/>
  <c r="A4999" i="3"/>
  <c r="A5000" i="3"/>
  <c r="A5001" i="3"/>
  <c r="A5002" i="3"/>
  <c r="A5003" i="3"/>
  <c r="A5004" i="3"/>
  <c r="A5005" i="3"/>
  <c r="A5006" i="3"/>
  <c r="A5007" i="3"/>
  <c r="A5008" i="3"/>
  <c r="A5009" i="3"/>
  <c r="A5010" i="3"/>
  <c r="A5011" i="3"/>
  <c r="A5012" i="3"/>
  <c r="A5013" i="3"/>
  <c r="A5014" i="3"/>
  <c r="A5015" i="3"/>
  <c r="A5016" i="3"/>
  <c r="A5017" i="3"/>
  <c r="A5018" i="3"/>
  <c r="A5019" i="3"/>
  <c r="A5020" i="3"/>
  <c r="A5021" i="3"/>
  <c r="A5022" i="3"/>
  <c r="A5023" i="3"/>
  <c r="A5024" i="3"/>
  <c r="A5025" i="3"/>
  <c r="A5026" i="3"/>
  <c r="A5027" i="3"/>
  <c r="A5028" i="3"/>
  <c r="A5029" i="3"/>
  <c r="A5030" i="3"/>
  <c r="A5031" i="3"/>
  <c r="A5032" i="3"/>
  <c r="A5033" i="3"/>
  <c r="A5034" i="3"/>
  <c r="A5035" i="3"/>
  <c r="A5036" i="3"/>
  <c r="A5037" i="3"/>
  <c r="A5038" i="3"/>
  <c r="A5039" i="3"/>
  <c r="A5040" i="3"/>
  <c r="A5041" i="3"/>
  <c r="A5042" i="3"/>
  <c r="A5043" i="3"/>
  <c r="A5044" i="3"/>
  <c r="A5045" i="3"/>
  <c r="A5046" i="3"/>
  <c r="A5047" i="3"/>
  <c r="A5048" i="3"/>
  <c r="A5049" i="3"/>
  <c r="A5050" i="3"/>
  <c r="A5051" i="3"/>
  <c r="A5052" i="3"/>
  <c r="A5053" i="3"/>
  <c r="A5054" i="3"/>
  <c r="A5055" i="3"/>
  <c r="A5056" i="3"/>
  <c r="A5057" i="3"/>
  <c r="A5058" i="3"/>
  <c r="A5059" i="3"/>
  <c r="A5060" i="3"/>
  <c r="A5061" i="3"/>
  <c r="A5062" i="3"/>
  <c r="A5063" i="3"/>
  <c r="A5064" i="3"/>
  <c r="A5065" i="3"/>
  <c r="A5066" i="3"/>
  <c r="A5067" i="3"/>
  <c r="A5068" i="3"/>
  <c r="A5069" i="3"/>
  <c r="A5070" i="3"/>
  <c r="A5071" i="3"/>
  <c r="A5072" i="3"/>
  <c r="A5073" i="3"/>
  <c r="A5074" i="3"/>
  <c r="A5075" i="3"/>
  <c r="A5076" i="3"/>
  <c r="A5077" i="3"/>
  <c r="A5078" i="3"/>
  <c r="A5079" i="3"/>
  <c r="A5080" i="3"/>
  <c r="A5081" i="3"/>
  <c r="A5082" i="3"/>
  <c r="A5083" i="3"/>
  <c r="A5084" i="3"/>
  <c r="A5085" i="3"/>
  <c r="A5086" i="3"/>
  <c r="A5087" i="3"/>
  <c r="A5088" i="3"/>
  <c r="A5089" i="3"/>
  <c r="A5090" i="3"/>
  <c r="A5091" i="3"/>
  <c r="A5092" i="3"/>
  <c r="A5093" i="3"/>
  <c r="A5094" i="3"/>
  <c r="A5095" i="3"/>
  <c r="A5096" i="3"/>
  <c r="A5097" i="3"/>
  <c r="A5098" i="3"/>
  <c r="A5099" i="3"/>
  <c r="A5100" i="3"/>
  <c r="A5101" i="3"/>
  <c r="A5102" i="3"/>
  <c r="A5103" i="3"/>
  <c r="A5104" i="3"/>
  <c r="A5105" i="3"/>
  <c r="A5106" i="3"/>
  <c r="A5107" i="3"/>
  <c r="A5108" i="3"/>
  <c r="A5109" i="3"/>
  <c r="A5110" i="3"/>
  <c r="A5111" i="3"/>
  <c r="A5112" i="3"/>
  <c r="A5113" i="3"/>
  <c r="A5114" i="3"/>
  <c r="A5115" i="3"/>
  <c r="A5116" i="3"/>
  <c r="A5117" i="3"/>
  <c r="A5118" i="3"/>
  <c r="A5119" i="3"/>
  <c r="A5120" i="3"/>
  <c r="A5121" i="3"/>
  <c r="A5122" i="3"/>
  <c r="A5123" i="3"/>
  <c r="A5124" i="3"/>
  <c r="A5125" i="3"/>
  <c r="A5126" i="3"/>
  <c r="A5127" i="3"/>
  <c r="A5128" i="3"/>
  <c r="A5129" i="3"/>
  <c r="A5130" i="3"/>
  <c r="A5131" i="3"/>
  <c r="A5132" i="3"/>
  <c r="A5133" i="3"/>
  <c r="A5134" i="3"/>
  <c r="A5135" i="3"/>
  <c r="A5136" i="3"/>
  <c r="A5137" i="3"/>
  <c r="A5138" i="3"/>
  <c r="A5139" i="3"/>
  <c r="A5140" i="3"/>
  <c r="A5141" i="3"/>
  <c r="A5142" i="3"/>
  <c r="A5143" i="3"/>
  <c r="A5144" i="3"/>
  <c r="A5145" i="3"/>
  <c r="A5146" i="3"/>
  <c r="A5147" i="3"/>
  <c r="A5148" i="3"/>
  <c r="A5149" i="3"/>
  <c r="A5150" i="3"/>
  <c r="A5151" i="3"/>
  <c r="A5152" i="3"/>
  <c r="A5153" i="3"/>
  <c r="A5154" i="3"/>
  <c r="A5155" i="3"/>
  <c r="A5156" i="3"/>
  <c r="A5157" i="3"/>
  <c r="A5158" i="3"/>
  <c r="A5159" i="3"/>
  <c r="A5160" i="3"/>
  <c r="A5161" i="3"/>
  <c r="A5162" i="3"/>
  <c r="A5163" i="3"/>
  <c r="A5164" i="3"/>
  <c r="A5165" i="3"/>
  <c r="A5166" i="3"/>
  <c r="A5167" i="3"/>
  <c r="A5168" i="3"/>
  <c r="A5169" i="3"/>
  <c r="A5170" i="3"/>
  <c r="A5171" i="3"/>
  <c r="A5172" i="3"/>
  <c r="A5173" i="3"/>
  <c r="A5174" i="3"/>
  <c r="A5175" i="3"/>
  <c r="A5176" i="3"/>
  <c r="A5177" i="3"/>
  <c r="A5178" i="3"/>
  <c r="A5179" i="3"/>
  <c r="A5180" i="3"/>
  <c r="A5181" i="3"/>
  <c r="A5182" i="3"/>
  <c r="A5183" i="3"/>
  <c r="A5184" i="3"/>
  <c r="A5185" i="3"/>
  <c r="A5186" i="3"/>
  <c r="A5187" i="3"/>
  <c r="A5188" i="3"/>
  <c r="A5189" i="3"/>
  <c r="A5190" i="3"/>
  <c r="A5191" i="3"/>
  <c r="A5192" i="3"/>
  <c r="A5193" i="3"/>
  <c r="A5194" i="3"/>
  <c r="A5195" i="3"/>
  <c r="A5196" i="3"/>
  <c r="A5197" i="3"/>
  <c r="A5198" i="3"/>
  <c r="A5199" i="3"/>
  <c r="A5200" i="3"/>
  <c r="A5201" i="3"/>
  <c r="A5202" i="3"/>
  <c r="A5203" i="3"/>
  <c r="A5204" i="3"/>
  <c r="A5205" i="3"/>
  <c r="A5206" i="3"/>
  <c r="A5207" i="3"/>
  <c r="A5208" i="3"/>
  <c r="A5209" i="3"/>
  <c r="A5210" i="3"/>
  <c r="A5211" i="3"/>
  <c r="A5212" i="3"/>
  <c r="A5213" i="3"/>
  <c r="A5214" i="3"/>
  <c r="A5215" i="3"/>
  <c r="A5216" i="3"/>
  <c r="A5217" i="3"/>
  <c r="A5218" i="3"/>
  <c r="A5219" i="3"/>
  <c r="A5220" i="3"/>
  <c r="A5221" i="3"/>
  <c r="A5222" i="3"/>
  <c r="A5223" i="3"/>
  <c r="A5224" i="3"/>
  <c r="A5225" i="3"/>
  <c r="A5226" i="3"/>
  <c r="A5227" i="3"/>
  <c r="A5228" i="3"/>
  <c r="A5229" i="3"/>
  <c r="A5230" i="3"/>
  <c r="A5231" i="3"/>
  <c r="A5232" i="3"/>
  <c r="A5233" i="3"/>
  <c r="A5234" i="3"/>
  <c r="A5235" i="3"/>
  <c r="A5236" i="3"/>
  <c r="A5237" i="3"/>
  <c r="A5238" i="3"/>
  <c r="A5239" i="3"/>
  <c r="A5240" i="3"/>
  <c r="A5241" i="3"/>
  <c r="A5242" i="3"/>
  <c r="A5243" i="3"/>
  <c r="A5244" i="3"/>
  <c r="A5245" i="3"/>
  <c r="A5246" i="3"/>
  <c r="A5247" i="3"/>
  <c r="A5248" i="3"/>
  <c r="A5249" i="3"/>
  <c r="A5250" i="3"/>
  <c r="A5251" i="3"/>
  <c r="A5252" i="3"/>
  <c r="A5253" i="3"/>
  <c r="A5254" i="3"/>
  <c r="A5255" i="3"/>
  <c r="A5256" i="3"/>
  <c r="A5257" i="3"/>
  <c r="A5258" i="3"/>
  <c r="A5259" i="3"/>
  <c r="A5260" i="3"/>
  <c r="A5261" i="3"/>
  <c r="A5262" i="3"/>
  <c r="A5263" i="3"/>
  <c r="A5264" i="3"/>
  <c r="A5265" i="3"/>
  <c r="A5266" i="3"/>
  <c r="A5267" i="3"/>
  <c r="A5268" i="3"/>
  <c r="A5269" i="3"/>
  <c r="A5270" i="3"/>
  <c r="A5271" i="3"/>
  <c r="A5272" i="3"/>
  <c r="A5273" i="3"/>
  <c r="A5274" i="3"/>
  <c r="A5275" i="3"/>
  <c r="A5276" i="3"/>
  <c r="A5277" i="3"/>
  <c r="A5278" i="3"/>
  <c r="A5279" i="3"/>
  <c r="A5280" i="3"/>
  <c r="A5281" i="3"/>
  <c r="A5282" i="3"/>
  <c r="A5283" i="3"/>
  <c r="A5284" i="3"/>
  <c r="A5285" i="3"/>
  <c r="A5286" i="3"/>
  <c r="A5287" i="3"/>
  <c r="A5288" i="3"/>
  <c r="A5289" i="3"/>
  <c r="A5290" i="3"/>
  <c r="A5291" i="3"/>
  <c r="A5292" i="3"/>
  <c r="A5293" i="3"/>
  <c r="A5294" i="3"/>
  <c r="A5295" i="3"/>
  <c r="A5296" i="3"/>
  <c r="A5297" i="3"/>
  <c r="A5298" i="3"/>
  <c r="A5299" i="3"/>
  <c r="A5300" i="3"/>
  <c r="A5301" i="3"/>
  <c r="A5302" i="3"/>
  <c r="A5303" i="3"/>
  <c r="A5304" i="3"/>
  <c r="A5305" i="3"/>
  <c r="A5306" i="3"/>
  <c r="A5307" i="3"/>
  <c r="A5308" i="3"/>
  <c r="A5309" i="3"/>
  <c r="A5310" i="3"/>
  <c r="A5311" i="3"/>
  <c r="A5312" i="3"/>
  <c r="A5313" i="3"/>
  <c r="A5314" i="3"/>
  <c r="A5315" i="3"/>
  <c r="A5316" i="3"/>
  <c r="A5317" i="3"/>
  <c r="A5318" i="3"/>
  <c r="A5319" i="3"/>
  <c r="A5320" i="3"/>
  <c r="A5321" i="3"/>
  <c r="A5322" i="3"/>
  <c r="A5323" i="3"/>
  <c r="A5324" i="3"/>
  <c r="A5325" i="3"/>
  <c r="A5326" i="3"/>
  <c r="A5327" i="3"/>
  <c r="A5328" i="3"/>
  <c r="A5329" i="3"/>
  <c r="A5330" i="3"/>
  <c r="A5331" i="3"/>
  <c r="A5332" i="3"/>
  <c r="A5333" i="3"/>
  <c r="A5334" i="3"/>
  <c r="A5335" i="3"/>
  <c r="A5336" i="3"/>
  <c r="A5337" i="3"/>
  <c r="A5338" i="3"/>
  <c r="A5339" i="3"/>
  <c r="A5340" i="3"/>
  <c r="A5341" i="3"/>
  <c r="A5342" i="3"/>
  <c r="A5343" i="3"/>
  <c r="A5344" i="3"/>
  <c r="A5345" i="3"/>
  <c r="A5346" i="3"/>
  <c r="A5347" i="3"/>
  <c r="A5348" i="3"/>
  <c r="A5349" i="3"/>
  <c r="A5350" i="3"/>
  <c r="A5351" i="3"/>
  <c r="A5352" i="3"/>
  <c r="A5353" i="3"/>
  <c r="A5354" i="3"/>
  <c r="A5355" i="3"/>
  <c r="A5356" i="3"/>
  <c r="A5357" i="3"/>
  <c r="A5358" i="3"/>
  <c r="A5359" i="3"/>
  <c r="A5360" i="3"/>
  <c r="A5361" i="3"/>
  <c r="A5362" i="3"/>
  <c r="A5363" i="3"/>
  <c r="A5364" i="3"/>
  <c r="A5365" i="3"/>
  <c r="A5366" i="3"/>
  <c r="A5367" i="3"/>
  <c r="A5368" i="3"/>
  <c r="A5369" i="3"/>
  <c r="A5370" i="3"/>
  <c r="A5371" i="3"/>
  <c r="A5372" i="3"/>
  <c r="A5373" i="3"/>
  <c r="A5374" i="3"/>
  <c r="A5375" i="3"/>
  <c r="A5376" i="3"/>
  <c r="A5377" i="3"/>
  <c r="A5378" i="3"/>
  <c r="A5379" i="3"/>
  <c r="A5380" i="3"/>
  <c r="A5381" i="3"/>
  <c r="A5382" i="3"/>
  <c r="A5383" i="3"/>
  <c r="A5384" i="3"/>
  <c r="A5385" i="3"/>
  <c r="A5386" i="3"/>
  <c r="A5387" i="3"/>
  <c r="A5388" i="3"/>
  <c r="A5389" i="3"/>
  <c r="A5390" i="3"/>
  <c r="A5391" i="3"/>
  <c r="A5392" i="3"/>
  <c r="A5393" i="3"/>
  <c r="A5394" i="3"/>
  <c r="A5395" i="3"/>
  <c r="A5396" i="3"/>
  <c r="A5397" i="3"/>
  <c r="A5398" i="3"/>
  <c r="A5399" i="3"/>
  <c r="A5400" i="3"/>
  <c r="A5401" i="3"/>
  <c r="A5402" i="3"/>
  <c r="A5403" i="3"/>
  <c r="A5404" i="3"/>
  <c r="A5405" i="3"/>
  <c r="A5406" i="3"/>
  <c r="A5407" i="3"/>
  <c r="A5408" i="3"/>
  <c r="A5409" i="3"/>
  <c r="A5410" i="3"/>
  <c r="A5411" i="3"/>
  <c r="A5412" i="3"/>
  <c r="A5413" i="3"/>
  <c r="A5414" i="3"/>
  <c r="A5415" i="3"/>
  <c r="A5416" i="3"/>
  <c r="A5417" i="3"/>
  <c r="A5418" i="3"/>
  <c r="A5419" i="3"/>
  <c r="A5420" i="3"/>
  <c r="A5421" i="3"/>
  <c r="A5422" i="3"/>
  <c r="A5423" i="3"/>
  <c r="A5424" i="3"/>
  <c r="A5425" i="3"/>
  <c r="A5426" i="3"/>
  <c r="A5427" i="3"/>
  <c r="A5428" i="3"/>
  <c r="A5429" i="3"/>
  <c r="A5430" i="3"/>
  <c r="A5431" i="3"/>
  <c r="A5432" i="3"/>
  <c r="A5433" i="3"/>
  <c r="A5434" i="3"/>
  <c r="A5435" i="3"/>
  <c r="A5436" i="3"/>
  <c r="A5437" i="3"/>
  <c r="A5438" i="3"/>
  <c r="A5439" i="3"/>
  <c r="A5440" i="3"/>
  <c r="A5441" i="3"/>
  <c r="A5442" i="3"/>
  <c r="A5443" i="3"/>
  <c r="A5444" i="3"/>
  <c r="A5445" i="3"/>
  <c r="A5446" i="3"/>
  <c r="A5447" i="3"/>
  <c r="A5448" i="3"/>
  <c r="A5449" i="3"/>
  <c r="A5450" i="3"/>
  <c r="A5451" i="3"/>
  <c r="A5452" i="3"/>
  <c r="A5453" i="3"/>
  <c r="A5454" i="3"/>
  <c r="A5455" i="3"/>
  <c r="A5456" i="3"/>
  <c r="A5457" i="3"/>
  <c r="A5458" i="3"/>
  <c r="A5459" i="3"/>
  <c r="A5460" i="3"/>
  <c r="A5461" i="3"/>
  <c r="A5462" i="3"/>
  <c r="A5463" i="3"/>
  <c r="A5464" i="3"/>
  <c r="A5465" i="3"/>
  <c r="A5466" i="3"/>
  <c r="A5467" i="3"/>
  <c r="A5468" i="3"/>
  <c r="A5469" i="3"/>
  <c r="A5470" i="3"/>
  <c r="A5471" i="3"/>
  <c r="A5472" i="3"/>
  <c r="A5473" i="3"/>
  <c r="A5474" i="3"/>
  <c r="A5475" i="3"/>
  <c r="A5476" i="3"/>
  <c r="A5477" i="3"/>
  <c r="A5478" i="3"/>
  <c r="A5479" i="3"/>
  <c r="A5480" i="3"/>
  <c r="A5481" i="3"/>
  <c r="A5482" i="3"/>
  <c r="A5483" i="3"/>
  <c r="A5484" i="3"/>
  <c r="A5485" i="3"/>
  <c r="A5486" i="3"/>
  <c r="A5487" i="3"/>
  <c r="A5488" i="3"/>
  <c r="A5489" i="3"/>
  <c r="A5490" i="3"/>
  <c r="A5491" i="3"/>
  <c r="A5492" i="3"/>
  <c r="A5493" i="3"/>
  <c r="A5494" i="3"/>
  <c r="A5495" i="3"/>
  <c r="A5496" i="3"/>
  <c r="A5497" i="3"/>
  <c r="A5498" i="3"/>
  <c r="A5499" i="3"/>
  <c r="A5500" i="3"/>
  <c r="A5501" i="3"/>
  <c r="A5502" i="3"/>
  <c r="A5503" i="3"/>
  <c r="A5504" i="3"/>
  <c r="A5505" i="3"/>
  <c r="A5506" i="3"/>
  <c r="A5507" i="3"/>
  <c r="A5508" i="3"/>
  <c r="A5509" i="3"/>
  <c r="A5510" i="3"/>
  <c r="A5511" i="3"/>
  <c r="A5512" i="3"/>
  <c r="A5513" i="3"/>
  <c r="A5514" i="3"/>
  <c r="A5515" i="3"/>
  <c r="A5516" i="3"/>
  <c r="A5517" i="3"/>
  <c r="A5518" i="3"/>
  <c r="A5519" i="3"/>
  <c r="A5520" i="3"/>
  <c r="A5521" i="3"/>
  <c r="A5522" i="3"/>
  <c r="A5523" i="3"/>
  <c r="A5524" i="3"/>
  <c r="A5525" i="3"/>
  <c r="A5526" i="3"/>
  <c r="A5527" i="3"/>
  <c r="A5528" i="3"/>
  <c r="A5529" i="3"/>
  <c r="A5530" i="3"/>
  <c r="A5531" i="3"/>
  <c r="A5532" i="3"/>
  <c r="A5533" i="3"/>
  <c r="A5534" i="3"/>
  <c r="A5535" i="3"/>
  <c r="A5536" i="3"/>
  <c r="A5537" i="3"/>
  <c r="A5538" i="3"/>
  <c r="A5539" i="3"/>
  <c r="A5540" i="3"/>
  <c r="A5541" i="3"/>
  <c r="A5542" i="3"/>
  <c r="A5543" i="3"/>
  <c r="A5544" i="3"/>
  <c r="A5545" i="3"/>
  <c r="A5546" i="3"/>
  <c r="A5547" i="3"/>
  <c r="A5548" i="3"/>
  <c r="A5549" i="3"/>
  <c r="A5550" i="3"/>
  <c r="A5551" i="3"/>
  <c r="A5552" i="3"/>
  <c r="A5553" i="3"/>
  <c r="A5554" i="3"/>
  <c r="A5555" i="3"/>
  <c r="A5556" i="3"/>
  <c r="A5557" i="3"/>
  <c r="A5558" i="3"/>
  <c r="A5559" i="3"/>
  <c r="A5560" i="3"/>
  <c r="A5561" i="3"/>
  <c r="A5562" i="3"/>
  <c r="A5563" i="3"/>
  <c r="A5564" i="3"/>
  <c r="A5565" i="3"/>
  <c r="A5566" i="3"/>
  <c r="A5567" i="3"/>
  <c r="A5568" i="3"/>
  <c r="A5569" i="3"/>
  <c r="A5570" i="3"/>
  <c r="A5571" i="3"/>
  <c r="A5572" i="3"/>
  <c r="A5573" i="3"/>
  <c r="A5574" i="3"/>
  <c r="A5575" i="3"/>
  <c r="A5576" i="3"/>
  <c r="A5577" i="3"/>
  <c r="A5578" i="3"/>
  <c r="A5579" i="3"/>
  <c r="A5580" i="3"/>
  <c r="A5581" i="3"/>
  <c r="A5582" i="3"/>
  <c r="A5583" i="3"/>
  <c r="A5584" i="3"/>
  <c r="A5585" i="3"/>
  <c r="A5586" i="3"/>
  <c r="A5587" i="3"/>
  <c r="A5588" i="3"/>
  <c r="A5589" i="3"/>
  <c r="A5590" i="3"/>
  <c r="A5591" i="3"/>
  <c r="A5592" i="3"/>
  <c r="A5593" i="3"/>
  <c r="A5594" i="3"/>
  <c r="A5595" i="3"/>
  <c r="A5596" i="3"/>
  <c r="A5597" i="3"/>
  <c r="A5598" i="3"/>
  <c r="A5599" i="3"/>
  <c r="A5600" i="3"/>
  <c r="A5601" i="3"/>
  <c r="A5602" i="3"/>
  <c r="A5603" i="3"/>
  <c r="A5604" i="3"/>
  <c r="A5605" i="3"/>
  <c r="A5606" i="3"/>
  <c r="A5607" i="3"/>
  <c r="A5608" i="3"/>
  <c r="A5609" i="3"/>
  <c r="A5610" i="3"/>
  <c r="A5611" i="3"/>
  <c r="A5612" i="3"/>
  <c r="A5613" i="3"/>
  <c r="A5614" i="3"/>
  <c r="A5615" i="3"/>
  <c r="A5616" i="3"/>
  <c r="A5617" i="3"/>
  <c r="A5618" i="3"/>
  <c r="A5619" i="3"/>
  <c r="A5620" i="3"/>
  <c r="A5621" i="3"/>
  <c r="A5622" i="3"/>
  <c r="A5623" i="3"/>
  <c r="A5624" i="3"/>
  <c r="A5625" i="3"/>
  <c r="A5626" i="3"/>
  <c r="A5627" i="3"/>
  <c r="A5628" i="3"/>
  <c r="A5629" i="3"/>
  <c r="A5630" i="3"/>
  <c r="A5631" i="3"/>
  <c r="A5632" i="3"/>
  <c r="A5633" i="3"/>
  <c r="A5634" i="3"/>
  <c r="A5635" i="3"/>
  <c r="A5636" i="3"/>
  <c r="A5637" i="3"/>
  <c r="A5638" i="3"/>
  <c r="A5639" i="3"/>
  <c r="A5640" i="3"/>
  <c r="A5641" i="3"/>
  <c r="A5642" i="3"/>
  <c r="A5643" i="3"/>
  <c r="A5644" i="3"/>
  <c r="A5645" i="3"/>
  <c r="A5646" i="3"/>
  <c r="A5647" i="3"/>
  <c r="A5648" i="3"/>
  <c r="A5649" i="3"/>
  <c r="A5650" i="3"/>
  <c r="A5651" i="3"/>
  <c r="A5652" i="3"/>
  <c r="A5653" i="3"/>
  <c r="A5654" i="3"/>
  <c r="A5655" i="3"/>
  <c r="A5656" i="3"/>
  <c r="A5657" i="3"/>
  <c r="A5658" i="3"/>
  <c r="A5659" i="3"/>
  <c r="A5660" i="3"/>
  <c r="A5661" i="3"/>
  <c r="A5662" i="3"/>
  <c r="A5663" i="3"/>
  <c r="A5664" i="3"/>
  <c r="A5665" i="3"/>
  <c r="A5666" i="3"/>
  <c r="A5667" i="3"/>
  <c r="A5668" i="3"/>
  <c r="A5669" i="3"/>
  <c r="A5670" i="3"/>
  <c r="A5671" i="3"/>
  <c r="A5672" i="3"/>
  <c r="A5673" i="3"/>
  <c r="A5674" i="3"/>
  <c r="A5675" i="3"/>
  <c r="A5676" i="3"/>
  <c r="A5677" i="3"/>
  <c r="A5678" i="3"/>
  <c r="A5679" i="3"/>
  <c r="A5680" i="3"/>
  <c r="A5681" i="3"/>
  <c r="A5682" i="3"/>
  <c r="A5683" i="3"/>
  <c r="A5684" i="3"/>
  <c r="A5685" i="3"/>
  <c r="A5686" i="3"/>
  <c r="A5687" i="3"/>
  <c r="A5688" i="3"/>
  <c r="A5689" i="3"/>
  <c r="A5690" i="3"/>
  <c r="A5691" i="3"/>
  <c r="A5692" i="3"/>
  <c r="A5693" i="3"/>
  <c r="A5694" i="3"/>
  <c r="A5695" i="3"/>
  <c r="A5696" i="3"/>
  <c r="A5697" i="3"/>
  <c r="A5698" i="3"/>
  <c r="A5699" i="3"/>
  <c r="A5700" i="3"/>
  <c r="A5701" i="3"/>
  <c r="A5702" i="3"/>
  <c r="A5703" i="3"/>
  <c r="A5704" i="3"/>
  <c r="A5705" i="3"/>
  <c r="A5706" i="3"/>
  <c r="A5707" i="3"/>
  <c r="A5708" i="3"/>
  <c r="A5709" i="3"/>
  <c r="A5710" i="3"/>
  <c r="A5711" i="3"/>
  <c r="A5712" i="3"/>
  <c r="A5713" i="3"/>
  <c r="A5714" i="3"/>
  <c r="A5715" i="3"/>
  <c r="A5716" i="3"/>
  <c r="A5717" i="3"/>
  <c r="A5718" i="3"/>
  <c r="A5719" i="3"/>
  <c r="A5720" i="3"/>
  <c r="A5721" i="3"/>
  <c r="A5722" i="3"/>
  <c r="A5723" i="3"/>
  <c r="A5724" i="3"/>
  <c r="A5725" i="3"/>
  <c r="A5726" i="3"/>
  <c r="A5727" i="3"/>
  <c r="A5728" i="3"/>
  <c r="A5729" i="3"/>
  <c r="A5730" i="3"/>
  <c r="A5731" i="3"/>
  <c r="A5732" i="3"/>
  <c r="A5733" i="3"/>
  <c r="A5734" i="3"/>
  <c r="A5735" i="3"/>
  <c r="A5736" i="3"/>
  <c r="A5737" i="3"/>
  <c r="A5738" i="3"/>
  <c r="A5739" i="3"/>
  <c r="A5740" i="3"/>
  <c r="A5741" i="3"/>
  <c r="A5742" i="3"/>
  <c r="A5743" i="3"/>
  <c r="A5744" i="3"/>
  <c r="A5745" i="3"/>
  <c r="A5746" i="3"/>
  <c r="A5747" i="3"/>
  <c r="A5748" i="3"/>
  <c r="A5749" i="3"/>
  <c r="A5750" i="3"/>
  <c r="A5751" i="3"/>
  <c r="A5752" i="3"/>
  <c r="A5753" i="3"/>
  <c r="A5754" i="3"/>
  <c r="A5755" i="3"/>
  <c r="A5756" i="3"/>
  <c r="A5757" i="3"/>
  <c r="A5758" i="3"/>
  <c r="A5759" i="3"/>
  <c r="A5760" i="3"/>
  <c r="A5761" i="3"/>
  <c r="A5762" i="3"/>
  <c r="A5763" i="3"/>
  <c r="A5764" i="3"/>
  <c r="A5765" i="3"/>
  <c r="A5766" i="3"/>
  <c r="A5767" i="3"/>
  <c r="A5768" i="3"/>
  <c r="A5769" i="3"/>
  <c r="A5770" i="3"/>
  <c r="A5771" i="3"/>
  <c r="A5772" i="3"/>
  <c r="A5773" i="3"/>
  <c r="A5774" i="3"/>
  <c r="A5775" i="3"/>
  <c r="A5776" i="3"/>
  <c r="A5777" i="3"/>
  <c r="A5778" i="3"/>
  <c r="A5779" i="3"/>
  <c r="A5780" i="3"/>
  <c r="A5781" i="3"/>
  <c r="A5782" i="3"/>
  <c r="A5783" i="3"/>
  <c r="A5784" i="3"/>
  <c r="A5785" i="3"/>
  <c r="A5786" i="3"/>
  <c r="A5787" i="3"/>
  <c r="A5788" i="3"/>
  <c r="A5789" i="3"/>
  <c r="A5790" i="3"/>
  <c r="A5791" i="3"/>
  <c r="A5792" i="3"/>
  <c r="A5793" i="3"/>
  <c r="A5794" i="3"/>
  <c r="A5795" i="3"/>
  <c r="A5796" i="3"/>
  <c r="A5797" i="3"/>
  <c r="A5798" i="3"/>
  <c r="A5799" i="3"/>
  <c r="A5800" i="3"/>
  <c r="A5801" i="3"/>
  <c r="A5802" i="3"/>
  <c r="A5803" i="3"/>
  <c r="A5804" i="3"/>
  <c r="A5805" i="3"/>
  <c r="A5806" i="3"/>
  <c r="A5807" i="3"/>
  <c r="A5808" i="3"/>
  <c r="A5809" i="3"/>
  <c r="A5810" i="3"/>
  <c r="A5811" i="3"/>
  <c r="A5812" i="3"/>
  <c r="A5813" i="3"/>
  <c r="A5814" i="3"/>
  <c r="A5815" i="3"/>
  <c r="A5816" i="3"/>
  <c r="A5817" i="3"/>
  <c r="A5818" i="3"/>
  <c r="A5819" i="3"/>
  <c r="A5820" i="3"/>
  <c r="A5821" i="3"/>
  <c r="A5822" i="3"/>
  <c r="A5823" i="3"/>
  <c r="A5824" i="3"/>
  <c r="A5825" i="3"/>
  <c r="A5826" i="3"/>
  <c r="A5827" i="3"/>
  <c r="A5828" i="3"/>
  <c r="A5829" i="3"/>
  <c r="A5830" i="3"/>
  <c r="A5831" i="3"/>
  <c r="A5832" i="3"/>
  <c r="A5833" i="3"/>
  <c r="A5834" i="3"/>
  <c r="A5835" i="3"/>
  <c r="A5836" i="3"/>
  <c r="A5837" i="3"/>
  <c r="A5838" i="3"/>
  <c r="A5839" i="3"/>
  <c r="A5840" i="3"/>
  <c r="A5841" i="3"/>
  <c r="A5842" i="3"/>
  <c r="A5843" i="3"/>
  <c r="A5844" i="3"/>
  <c r="A5845" i="3"/>
  <c r="A5846" i="3"/>
  <c r="A5847" i="3"/>
  <c r="A5848" i="3"/>
  <c r="A5849" i="3"/>
  <c r="A5850" i="3"/>
  <c r="A5851" i="3"/>
  <c r="A5852" i="3"/>
  <c r="A5853" i="3"/>
  <c r="A5854" i="3"/>
  <c r="A5855" i="3"/>
  <c r="A5856" i="3"/>
  <c r="A5857" i="3"/>
  <c r="A5858" i="3"/>
  <c r="A5859" i="3"/>
  <c r="A5860" i="3"/>
  <c r="A5861" i="3"/>
  <c r="A5862" i="3"/>
  <c r="A5863" i="3"/>
  <c r="A5864" i="3"/>
  <c r="A5865" i="3"/>
  <c r="A5866" i="3"/>
  <c r="A5867" i="3"/>
  <c r="A5868" i="3"/>
  <c r="A5869" i="3"/>
  <c r="A5870" i="3"/>
  <c r="A5871" i="3"/>
  <c r="A5872" i="3"/>
  <c r="A5873" i="3"/>
  <c r="A5874" i="3"/>
  <c r="A5875" i="3"/>
  <c r="A5876" i="3"/>
  <c r="A5877" i="3"/>
  <c r="A5878" i="3"/>
  <c r="A5879" i="3"/>
  <c r="A5880" i="3"/>
  <c r="A5881" i="3"/>
  <c r="A5882" i="3"/>
  <c r="A5883" i="3"/>
  <c r="A5884" i="3"/>
  <c r="A5885" i="3"/>
  <c r="A5886" i="3"/>
  <c r="A5887" i="3"/>
  <c r="A5888" i="3"/>
  <c r="A5889" i="3"/>
  <c r="A5890" i="3"/>
  <c r="A5891" i="3"/>
  <c r="A5892" i="3"/>
  <c r="A5893" i="3"/>
  <c r="A5894" i="3"/>
  <c r="A5895" i="3"/>
  <c r="A5896" i="3"/>
  <c r="A5897" i="3"/>
  <c r="A5898" i="3"/>
  <c r="A5899" i="3"/>
  <c r="A5900" i="3"/>
  <c r="A5901" i="3"/>
  <c r="A5902" i="3"/>
  <c r="A5903" i="3"/>
  <c r="A5904" i="3"/>
  <c r="A5905" i="3"/>
  <c r="A5906" i="3"/>
  <c r="A5907" i="3"/>
  <c r="A5908" i="3"/>
  <c r="A5909" i="3"/>
  <c r="A5910" i="3"/>
  <c r="A5911" i="3"/>
  <c r="A5912" i="3"/>
  <c r="A5913" i="3"/>
  <c r="A5914" i="3"/>
  <c r="A5915" i="3"/>
  <c r="A5916" i="3"/>
  <c r="A5917" i="3"/>
  <c r="A5918" i="3"/>
  <c r="A5919" i="3"/>
  <c r="A5920" i="3"/>
  <c r="A5921" i="3"/>
  <c r="A5922" i="3"/>
  <c r="A5923" i="3"/>
  <c r="A5924" i="3"/>
  <c r="A5925" i="3"/>
  <c r="A5926" i="3"/>
  <c r="A5927" i="3"/>
  <c r="A5928" i="3"/>
  <c r="A5929" i="3"/>
  <c r="A5930" i="3"/>
  <c r="A5931" i="3"/>
  <c r="A5932" i="3"/>
  <c r="A5933" i="3"/>
  <c r="A5934" i="3"/>
  <c r="A5935" i="3"/>
  <c r="A5936" i="3"/>
  <c r="A5937" i="3"/>
  <c r="A5938" i="3"/>
  <c r="A5939" i="3"/>
  <c r="A5940" i="3"/>
  <c r="A5941" i="3"/>
  <c r="A5942" i="3"/>
  <c r="A5943" i="3"/>
  <c r="A5944" i="3"/>
  <c r="A5945" i="3"/>
  <c r="A5946" i="3"/>
  <c r="A5947" i="3"/>
  <c r="A5948" i="3"/>
  <c r="A5949" i="3"/>
  <c r="A5950" i="3"/>
  <c r="A5951" i="3"/>
  <c r="A5952" i="3"/>
  <c r="A5953" i="3"/>
  <c r="A5954" i="3"/>
  <c r="A5955" i="3"/>
  <c r="A5956" i="3"/>
  <c r="A5957" i="3"/>
  <c r="A5958" i="3"/>
  <c r="A5959" i="3"/>
  <c r="A5960" i="3"/>
  <c r="A5961" i="3"/>
  <c r="A5962" i="3"/>
  <c r="A5963" i="3"/>
  <c r="A5964" i="3"/>
  <c r="A5965" i="3"/>
  <c r="A5966" i="3"/>
  <c r="A5967" i="3"/>
  <c r="A5968" i="3"/>
  <c r="A5969" i="3"/>
  <c r="A5970" i="3"/>
  <c r="A5971" i="3"/>
  <c r="A5972" i="3"/>
  <c r="A5973" i="3"/>
  <c r="A5974" i="3"/>
  <c r="A5975" i="3"/>
  <c r="A5976" i="3"/>
  <c r="A5977" i="3"/>
  <c r="A5978" i="3"/>
  <c r="A5979" i="3"/>
  <c r="A5980" i="3"/>
  <c r="A5981" i="3"/>
  <c r="A5982" i="3"/>
  <c r="A5983" i="3"/>
  <c r="A5984" i="3"/>
  <c r="A5985" i="3"/>
  <c r="A5986" i="3"/>
  <c r="A5987" i="3"/>
  <c r="A5988" i="3"/>
  <c r="A5989" i="3"/>
  <c r="A5990" i="3"/>
  <c r="A5991" i="3"/>
  <c r="A5992" i="3"/>
  <c r="A5993" i="3"/>
  <c r="A5994" i="3"/>
  <c r="A5995" i="3"/>
  <c r="A5996" i="3"/>
  <c r="A5997" i="3"/>
  <c r="A5998" i="3"/>
  <c r="A5999" i="3"/>
  <c r="A6000" i="3"/>
  <c r="A6001" i="3"/>
  <c r="A6002" i="3"/>
  <c r="A6003" i="3"/>
  <c r="A6004" i="3"/>
  <c r="A6005" i="3"/>
  <c r="A6006" i="3"/>
  <c r="A6007" i="3"/>
  <c r="A6008" i="3"/>
  <c r="A6009" i="3"/>
  <c r="A6010" i="3"/>
  <c r="A6011" i="3"/>
  <c r="A6012" i="3"/>
  <c r="A6013" i="3"/>
  <c r="A6014" i="3"/>
  <c r="A6015" i="3"/>
  <c r="A6016" i="3"/>
  <c r="A6017" i="3"/>
  <c r="A6018" i="3"/>
  <c r="A6019" i="3"/>
  <c r="A6020" i="3"/>
  <c r="A6021" i="3"/>
  <c r="A6022" i="3"/>
  <c r="A6023" i="3"/>
  <c r="A6024" i="3"/>
  <c r="A6025" i="3"/>
  <c r="A6026" i="3"/>
  <c r="A6027" i="3"/>
  <c r="A6028" i="3"/>
  <c r="A6029" i="3"/>
  <c r="A6030" i="3"/>
  <c r="A6031" i="3"/>
  <c r="A6032" i="3"/>
  <c r="A6033" i="3"/>
  <c r="A6034" i="3"/>
  <c r="A6035" i="3"/>
  <c r="A6036" i="3"/>
  <c r="A6037" i="3"/>
  <c r="A6038" i="3"/>
  <c r="A6039" i="3"/>
  <c r="A6040" i="3"/>
  <c r="A6041" i="3"/>
  <c r="A6042" i="3"/>
  <c r="A6043" i="3"/>
  <c r="A6044" i="3"/>
  <c r="A6045" i="3"/>
  <c r="A6046" i="3"/>
  <c r="A6047" i="3"/>
  <c r="A6048" i="3"/>
  <c r="A6049" i="3"/>
  <c r="A6050" i="3"/>
  <c r="A6051" i="3"/>
  <c r="A6052" i="3"/>
  <c r="A6053" i="3"/>
  <c r="A6054" i="3"/>
  <c r="A6055" i="3"/>
  <c r="A6056" i="3"/>
  <c r="A6057" i="3"/>
  <c r="A6058" i="3"/>
  <c r="A6059" i="3"/>
  <c r="A6060" i="3"/>
  <c r="A6061" i="3"/>
  <c r="A6062" i="3"/>
  <c r="A6063" i="3"/>
  <c r="A6064" i="3"/>
  <c r="A6065" i="3"/>
  <c r="A6066" i="3"/>
  <c r="A6067" i="3"/>
  <c r="A6068" i="3"/>
  <c r="A6069" i="3"/>
  <c r="A6070" i="3"/>
  <c r="A6071" i="3"/>
  <c r="A6072" i="3"/>
  <c r="A6073" i="3"/>
  <c r="A6074" i="3"/>
  <c r="A6075" i="3"/>
  <c r="A6076" i="3"/>
  <c r="A6077" i="3"/>
  <c r="A6078" i="3"/>
  <c r="A6079" i="3"/>
  <c r="A6080" i="3"/>
  <c r="A6081" i="3"/>
  <c r="A6082" i="3"/>
  <c r="A6083" i="3"/>
  <c r="A6084" i="3"/>
  <c r="A6085" i="3"/>
  <c r="A6086" i="3"/>
  <c r="A6087" i="3"/>
  <c r="A6088" i="3"/>
  <c r="A6089" i="3"/>
  <c r="A6090" i="3"/>
  <c r="A6091" i="3"/>
  <c r="A6092" i="3"/>
  <c r="A6093" i="3"/>
  <c r="A6094" i="3"/>
  <c r="A6095" i="3"/>
  <c r="A6096" i="3"/>
  <c r="A6097" i="3"/>
  <c r="A6098" i="3"/>
  <c r="A6099" i="3"/>
  <c r="A6100" i="3"/>
  <c r="A6101" i="3"/>
  <c r="A6102" i="3"/>
  <c r="A6103" i="3"/>
  <c r="A6104" i="3"/>
  <c r="A6105" i="3"/>
  <c r="A6106" i="3"/>
  <c r="A6107" i="3"/>
  <c r="A6108" i="3"/>
  <c r="A6109" i="3"/>
  <c r="A6110" i="3"/>
  <c r="A6111" i="3"/>
  <c r="A6112" i="3"/>
  <c r="A6113" i="3"/>
  <c r="A6114" i="3"/>
  <c r="A6115" i="3"/>
  <c r="A6116" i="3"/>
  <c r="A6117" i="3"/>
  <c r="A6118" i="3"/>
  <c r="A6119" i="3"/>
  <c r="A6120" i="3"/>
  <c r="A6121" i="3"/>
  <c r="A6122" i="3"/>
  <c r="A6123" i="3"/>
  <c r="A6124" i="3"/>
  <c r="A6125" i="3"/>
  <c r="A6126" i="3"/>
  <c r="A6127" i="3"/>
  <c r="A6128" i="3"/>
  <c r="A6129" i="3"/>
  <c r="A6130" i="3"/>
  <c r="A6131" i="3"/>
  <c r="A6132" i="3"/>
  <c r="A6133" i="3"/>
  <c r="A6134" i="3"/>
  <c r="A6135" i="3"/>
  <c r="A6136" i="3"/>
  <c r="A6137" i="3"/>
  <c r="A6138" i="3"/>
  <c r="A6139" i="3"/>
  <c r="A6140" i="3"/>
  <c r="A6141" i="3"/>
  <c r="A6142" i="3"/>
  <c r="A6143" i="3"/>
  <c r="A6144" i="3"/>
  <c r="A6145" i="3"/>
  <c r="A6146" i="3"/>
  <c r="A6147" i="3"/>
  <c r="A6148" i="3"/>
  <c r="A6149" i="3"/>
  <c r="A6150" i="3"/>
  <c r="A6151" i="3"/>
  <c r="A6152" i="3"/>
  <c r="A6153" i="3"/>
  <c r="A6154" i="3"/>
  <c r="A6155" i="3"/>
  <c r="A6156" i="3"/>
  <c r="A6157" i="3"/>
  <c r="A6158" i="3"/>
  <c r="A6159" i="3"/>
  <c r="A6160" i="3"/>
  <c r="A6161" i="3"/>
  <c r="A6162" i="3"/>
  <c r="A6163" i="3"/>
  <c r="A6164" i="3"/>
  <c r="A6165" i="3"/>
  <c r="A6166" i="3"/>
  <c r="A6167" i="3"/>
  <c r="A6168" i="3"/>
  <c r="A6169" i="3"/>
  <c r="A6170" i="3"/>
  <c r="A6171" i="3"/>
  <c r="A6172" i="3"/>
  <c r="A6173" i="3"/>
  <c r="A6174" i="3"/>
  <c r="A6175" i="3"/>
  <c r="A6176" i="3"/>
  <c r="A6177" i="3"/>
  <c r="A6178" i="3"/>
  <c r="A6179" i="3"/>
  <c r="A6180" i="3"/>
  <c r="A6181" i="3"/>
  <c r="A6182" i="3"/>
  <c r="A6183" i="3"/>
  <c r="A6184" i="3"/>
  <c r="A6185" i="3"/>
  <c r="A6186" i="3"/>
  <c r="A6187" i="3"/>
  <c r="A6188" i="3"/>
  <c r="A6189" i="3"/>
  <c r="A6190" i="3"/>
  <c r="A6191" i="3"/>
  <c r="A6192" i="3"/>
  <c r="A6193" i="3"/>
  <c r="A6194" i="3"/>
  <c r="A6195" i="3"/>
  <c r="A6196" i="3"/>
  <c r="A6197" i="3"/>
  <c r="A6198" i="3"/>
  <c r="A6199" i="3"/>
  <c r="A6200" i="3"/>
  <c r="A6201" i="3"/>
  <c r="A6202" i="3"/>
  <c r="A6203" i="3"/>
  <c r="A6204" i="3"/>
  <c r="A6205" i="3"/>
  <c r="A6206" i="3"/>
  <c r="A6207" i="3"/>
  <c r="A6208" i="3"/>
  <c r="A6209" i="3"/>
  <c r="A6210" i="3"/>
  <c r="A6211" i="3"/>
  <c r="A6212" i="3"/>
  <c r="A6213" i="3"/>
  <c r="A6214" i="3"/>
  <c r="A6215" i="3"/>
  <c r="A6216" i="3"/>
  <c r="A6217" i="3"/>
  <c r="A6218" i="3"/>
  <c r="A6219" i="3"/>
  <c r="A6220" i="3"/>
  <c r="A6221" i="3"/>
  <c r="A6222" i="3"/>
  <c r="A6223" i="3"/>
  <c r="A6224" i="3"/>
  <c r="A6225" i="3"/>
  <c r="A6226" i="3"/>
  <c r="A6227" i="3"/>
  <c r="A6228" i="3"/>
  <c r="A6229" i="3"/>
  <c r="A6230" i="3"/>
  <c r="A6231" i="3"/>
  <c r="A6232" i="3"/>
  <c r="A6233" i="3"/>
  <c r="A6234" i="3"/>
  <c r="A6235" i="3"/>
  <c r="A6236" i="3"/>
  <c r="A6237" i="3"/>
  <c r="A6238" i="3"/>
  <c r="A6239" i="3"/>
  <c r="A6240" i="3"/>
  <c r="A6241" i="3"/>
  <c r="A6242" i="3"/>
  <c r="A6243" i="3"/>
  <c r="A6244" i="3"/>
  <c r="A6245" i="3"/>
  <c r="A6246" i="3"/>
  <c r="A6247" i="3"/>
  <c r="A6248" i="3"/>
  <c r="A6249" i="3"/>
  <c r="A6250" i="3"/>
  <c r="A6251" i="3"/>
  <c r="A6252" i="3"/>
  <c r="A6253" i="3"/>
  <c r="A6254" i="3"/>
  <c r="A6255" i="3"/>
  <c r="A6256" i="3"/>
  <c r="A6257" i="3"/>
  <c r="A6258" i="3"/>
  <c r="A6259" i="3"/>
  <c r="A6260" i="3"/>
  <c r="A6261" i="3"/>
  <c r="A6262" i="3"/>
  <c r="A6263" i="3"/>
  <c r="A6264" i="3"/>
  <c r="A6265" i="3"/>
  <c r="A6266" i="3"/>
  <c r="A6267" i="3"/>
  <c r="A6268" i="3"/>
  <c r="A6269" i="3"/>
  <c r="A6270" i="3"/>
  <c r="A6271" i="3"/>
  <c r="A6272" i="3"/>
  <c r="A6273" i="3"/>
  <c r="A6274" i="3"/>
  <c r="A6275" i="3"/>
  <c r="A6276" i="3"/>
  <c r="A6277" i="3"/>
  <c r="A6278" i="3"/>
  <c r="A6279" i="3"/>
  <c r="A6280" i="3"/>
  <c r="A6281" i="3"/>
  <c r="A6282" i="3"/>
  <c r="A6283" i="3"/>
  <c r="A6284" i="3"/>
  <c r="A6285" i="3"/>
  <c r="A6286" i="3"/>
  <c r="A6287" i="3"/>
  <c r="A6288" i="3"/>
  <c r="A6289" i="3"/>
  <c r="A6290" i="3"/>
  <c r="A6291" i="3"/>
  <c r="A6292" i="3"/>
  <c r="A6293" i="3"/>
  <c r="A6294" i="3"/>
  <c r="A6295" i="3"/>
  <c r="A6296" i="3"/>
  <c r="A6297" i="3"/>
  <c r="A6298" i="3"/>
  <c r="A6299" i="3"/>
  <c r="A6300" i="3"/>
  <c r="A6301" i="3"/>
  <c r="A6302" i="3"/>
  <c r="A6303" i="3"/>
  <c r="A6304" i="3"/>
  <c r="A6305" i="3"/>
  <c r="A6306" i="3"/>
  <c r="A6307" i="3"/>
  <c r="A6308" i="3"/>
  <c r="A6309" i="3"/>
  <c r="A6310" i="3"/>
  <c r="A6311" i="3"/>
  <c r="A6312" i="3"/>
  <c r="A6313" i="3"/>
  <c r="A6314" i="3"/>
  <c r="A6315" i="3"/>
  <c r="A6316" i="3"/>
  <c r="A6317" i="3"/>
  <c r="A6318" i="3"/>
  <c r="A6319" i="3"/>
  <c r="A6320" i="3"/>
  <c r="A6321" i="3"/>
  <c r="A6322" i="3"/>
  <c r="A6323" i="3"/>
  <c r="A6324" i="3"/>
  <c r="A6325" i="3"/>
  <c r="A6326" i="3"/>
  <c r="A6327" i="3"/>
  <c r="A6328" i="3"/>
  <c r="A6329" i="3"/>
  <c r="A6330" i="3"/>
  <c r="A6331" i="3"/>
  <c r="A6332" i="3"/>
  <c r="A6333" i="3"/>
  <c r="A6334" i="3"/>
  <c r="A6335" i="3"/>
  <c r="A6336" i="3"/>
  <c r="A6337" i="3"/>
  <c r="A6338" i="3"/>
  <c r="A6339" i="3"/>
  <c r="A6340" i="3"/>
  <c r="A6341" i="3"/>
  <c r="A6342" i="3"/>
  <c r="A6343" i="3"/>
  <c r="A6344" i="3"/>
  <c r="A6345" i="3"/>
  <c r="A6346" i="3"/>
  <c r="A6347" i="3"/>
  <c r="A6348" i="3"/>
  <c r="A6349" i="3"/>
  <c r="A6350" i="3"/>
  <c r="A6351" i="3"/>
  <c r="A6352" i="3"/>
  <c r="A6353" i="3"/>
  <c r="A6354" i="3"/>
  <c r="A6355" i="3"/>
  <c r="A6356" i="3"/>
  <c r="A6357" i="3"/>
  <c r="A6358" i="3"/>
  <c r="A6359" i="3"/>
  <c r="A6360" i="3"/>
  <c r="A6361" i="3"/>
  <c r="A6362" i="3"/>
  <c r="A6363" i="3"/>
  <c r="A6364" i="3"/>
  <c r="A6365" i="3"/>
  <c r="A6366" i="3"/>
  <c r="A6367" i="3"/>
  <c r="A6368" i="3"/>
  <c r="A6369" i="3"/>
  <c r="A6370" i="3"/>
  <c r="A6371" i="3"/>
  <c r="A6372" i="3"/>
  <c r="A6373" i="3"/>
  <c r="A6374" i="3"/>
  <c r="A6375" i="3"/>
  <c r="A6376" i="3"/>
  <c r="A6377" i="3"/>
  <c r="A6378" i="3"/>
  <c r="A6379" i="3"/>
  <c r="A6380" i="3"/>
  <c r="A6381" i="3"/>
  <c r="A6382" i="3"/>
  <c r="A6383" i="3"/>
  <c r="A6384" i="3"/>
  <c r="A6385" i="3"/>
  <c r="A6386" i="3"/>
  <c r="A6387" i="3"/>
  <c r="A6388" i="3"/>
  <c r="A6389" i="3"/>
  <c r="A6390" i="3"/>
  <c r="A6391" i="3"/>
  <c r="A6392" i="3"/>
  <c r="A6393" i="3"/>
  <c r="A6394" i="3"/>
  <c r="A6395" i="3"/>
  <c r="A6396" i="3"/>
  <c r="A6397" i="3"/>
  <c r="A6398" i="3"/>
  <c r="A6399" i="3"/>
  <c r="A6400" i="3"/>
  <c r="A6401" i="3"/>
  <c r="A6402" i="3"/>
  <c r="A6403" i="3"/>
  <c r="A6404" i="3"/>
  <c r="A6405" i="3"/>
  <c r="A6406" i="3"/>
  <c r="A6407" i="3"/>
  <c r="A6408" i="3"/>
  <c r="A6409" i="3"/>
  <c r="A6410" i="3"/>
  <c r="A6411" i="3"/>
  <c r="A6412" i="3"/>
  <c r="A6413" i="3"/>
  <c r="A6414" i="3"/>
  <c r="A6415" i="3"/>
  <c r="A6416" i="3"/>
  <c r="A6417" i="3"/>
  <c r="A6418" i="3"/>
  <c r="A6419" i="3"/>
  <c r="A6420" i="3"/>
  <c r="A6421" i="3"/>
  <c r="A6422" i="3"/>
  <c r="A6423" i="3"/>
  <c r="A6424" i="3"/>
  <c r="A6425" i="3"/>
  <c r="A6426" i="3"/>
  <c r="A6427" i="3"/>
  <c r="A6428" i="3"/>
  <c r="A6429" i="3"/>
  <c r="A6430" i="3"/>
  <c r="A6431" i="3"/>
  <c r="A6432" i="3"/>
  <c r="A6433" i="3"/>
  <c r="A6434" i="3"/>
  <c r="A6435" i="3"/>
  <c r="A6436" i="3"/>
  <c r="A6437" i="3"/>
  <c r="A6438" i="3"/>
  <c r="A6439" i="3"/>
  <c r="A6440" i="3"/>
  <c r="A6441" i="3"/>
  <c r="A6442" i="3"/>
  <c r="A6443" i="3"/>
  <c r="A6444" i="3"/>
  <c r="A6445" i="3"/>
  <c r="A6446" i="3"/>
  <c r="A6447" i="3"/>
  <c r="A6448" i="3"/>
  <c r="A6449" i="3"/>
  <c r="A6450" i="3"/>
  <c r="A6451" i="3"/>
  <c r="A6452" i="3"/>
  <c r="A6453" i="3"/>
  <c r="A6454" i="3"/>
  <c r="A6455" i="3"/>
  <c r="A6456" i="3"/>
  <c r="A6457" i="3"/>
  <c r="A6458" i="3"/>
  <c r="A6459" i="3"/>
  <c r="A6460" i="3"/>
  <c r="A6461" i="3"/>
  <c r="A6462" i="3"/>
  <c r="A6463" i="3"/>
  <c r="A6464" i="3"/>
  <c r="A6465" i="3"/>
  <c r="A6466" i="3"/>
  <c r="A6467" i="3"/>
  <c r="A6468" i="3"/>
  <c r="A6469" i="3"/>
  <c r="A6470" i="3"/>
  <c r="A6471" i="3"/>
  <c r="A6472" i="3"/>
  <c r="A6473" i="3"/>
  <c r="A6474" i="3"/>
  <c r="A6475" i="3"/>
  <c r="A6476" i="3"/>
  <c r="A6477" i="3"/>
  <c r="A6478" i="3"/>
  <c r="A6479" i="3"/>
  <c r="A6480" i="3"/>
  <c r="A6481" i="3"/>
  <c r="A6482" i="3"/>
  <c r="A6483" i="3"/>
  <c r="A6484" i="3"/>
  <c r="A6485" i="3"/>
  <c r="A6486" i="3"/>
  <c r="A6487" i="3"/>
  <c r="A6488" i="3"/>
  <c r="A6489" i="3"/>
  <c r="A6490" i="3"/>
  <c r="A6491" i="3"/>
  <c r="A6492" i="3"/>
  <c r="A6493" i="3"/>
  <c r="A6494" i="3"/>
  <c r="A6495" i="3"/>
  <c r="A6496" i="3"/>
  <c r="A6497" i="3"/>
  <c r="A6498" i="3"/>
  <c r="A6499" i="3"/>
  <c r="A6500" i="3"/>
  <c r="A6501" i="3"/>
  <c r="A6502" i="3"/>
  <c r="A6503" i="3"/>
  <c r="A6504" i="3"/>
  <c r="A6505" i="3"/>
  <c r="A6506" i="3"/>
  <c r="A6507" i="3"/>
  <c r="A6508" i="3"/>
  <c r="A6509" i="3"/>
  <c r="A6510" i="3"/>
  <c r="A6511" i="3"/>
  <c r="A6512" i="3"/>
  <c r="A6513" i="3"/>
  <c r="A6514" i="3"/>
  <c r="A6515" i="3"/>
  <c r="A6516" i="3"/>
  <c r="A6517" i="3"/>
  <c r="A6518" i="3"/>
  <c r="A6519" i="3"/>
  <c r="A6520" i="3"/>
  <c r="A6521" i="3"/>
  <c r="A6522" i="3"/>
  <c r="A6523" i="3"/>
  <c r="A6524" i="3"/>
  <c r="A6525" i="3"/>
  <c r="A6526" i="3"/>
  <c r="A6527" i="3"/>
  <c r="A6528" i="3"/>
  <c r="A6529" i="3"/>
  <c r="A6530" i="3"/>
  <c r="A6531" i="3"/>
  <c r="A6532" i="3"/>
  <c r="A6533" i="3"/>
  <c r="A6534" i="3"/>
  <c r="A6535" i="3"/>
  <c r="A6536" i="3"/>
  <c r="A6537" i="3"/>
  <c r="A6538" i="3"/>
  <c r="A6539" i="3"/>
  <c r="A6540" i="3"/>
  <c r="A6541" i="3"/>
  <c r="A6542" i="3"/>
  <c r="A6543" i="3"/>
  <c r="A6544" i="3"/>
  <c r="A6545" i="3"/>
  <c r="A6546" i="3"/>
  <c r="A6547" i="3"/>
  <c r="A6548" i="3"/>
  <c r="A6549" i="3"/>
  <c r="A6550" i="3"/>
  <c r="A6551" i="3"/>
  <c r="A6552" i="3"/>
  <c r="A6553" i="3"/>
  <c r="A6554" i="3"/>
  <c r="A6555" i="3"/>
  <c r="A6556" i="3"/>
  <c r="A6557" i="3"/>
  <c r="A6558" i="3"/>
  <c r="A6559" i="3"/>
  <c r="A6560" i="3"/>
  <c r="A6561" i="3"/>
  <c r="A6562" i="3"/>
  <c r="A6563" i="3"/>
  <c r="A6564" i="3"/>
  <c r="A6565" i="3"/>
  <c r="A6566" i="3"/>
  <c r="A6567" i="3"/>
  <c r="A6568" i="3"/>
  <c r="A6569" i="3"/>
  <c r="A6570" i="3"/>
  <c r="A6571" i="3"/>
  <c r="A6572" i="3"/>
  <c r="A6573" i="3"/>
  <c r="A6574" i="3"/>
  <c r="A6575" i="3"/>
  <c r="A6576" i="3"/>
  <c r="A6577" i="3"/>
  <c r="A6578" i="3"/>
  <c r="A6579" i="3"/>
  <c r="A6580" i="3"/>
  <c r="A6581" i="3"/>
  <c r="A6582" i="3"/>
  <c r="A6583" i="3"/>
  <c r="A6584" i="3"/>
  <c r="A6585" i="3"/>
  <c r="A6586" i="3"/>
  <c r="A6587" i="3"/>
  <c r="A6588" i="3"/>
  <c r="A6589" i="3"/>
  <c r="A6590" i="3"/>
  <c r="A6591" i="3"/>
  <c r="A6592" i="3"/>
  <c r="A6593" i="3"/>
  <c r="A6594" i="3"/>
  <c r="A6595" i="3"/>
  <c r="A6596" i="3"/>
  <c r="A6597" i="3"/>
  <c r="A6598" i="3"/>
  <c r="A6599" i="3"/>
  <c r="A6600" i="3"/>
  <c r="A6601" i="3"/>
  <c r="A6602" i="3"/>
  <c r="A6603" i="3"/>
  <c r="A6604" i="3"/>
  <c r="A6605" i="3"/>
  <c r="A6606" i="3"/>
  <c r="A6607" i="3"/>
  <c r="A6608" i="3"/>
  <c r="A6609" i="3"/>
  <c r="A6610" i="3"/>
  <c r="A6611" i="3"/>
  <c r="A6612" i="3"/>
  <c r="A6613" i="3"/>
  <c r="A6614" i="3"/>
  <c r="A6615" i="3"/>
  <c r="A6616" i="3"/>
  <c r="A6617" i="3"/>
  <c r="A6618" i="3"/>
  <c r="A6619" i="3"/>
  <c r="A6620" i="3"/>
  <c r="A6621" i="3"/>
  <c r="A6622" i="3"/>
  <c r="A6623" i="3"/>
  <c r="A6624" i="3"/>
  <c r="A6625" i="3"/>
  <c r="A6626" i="3"/>
  <c r="A6627" i="3"/>
  <c r="A6628" i="3"/>
  <c r="A6629" i="3"/>
  <c r="A6630" i="3"/>
  <c r="A6631" i="3"/>
  <c r="A6632" i="3"/>
  <c r="A6633" i="3"/>
  <c r="A6634" i="3"/>
  <c r="A6635" i="3"/>
  <c r="A6636" i="3"/>
  <c r="A6637" i="3"/>
  <c r="A6638" i="3"/>
  <c r="A6639" i="3"/>
  <c r="A6640" i="3"/>
  <c r="A6641" i="3"/>
  <c r="A6642" i="3"/>
  <c r="A6643" i="3"/>
  <c r="A6644" i="3"/>
  <c r="A6645" i="3"/>
  <c r="A6646" i="3"/>
  <c r="A6647" i="3"/>
  <c r="A6648" i="3"/>
  <c r="A6649" i="3"/>
  <c r="A6650" i="3"/>
  <c r="A6651" i="3"/>
  <c r="A6652" i="3"/>
  <c r="A6653" i="3"/>
  <c r="A6654" i="3"/>
  <c r="A6655" i="3"/>
  <c r="A6656" i="3"/>
  <c r="A6657" i="3"/>
  <c r="A6658" i="3"/>
  <c r="A6659" i="3"/>
  <c r="A6660" i="3"/>
  <c r="A6661" i="3"/>
  <c r="A6662" i="3"/>
  <c r="A6663" i="3"/>
  <c r="A6664" i="3"/>
  <c r="A6665" i="3"/>
  <c r="A6666" i="3"/>
  <c r="A6667" i="3"/>
  <c r="A6668" i="3"/>
  <c r="A6669" i="3"/>
  <c r="A6670" i="3"/>
  <c r="A6671" i="3"/>
  <c r="A6672" i="3"/>
  <c r="A6673" i="3"/>
  <c r="A6674" i="3"/>
  <c r="A6675" i="3"/>
  <c r="A6676" i="3"/>
  <c r="A6677" i="3"/>
  <c r="A6678" i="3"/>
  <c r="A6679" i="3"/>
  <c r="A6680" i="3"/>
  <c r="A6681" i="3"/>
  <c r="A6682" i="3"/>
  <c r="A6683" i="3"/>
  <c r="A6684" i="3"/>
  <c r="A6685" i="3"/>
  <c r="A6686" i="3"/>
  <c r="A6687" i="3"/>
  <c r="A6688" i="3"/>
  <c r="A6689" i="3"/>
  <c r="A6690" i="3"/>
  <c r="A6691" i="3"/>
  <c r="A6692" i="3"/>
  <c r="A6693" i="3"/>
  <c r="A6694" i="3"/>
  <c r="A6695" i="3"/>
  <c r="A6696" i="3"/>
  <c r="A6697" i="3"/>
  <c r="A6698" i="3"/>
  <c r="A6699" i="3"/>
  <c r="A6700" i="3"/>
  <c r="A6701" i="3"/>
  <c r="A6702" i="3"/>
  <c r="A6703" i="3"/>
  <c r="A6704" i="3"/>
  <c r="A6705" i="3"/>
  <c r="A6706" i="3"/>
  <c r="A6707" i="3"/>
  <c r="A6708" i="3"/>
  <c r="A6709" i="3"/>
  <c r="A6710" i="3"/>
  <c r="A6711" i="3"/>
  <c r="A6712" i="3"/>
  <c r="A6713" i="3"/>
  <c r="A6714" i="3"/>
  <c r="A6715" i="3"/>
  <c r="A6716" i="3"/>
  <c r="A6717" i="3"/>
  <c r="A6718" i="3"/>
  <c r="A6719" i="3"/>
  <c r="A6720" i="3"/>
  <c r="A6721" i="3"/>
  <c r="A6722" i="3"/>
  <c r="A6723" i="3"/>
  <c r="A6724" i="3"/>
  <c r="A6725" i="3"/>
  <c r="A6726" i="3"/>
  <c r="A6727" i="3"/>
  <c r="A6728" i="3"/>
  <c r="A6729" i="3"/>
  <c r="A6730" i="3"/>
  <c r="A6731" i="3"/>
  <c r="A6732" i="3"/>
  <c r="A6733" i="3"/>
  <c r="A6734" i="3"/>
  <c r="A6735" i="3"/>
  <c r="A6736" i="3"/>
  <c r="A6737" i="3"/>
  <c r="A6738" i="3"/>
  <c r="A6739" i="3"/>
  <c r="A6740" i="3"/>
  <c r="A6741" i="3"/>
  <c r="A6742" i="3"/>
  <c r="A6743" i="3"/>
  <c r="A6744" i="3"/>
  <c r="A6745" i="3"/>
  <c r="A6746" i="3"/>
  <c r="A6747" i="3"/>
  <c r="A6748" i="3"/>
  <c r="A6749" i="3"/>
  <c r="A6750" i="3"/>
  <c r="A6751" i="3"/>
  <c r="A6752" i="3"/>
  <c r="A6753" i="3"/>
  <c r="A6754" i="3"/>
  <c r="A6755" i="3"/>
  <c r="A6756" i="3"/>
  <c r="A6757" i="3"/>
  <c r="A6758" i="3"/>
  <c r="A6759" i="3"/>
  <c r="A6760" i="3"/>
  <c r="A6761" i="3"/>
  <c r="A6762" i="3"/>
  <c r="A6763" i="3"/>
  <c r="A6764" i="3"/>
  <c r="A6765" i="3"/>
  <c r="A6766" i="3"/>
  <c r="A6767" i="3"/>
  <c r="A6768" i="3"/>
  <c r="A6769" i="3"/>
  <c r="A6770" i="3"/>
  <c r="A6771" i="3"/>
  <c r="A6772" i="3"/>
  <c r="A6773" i="3"/>
  <c r="A6774" i="3"/>
  <c r="A6775" i="3"/>
  <c r="A6776" i="3"/>
  <c r="A6777" i="3"/>
  <c r="A6778" i="3"/>
  <c r="A6779" i="3"/>
  <c r="A6780" i="3"/>
  <c r="A6781" i="3"/>
  <c r="A6782" i="3"/>
  <c r="A6783" i="3"/>
  <c r="A6784" i="3"/>
  <c r="A6785" i="3"/>
  <c r="A6786" i="3"/>
  <c r="A6787" i="3"/>
  <c r="A6788" i="3"/>
  <c r="A6789" i="3"/>
  <c r="A6790" i="3"/>
  <c r="A6791" i="3"/>
  <c r="A6792" i="3"/>
  <c r="A6793" i="3"/>
  <c r="A6794" i="3"/>
  <c r="A6795" i="3"/>
  <c r="A6796" i="3"/>
  <c r="A6797" i="3"/>
  <c r="A6798" i="3"/>
  <c r="A6799" i="3"/>
  <c r="A6800" i="3"/>
  <c r="A6801" i="3"/>
  <c r="A6802" i="3"/>
  <c r="A6803" i="3"/>
  <c r="A6804" i="3"/>
  <c r="A6805" i="3"/>
  <c r="A6806" i="3"/>
  <c r="A6807" i="3"/>
  <c r="A6808" i="3"/>
  <c r="A6809" i="3"/>
  <c r="A6810" i="3"/>
  <c r="A6811" i="3"/>
  <c r="A6812" i="3"/>
  <c r="A6813" i="3"/>
  <c r="A6814" i="3"/>
  <c r="A6815" i="3"/>
  <c r="A6816" i="3"/>
  <c r="A6817" i="3"/>
  <c r="A6818" i="3"/>
  <c r="A6819" i="3"/>
  <c r="A6820" i="3"/>
  <c r="A6821" i="3"/>
  <c r="A6822" i="3"/>
  <c r="A6823" i="3"/>
  <c r="A6824" i="3"/>
  <c r="A6825" i="3"/>
  <c r="A6826" i="3"/>
  <c r="A6827" i="3"/>
  <c r="A6828" i="3"/>
  <c r="A6829" i="3"/>
  <c r="A6830" i="3"/>
  <c r="A6831" i="3"/>
  <c r="A6832" i="3"/>
  <c r="A6833" i="3"/>
  <c r="A6834" i="3"/>
  <c r="A6835" i="3"/>
  <c r="A6836" i="3"/>
  <c r="A6837" i="3"/>
  <c r="A6838" i="3"/>
  <c r="A6839" i="3"/>
  <c r="A6840" i="3"/>
  <c r="A6841" i="3"/>
  <c r="A6842" i="3"/>
  <c r="A6843" i="3"/>
  <c r="A6844" i="3"/>
  <c r="A6845" i="3"/>
  <c r="A6846" i="3"/>
  <c r="A6847" i="3"/>
  <c r="A6848" i="3"/>
  <c r="A6849" i="3"/>
  <c r="A6850" i="3"/>
  <c r="A6851" i="3"/>
  <c r="A6852" i="3"/>
  <c r="A6853" i="3"/>
  <c r="A6854" i="3"/>
  <c r="A6855" i="3"/>
  <c r="A6856" i="3"/>
  <c r="A6857" i="3"/>
  <c r="A6858" i="3"/>
  <c r="A6859" i="3"/>
  <c r="A6860" i="3"/>
  <c r="A6861" i="3"/>
  <c r="A6862" i="3"/>
  <c r="A6863" i="3"/>
  <c r="A6864" i="3"/>
  <c r="A6865" i="3"/>
  <c r="A6866" i="3"/>
  <c r="A6867" i="3"/>
  <c r="A6868" i="3"/>
  <c r="A6869" i="3"/>
  <c r="A6870" i="3"/>
  <c r="A6871" i="3"/>
  <c r="A6872" i="3"/>
  <c r="A6873" i="3"/>
  <c r="A6874" i="3"/>
  <c r="A6875" i="3"/>
  <c r="A6876" i="3"/>
  <c r="A6877" i="3"/>
  <c r="A6878" i="3"/>
  <c r="A6879" i="3"/>
  <c r="A6880" i="3"/>
  <c r="A6881" i="3"/>
  <c r="A6882" i="3"/>
  <c r="A6883" i="3"/>
  <c r="A6884" i="3"/>
  <c r="A6885" i="3"/>
  <c r="A6886" i="3"/>
  <c r="A6887" i="3"/>
  <c r="A6888" i="3"/>
  <c r="A6889" i="3"/>
  <c r="A6890" i="3"/>
  <c r="A6891" i="3"/>
  <c r="A6892" i="3"/>
  <c r="A6893" i="3"/>
  <c r="A6894" i="3"/>
  <c r="A6895" i="3"/>
  <c r="A6896" i="3"/>
  <c r="A6897" i="3"/>
  <c r="A6898" i="3"/>
  <c r="A6899" i="3"/>
  <c r="A6900" i="3"/>
  <c r="A6901" i="3"/>
  <c r="A6902" i="3"/>
  <c r="A6903" i="3"/>
  <c r="A6904" i="3"/>
  <c r="A6905" i="3"/>
  <c r="A6906" i="3"/>
  <c r="A6907" i="3"/>
  <c r="A6908" i="3"/>
  <c r="A6909" i="3"/>
  <c r="A6910" i="3"/>
  <c r="A6911" i="3"/>
  <c r="A6912" i="3"/>
  <c r="A6913" i="3"/>
  <c r="A6914" i="3"/>
  <c r="A6915" i="3"/>
  <c r="A6916" i="3"/>
  <c r="A6917" i="3"/>
  <c r="A6918" i="3"/>
  <c r="A6919" i="3"/>
  <c r="A6920" i="3"/>
  <c r="A6921" i="3"/>
  <c r="A6922" i="3"/>
  <c r="A6923" i="3"/>
  <c r="A6924" i="3"/>
  <c r="A6925" i="3"/>
  <c r="A6926" i="3"/>
  <c r="A6927" i="3"/>
  <c r="A6928" i="3"/>
  <c r="A6929" i="3"/>
  <c r="A6930" i="3"/>
  <c r="A6931" i="3"/>
  <c r="A6932" i="3"/>
  <c r="A6933" i="3"/>
  <c r="A6934" i="3"/>
  <c r="A6935" i="3"/>
  <c r="A6936" i="3"/>
  <c r="A6937" i="3"/>
  <c r="A6938" i="3"/>
  <c r="A6939" i="3"/>
  <c r="A6940" i="3"/>
  <c r="A6941" i="3"/>
  <c r="A6942" i="3"/>
  <c r="A6943" i="3"/>
  <c r="A6944" i="3"/>
  <c r="A6945" i="3"/>
  <c r="A6946" i="3"/>
  <c r="A6947" i="3"/>
  <c r="A6948" i="3"/>
  <c r="A6949" i="3"/>
  <c r="A6950" i="3"/>
  <c r="A6951" i="3"/>
  <c r="A6952" i="3"/>
  <c r="A6953" i="3"/>
  <c r="A6954" i="3"/>
  <c r="A6955" i="3"/>
  <c r="A6956" i="3"/>
  <c r="A6957" i="3"/>
  <c r="A6958" i="3"/>
  <c r="A6959" i="3"/>
  <c r="A6960" i="3"/>
  <c r="A6961" i="3"/>
  <c r="A6962" i="3"/>
  <c r="A6963" i="3"/>
  <c r="A6964" i="3"/>
  <c r="A6965" i="3"/>
  <c r="A6966" i="3"/>
  <c r="A6967" i="3"/>
  <c r="A6968" i="3"/>
  <c r="A6969" i="3"/>
  <c r="A6970" i="3"/>
  <c r="A6971" i="3"/>
  <c r="A6972" i="3"/>
  <c r="A6973" i="3"/>
  <c r="A6974" i="3"/>
  <c r="A6975" i="3"/>
  <c r="A6976" i="3"/>
  <c r="A6977" i="3"/>
  <c r="A6978" i="3"/>
  <c r="A6979" i="3"/>
  <c r="A6980" i="3"/>
  <c r="A6981" i="3"/>
  <c r="A6982" i="3"/>
  <c r="A6983" i="3"/>
  <c r="A6984" i="3"/>
  <c r="A6985" i="3"/>
  <c r="A6986" i="3"/>
  <c r="A6987" i="3"/>
  <c r="A6988" i="3"/>
  <c r="A6989" i="3"/>
  <c r="A6990" i="3"/>
  <c r="A6991" i="3"/>
  <c r="A6992" i="3"/>
  <c r="A6993" i="3"/>
  <c r="A6994" i="3"/>
  <c r="A6995" i="3"/>
  <c r="A6996" i="3"/>
  <c r="A6997" i="3"/>
  <c r="A6998" i="3"/>
  <c r="A6999" i="3"/>
  <c r="A7000" i="3"/>
  <c r="A7001" i="3"/>
  <c r="A7002" i="3"/>
  <c r="A7003" i="3"/>
  <c r="A7004" i="3"/>
  <c r="A7005" i="3"/>
  <c r="A7006" i="3"/>
  <c r="A7007" i="3"/>
  <c r="A7008" i="3"/>
  <c r="A7009" i="3"/>
  <c r="A7010" i="3"/>
  <c r="A7011" i="3"/>
  <c r="A7012" i="3"/>
  <c r="A7013" i="3"/>
  <c r="A7014" i="3"/>
  <c r="A7015" i="3"/>
  <c r="A7016" i="3"/>
  <c r="A7017" i="3"/>
  <c r="A7018" i="3"/>
  <c r="A7019" i="3"/>
  <c r="A7020" i="3"/>
  <c r="A7021" i="3"/>
  <c r="A7022" i="3"/>
  <c r="A7023" i="3"/>
  <c r="A7024" i="3"/>
  <c r="A7025" i="3"/>
  <c r="A7026" i="3"/>
  <c r="A7027" i="3"/>
  <c r="A7028" i="3"/>
  <c r="A7029" i="3"/>
  <c r="A7030" i="3"/>
  <c r="A7031" i="3"/>
  <c r="A7032" i="3"/>
  <c r="A7033" i="3"/>
  <c r="A7034" i="3"/>
  <c r="A7035" i="3"/>
  <c r="A7036" i="3"/>
  <c r="A7037" i="3"/>
  <c r="A7038" i="3"/>
  <c r="A7039" i="3"/>
  <c r="A7040" i="3"/>
  <c r="A7041" i="3"/>
  <c r="A7042" i="3"/>
  <c r="A7043" i="3"/>
  <c r="A7044" i="3"/>
  <c r="A7045" i="3"/>
  <c r="A7046" i="3"/>
  <c r="A7047" i="3"/>
  <c r="A7048" i="3"/>
  <c r="A7049" i="3"/>
  <c r="A7050" i="3"/>
  <c r="A7051" i="3"/>
  <c r="A7052" i="3"/>
  <c r="A7053" i="3"/>
  <c r="A7054" i="3"/>
  <c r="A7055" i="3"/>
  <c r="A7056" i="3"/>
  <c r="A7057" i="3"/>
  <c r="A7058" i="3"/>
  <c r="A7059" i="3"/>
  <c r="A7060" i="3"/>
  <c r="A7061" i="3"/>
  <c r="A7062" i="3"/>
  <c r="A7063" i="3"/>
  <c r="A7064" i="3"/>
  <c r="A7065" i="3"/>
  <c r="A7066" i="3"/>
  <c r="A7067" i="3"/>
  <c r="A7068" i="3"/>
  <c r="A7069" i="3"/>
  <c r="A7070" i="3"/>
  <c r="A7071" i="3"/>
  <c r="A7072" i="3"/>
  <c r="A7073" i="3"/>
  <c r="A7074" i="3"/>
  <c r="A7075" i="3"/>
  <c r="A7076" i="3"/>
  <c r="A7077" i="3"/>
  <c r="A7078" i="3"/>
  <c r="A7079" i="3"/>
  <c r="A7080" i="3"/>
  <c r="A7081" i="3"/>
  <c r="A7082" i="3"/>
  <c r="A7083" i="3"/>
  <c r="A7084" i="3"/>
  <c r="A7085" i="3"/>
  <c r="A7086" i="3"/>
  <c r="A7087" i="3"/>
  <c r="A7088" i="3"/>
  <c r="A7089" i="3"/>
  <c r="A7090" i="3"/>
  <c r="A7091" i="3"/>
  <c r="A7092" i="3"/>
  <c r="A7093" i="3"/>
  <c r="A7094" i="3"/>
  <c r="A7095" i="3"/>
  <c r="A7096" i="3"/>
  <c r="A7097" i="3"/>
  <c r="A7098" i="3"/>
  <c r="A7099" i="3"/>
  <c r="A7100" i="3"/>
  <c r="A7101" i="3"/>
  <c r="A7102" i="3"/>
  <c r="A7103" i="3"/>
  <c r="A7104" i="3"/>
  <c r="A7105" i="3"/>
  <c r="A7106" i="3"/>
  <c r="A7107" i="3"/>
  <c r="A7108" i="3"/>
  <c r="A7109" i="3"/>
  <c r="A7110" i="3"/>
  <c r="A7111" i="3"/>
  <c r="A7112" i="3"/>
  <c r="A7113" i="3"/>
  <c r="A7114" i="3"/>
  <c r="A7115" i="3"/>
  <c r="A7116" i="3"/>
  <c r="A7117" i="3"/>
  <c r="A7118" i="3"/>
  <c r="A7119" i="3"/>
  <c r="A7120" i="3"/>
  <c r="A7121" i="3"/>
  <c r="A7122" i="3"/>
  <c r="A7123" i="3"/>
  <c r="A7124" i="3"/>
  <c r="A7125" i="3"/>
  <c r="A7126" i="3"/>
  <c r="A7127" i="3"/>
  <c r="A7128" i="3"/>
  <c r="A7129" i="3"/>
  <c r="A7130" i="3"/>
  <c r="A7131" i="3"/>
  <c r="A7132" i="3"/>
  <c r="A7133" i="3"/>
  <c r="A7134" i="3"/>
  <c r="A7135" i="3"/>
  <c r="A7136" i="3"/>
  <c r="A7137" i="3"/>
  <c r="A7138" i="3"/>
  <c r="A7139" i="3"/>
  <c r="A7140" i="3"/>
  <c r="A7141" i="3"/>
  <c r="A7142" i="3"/>
  <c r="A7143" i="3"/>
  <c r="A7144" i="3"/>
  <c r="A7145" i="3"/>
  <c r="A7146" i="3"/>
  <c r="A7147" i="3"/>
  <c r="A7148" i="3"/>
  <c r="A7149" i="3"/>
  <c r="A7150" i="3"/>
  <c r="A7151" i="3"/>
  <c r="A7152" i="3"/>
  <c r="A7153" i="3"/>
  <c r="A7154" i="3"/>
  <c r="A7155" i="3"/>
  <c r="A7156" i="3"/>
  <c r="A7157" i="3"/>
  <c r="A7158" i="3"/>
  <c r="A7159" i="3"/>
  <c r="A7160" i="3"/>
  <c r="A7161" i="3"/>
  <c r="A7162" i="3"/>
  <c r="A7163" i="3"/>
  <c r="A7164" i="3"/>
  <c r="A7165" i="3"/>
  <c r="A7166" i="3"/>
  <c r="A7167" i="3"/>
  <c r="A7168" i="3"/>
  <c r="A7169" i="3"/>
  <c r="A7170" i="3"/>
  <c r="A7171" i="3"/>
  <c r="A7172" i="3"/>
  <c r="A7173" i="3"/>
  <c r="A7174" i="3"/>
  <c r="A7175" i="3"/>
  <c r="A7176" i="3"/>
  <c r="A7177" i="3"/>
  <c r="A7178" i="3"/>
  <c r="A7179" i="3"/>
  <c r="A7180" i="3"/>
  <c r="A7181" i="3"/>
  <c r="A7182" i="3"/>
  <c r="A7183" i="3"/>
  <c r="A7184" i="3"/>
  <c r="A7185" i="3"/>
  <c r="A7186" i="3"/>
  <c r="A7187" i="3"/>
  <c r="A7188" i="3"/>
  <c r="A7189" i="3"/>
  <c r="A7190" i="3"/>
  <c r="A7191" i="3"/>
  <c r="A7192" i="3"/>
  <c r="A7193" i="3"/>
  <c r="A7194" i="3"/>
  <c r="A7195" i="3"/>
  <c r="A7196" i="3"/>
  <c r="A7197" i="3"/>
  <c r="A7198" i="3"/>
  <c r="A7199" i="3"/>
  <c r="A7200" i="3"/>
  <c r="A7201" i="3"/>
  <c r="A7202" i="3"/>
  <c r="A7203" i="3"/>
  <c r="A7204" i="3"/>
  <c r="A7205" i="3"/>
  <c r="A7206" i="3"/>
  <c r="A7207" i="3"/>
  <c r="A7208" i="3"/>
  <c r="A7209" i="3"/>
  <c r="A7210" i="3"/>
  <c r="A7211" i="3"/>
  <c r="A7212" i="3"/>
  <c r="A7213" i="3"/>
  <c r="A7214" i="3"/>
  <c r="A7215" i="3"/>
  <c r="A7216" i="3"/>
  <c r="A7217" i="3"/>
  <c r="A7218" i="3"/>
  <c r="A7219" i="3"/>
  <c r="A7220" i="3"/>
  <c r="A7221" i="3"/>
  <c r="A7222" i="3"/>
  <c r="A7223" i="3"/>
  <c r="A7224" i="3"/>
  <c r="A7225" i="3"/>
  <c r="A7226" i="3"/>
  <c r="A7227" i="3"/>
  <c r="A7228" i="3"/>
  <c r="A7229" i="3"/>
  <c r="A7230" i="3"/>
  <c r="A7231" i="3"/>
  <c r="A7232" i="3"/>
  <c r="A7233" i="3"/>
  <c r="A7234" i="3"/>
  <c r="A7235" i="3"/>
  <c r="A7236" i="3"/>
  <c r="A7237" i="3"/>
  <c r="A7238" i="3"/>
  <c r="A7239" i="3"/>
  <c r="A7240" i="3"/>
  <c r="A7241" i="3"/>
  <c r="A7242" i="3"/>
  <c r="A7243" i="3"/>
  <c r="A7244" i="3"/>
  <c r="A7245" i="3"/>
  <c r="A7246" i="3"/>
  <c r="A7247" i="3"/>
  <c r="A7248" i="3"/>
  <c r="A7249" i="3"/>
  <c r="A7250" i="3"/>
  <c r="A7251" i="3"/>
  <c r="A7252" i="3"/>
  <c r="A7253" i="3"/>
  <c r="A7254" i="3"/>
  <c r="A7255" i="3"/>
  <c r="A7256" i="3"/>
  <c r="A7257" i="3"/>
  <c r="A7258" i="3"/>
  <c r="A7259" i="3"/>
  <c r="A7260" i="3"/>
  <c r="A7261" i="3"/>
  <c r="A7262" i="3"/>
  <c r="A7263" i="3"/>
  <c r="A7264" i="3"/>
  <c r="A7265" i="3"/>
  <c r="A7266" i="3"/>
  <c r="A7267" i="3"/>
  <c r="A7268" i="3"/>
  <c r="A7269" i="3"/>
  <c r="A7270" i="3"/>
  <c r="A7271" i="3"/>
  <c r="A7272" i="3"/>
  <c r="A7273" i="3"/>
  <c r="A7274" i="3"/>
  <c r="A7275" i="3"/>
  <c r="A7276" i="3"/>
  <c r="A7277" i="3"/>
  <c r="A7278" i="3"/>
  <c r="A7279" i="3"/>
  <c r="A7280" i="3"/>
  <c r="A7281" i="3"/>
  <c r="A7282" i="3"/>
  <c r="A7283" i="3"/>
  <c r="A7284" i="3"/>
  <c r="A7285" i="3"/>
  <c r="A7286" i="3"/>
  <c r="A7287" i="3"/>
  <c r="A7288" i="3"/>
  <c r="A7289" i="3"/>
  <c r="A7290" i="3"/>
  <c r="A7291" i="3"/>
  <c r="A7292" i="3"/>
  <c r="A7293" i="3"/>
  <c r="A7294" i="3"/>
  <c r="A7295" i="3"/>
  <c r="A7296" i="3"/>
  <c r="A7297" i="3"/>
  <c r="A7298" i="3"/>
  <c r="A7299" i="3"/>
  <c r="A7300" i="3"/>
  <c r="A7301" i="3"/>
  <c r="A7302" i="3"/>
  <c r="A7303" i="3"/>
  <c r="A7304" i="3"/>
  <c r="A7305" i="3"/>
  <c r="A7306" i="3"/>
  <c r="A7307" i="3"/>
  <c r="A7308" i="3"/>
  <c r="A7309" i="3"/>
  <c r="A7310" i="3"/>
  <c r="A7311" i="3"/>
  <c r="A7312" i="3"/>
  <c r="A7313" i="3"/>
  <c r="A7314" i="3"/>
  <c r="A7315" i="3"/>
  <c r="A7316" i="3"/>
  <c r="A7317" i="3"/>
  <c r="A7318" i="3"/>
  <c r="A7319" i="3"/>
  <c r="A7320" i="3"/>
  <c r="A7321" i="3"/>
  <c r="A7322" i="3"/>
  <c r="A7323" i="3"/>
  <c r="A7324" i="3"/>
  <c r="A7325" i="3"/>
  <c r="A7326" i="3"/>
  <c r="A7327" i="3"/>
  <c r="A7328" i="3"/>
  <c r="A7329" i="3"/>
  <c r="A7330" i="3"/>
  <c r="A7331" i="3"/>
  <c r="A7332" i="3"/>
  <c r="A7333" i="3"/>
  <c r="A7334" i="3"/>
  <c r="A7335" i="3"/>
  <c r="A7336" i="3"/>
  <c r="A7337" i="3"/>
  <c r="A7338" i="3"/>
  <c r="A7339" i="3"/>
  <c r="A7340" i="3"/>
  <c r="A7341" i="3"/>
  <c r="A7342" i="3"/>
  <c r="A7343" i="3"/>
  <c r="A7344" i="3"/>
  <c r="A7345" i="3"/>
  <c r="A7346" i="3"/>
  <c r="A7347" i="3"/>
  <c r="A7348" i="3"/>
  <c r="A7349" i="3"/>
  <c r="A7350" i="3"/>
  <c r="A7351" i="3"/>
  <c r="A7352" i="3"/>
  <c r="A7353" i="3"/>
  <c r="A7354" i="3"/>
  <c r="A7355" i="3"/>
  <c r="A7356" i="3"/>
  <c r="A7357" i="3"/>
  <c r="A7358" i="3"/>
  <c r="A7359" i="3"/>
  <c r="A7360" i="3"/>
  <c r="A7361" i="3"/>
  <c r="A7362" i="3"/>
  <c r="A7363" i="3"/>
  <c r="A7364" i="3"/>
  <c r="A7365" i="3"/>
  <c r="A7366" i="3"/>
  <c r="A7367" i="3"/>
  <c r="A7368" i="3"/>
  <c r="A7369" i="3"/>
  <c r="A7370" i="3"/>
  <c r="A7371" i="3"/>
  <c r="A7372" i="3"/>
  <c r="A7373" i="3"/>
  <c r="A7374" i="3"/>
  <c r="A7375" i="3"/>
  <c r="A7376" i="3"/>
  <c r="A7377" i="3"/>
  <c r="A7378" i="3"/>
  <c r="A7379" i="3"/>
  <c r="A7380" i="3"/>
  <c r="A7381" i="3"/>
  <c r="A7382" i="3"/>
  <c r="A7383" i="3"/>
  <c r="A7384" i="3"/>
  <c r="A7385" i="3"/>
  <c r="A7386" i="3"/>
  <c r="A7387" i="3"/>
  <c r="A7388" i="3"/>
  <c r="A7389" i="3"/>
  <c r="A7390" i="3"/>
  <c r="A7391" i="3"/>
  <c r="A7392" i="3"/>
  <c r="A7393" i="3"/>
  <c r="A7394" i="3"/>
  <c r="A7395" i="3"/>
  <c r="A7396" i="3"/>
  <c r="A7397" i="3"/>
  <c r="A7398" i="3"/>
  <c r="A7399" i="3"/>
  <c r="A7400" i="3"/>
  <c r="A7401" i="3"/>
  <c r="A7402" i="3"/>
  <c r="A7403" i="3"/>
  <c r="A7404" i="3"/>
  <c r="A7405" i="3"/>
  <c r="A7406" i="3"/>
  <c r="A7407" i="3"/>
  <c r="A7408" i="3"/>
  <c r="A7409" i="3"/>
  <c r="A7410" i="3"/>
  <c r="A7411" i="3"/>
  <c r="A7412" i="3"/>
  <c r="A7413" i="3"/>
  <c r="A7414" i="3"/>
  <c r="A7415" i="3"/>
  <c r="A7416" i="3"/>
  <c r="A7417" i="3"/>
  <c r="A7418" i="3"/>
  <c r="A7419" i="3"/>
  <c r="A7420" i="3"/>
  <c r="A7421" i="3"/>
  <c r="A7422" i="3"/>
  <c r="A7423" i="3"/>
  <c r="A7424" i="3"/>
  <c r="A7425" i="3"/>
  <c r="A7426" i="3"/>
  <c r="A7427" i="3"/>
  <c r="A7428" i="3"/>
  <c r="A7429" i="3"/>
  <c r="A7430" i="3"/>
  <c r="A7431" i="3"/>
  <c r="A7432" i="3"/>
  <c r="A7433" i="3"/>
  <c r="A7434" i="3"/>
  <c r="A7435" i="3"/>
  <c r="A7436" i="3"/>
  <c r="A7437" i="3"/>
  <c r="A7438" i="3"/>
  <c r="A7439" i="3"/>
  <c r="A7440" i="3"/>
  <c r="A7441" i="3"/>
  <c r="A7442" i="3"/>
  <c r="A7443" i="3"/>
  <c r="A7444" i="3"/>
  <c r="A7445" i="3"/>
  <c r="A7446" i="3"/>
  <c r="A7447" i="3"/>
  <c r="A7448" i="3"/>
  <c r="A7449" i="3"/>
  <c r="A7450" i="3"/>
  <c r="A7451" i="3"/>
  <c r="A7452" i="3"/>
  <c r="A7453" i="3"/>
  <c r="A7454" i="3"/>
  <c r="A7455" i="3"/>
  <c r="A7456" i="3"/>
  <c r="A7457" i="3"/>
  <c r="A7458" i="3"/>
  <c r="A7459" i="3"/>
  <c r="A7460" i="3"/>
  <c r="A7461" i="3"/>
  <c r="A7462" i="3"/>
  <c r="A7463" i="3"/>
  <c r="A7464" i="3"/>
  <c r="A7465" i="3"/>
  <c r="A7466" i="3"/>
  <c r="A7467" i="3"/>
  <c r="A7468" i="3"/>
  <c r="A7469" i="3"/>
  <c r="A7470" i="3"/>
  <c r="A7471" i="3"/>
  <c r="A7472" i="3"/>
  <c r="A7473" i="3"/>
  <c r="A7474" i="3"/>
  <c r="A7475" i="3"/>
  <c r="A7476" i="3"/>
  <c r="A7477" i="3"/>
  <c r="A7478" i="3"/>
  <c r="A7479" i="3"/>
  <c r="A7480" i="3"/>
  <c r="A7481" i="3"/>
  <c r="A7482" i="3"/>
  <c r="A7483" i="3"/>
  <c r="A7484" i="3"/>
  <c r="A7485" i="3"/>
  <c r="A7486" i="3"/>
  <c r="A7487" i="3"/>
  <c r="A7488" i="3"/>
  <c r="A7489" i="3"/>
  <c r="A7490" i="3"/>
  <c r="A7491" i="3"/>
  <c r="A7492" i="3"/>
  <c r="A7493" i="3"/>
  <c r="A7494" i="3"/>
  <c r="A7495" i="3"/>
  <c r="A7496" i="3"/>
  <c r="A7497" i="3"/>
  <c r="A7498" i="3"/>
  <c r="A7499" i="3"/>
  <c r="A7500" i="3"/>
  <c r="A7501" i="3"/>
  <c r="A7502" i="3"/>
  <c r="A7503" i="3"/>
  <c r="A7504" i="3"/>
  <c r="A7505" i="3"/>
  <c r="A7506" i="3"/>
  <c r="A7507" i="3"/>
  <c r="A7508" i="3"/>
  <c r="A7509" i="3"/>
  <c r="A7510" i="3"/>
  <c r="A7511" i="3"/>
  <c r="A7512" i="3"/>
  <c r="A7513" i="3"/>
  <c r="A7514" i="3"/>
  <c r="A7515" i="3"/>
  <c r="A7516" i="3"/>
  <c r="A7517" i="3"/>
  <c r="A7518" i="3"/>
  <c r="A7519" i="3"/>
  <c r="A7520" i="3"/>
  <c r="A7521" i="3"/>
  <c r="A7522" i="3"/>
  <c r="A7523" i="3"/>
  <c r="A7524" i="3"/>
  <c r="A7525" i="3"/>
  <c r="A7526" i="3"/>
  <c r="A7527" i="3"/>
  <c r="A7528" i="3"/>
  <c r="A7529" i="3"/>
  <c r="A7530" i="3"/>
  <c r="A7531" i="3"/>
  <c r="A7532" i="3"/>
  <c r="A7533" i="3"/>
  <c r="A7534" i="3"/>
  <c r="A7535" i="3"/>
  <c r="A7536" i="3"/>
  <c r="A7537" i="3"/>
  <c r="A7538" i="3"/>
  <c r="A7539" i="3"/>
  <c r="A7540" i="3"/>
  <c r="A7541" i="3"/>
  <c r="A7542" i="3"/>
  <c r="A7543" i="3"/>
  <c r="A7544" i="3"/>
  <c r="A7545" i="3"/>
  <c r="A7546" i="3"/>
  <c r="A7547" i="3"/>
  <c r="A7548" i="3"/>
  <c r="A7549" i="3"/>
  <c r="A7550" i="3"/>
  <c r="A7551" i="3"/>
  <c r="A7552" i="3"/>
  <c r="A7553" i="3"/>
  <c r="A7554" i="3"/>
  <c r="A7555" i="3"/>
  <c r="A7556" i="3"/>
  <c r="A7557" i="3"/>
  <c r="A7558" i="3"/>
  <c r="A7559" i="3"/>
  <c r="A7560" i="3"/>
  <c r="A7561" i="3"/>
  <c r="A7562" i="3"/>
  <c r="A7563" i="3"/>
  <c r="A7564" i="3"/>
  <c r="A7565" i="3"/>
  <c r="A7566" i="3"/>
  <c r="A7567" i="3"/>
  <c r="A7568" i="3"/>
  <c r="A7569" i="3"/>
  <c r="A7570" i="3"/>
  <c r="A7571" i="3"/>
  <c r="A7572" i="3"/>
  <c r="A7573" i="3"/>
  <c r="A7574" i="3"/>
  <c r="A7575" i="3"/>
  <c r="A7576" i="3"/>
  <c r="A7577" i="3"/>
  <c r="A7578" i="3"/>
  <c r="A7579" i="3"/>
  <c r="A7580" i="3"/>
  <c r="A7581" i="3"/>
  <c r="A7582" i="3"/>
  <c r="A7583" i="3"/>
  <c r="A7584" i="3"/>
  <c r="A7585" i="3"/>
  <c r="A7586" i="3"/>
  <c r="A7587" i="3"/>
  <c r="A7588" i="3"/>
  <c r="A7589" i="3"/>
  <c r="A7590" i="3"/>
  <c r="A7591" i="3"/>
  <c r="A7592" i="3"/>
  <c r="A7593" i="3"/>
  <c r="A7594" i="3"/>
  <c r="A7595" i="3"/>
  <c r="A7596" i="3"/>
  <c r="A7597" i="3"/>
  <c r="A7598" i="3"/>
  <c r="A7599" i="3"/>
  <c r="A7600" i="3"/>
  <c r="A7601" i="3"/>
  <c r="A7602" i="3"/>
  <c r="A7603" i="3"/>
  <c r="A7604" i="3"/>
  <c r="A7605" i="3"/>
  <c r="A7606" i="3"/>
  <c r="A7607" i="3"/>
  <c r="A7608" i="3"/>
  <c r="A7609" i="3"/>
  <c r="A7610" i="3"/>
  <c r="A7611" i="3"/>
  <c r="A7612" i="3"/>
  <c r="A7613" i="3"/>
  <c r="A7614" i="3"/>
  <c r="A7615" i="3"/>
  <c r="A7616" i="3"/>
  <c r="A7617" i="3"/>
  <c r="A7618" i="3"/>
  <c r="A7619" i="3"/>
  <c r="A7620" i="3"/>
  <c r="A7621" i="3"/>
  <c r="A7622" i="3"/>
  <c r="A7623" i="3"/>
  <c r="A7624" i="3"/>
  <c r="A7625" i="3"/>
  <c r="A7626" i="3"/>
  <c r="A7627" i="3"/>
  <c r="A7628" i="3"/>
  <c r="A7629" i="3"/>
  <c r="A7630" i="3"/>
  <c r="A7631" i="3"/>
  <c r="A7632" i="3"/>
  <c r="A7633" i="3"/>
  <c r="A7634" i="3"/>
  <c r="A7635" i="3"/>
  <c r="A7636" i="3"/>
  <c r="A7637" i="3"/>
  <c r="A7638" i="3"/>
  <c r="A7639" i="3"/>
  <c r="A7640" i="3"/>
  <c r="A7641" i="3"/>
  <c r="A7642" i="3"/>
  <c r="A7643" i="3"/>
  <c r="A7644" i="3"/>
  <c r="A7645" i="3"/>
  <c r="A7646" i="3"/>
  <c r="A7647" i="3"/>
  <c r="A7648" i="3"/>
  <c r="A7649" i="3"/>
  <c r="A7650" i="3"/>
  <c r="A7651" i="3"/>
  <c r="A7652" i="3"/>
  <c r="A7653" i="3"/>
  <c r="A7654" i="3"/>
  <c r="A7655" i="3"/>
  <c r="A7656" i="3"/>
  <c r="A7657" i="3"/>
  <c r="A7658" i="3"/>
  <c r="A7659" i="3"/>
  <c r="A7660" i="3"/>
  <c r="A7661" i="3"/>
  <c r="A7662" i="3"/>
  <c r="A7663" i="3"/>
  <c r="A7664" i="3"/>
  <c r="A7665" i="3"/>
  <c r="A7666" i="3"/>
  <c r="A7667" i="3"/>
  <c r="A7668" i="3"/>
  <c r="A7669" i="3"/>
  <c r="A7670" i="3"/>
  <c r="A7671" i="3"/>
  <c r="A7672" i="3"/>
  <c r="A7673" i="3"/>
  <c r="A7674" i="3"/>
  <c r="A7675" i="3"/>
  <c r="A7676" i="3"/>
  <c r="A7677" i="3"/>
  <c r="A7678" i="3"/>
  <c r="A7679" i="3"/>
  <c r="A7680" i="3"/>
  <c r="A7681" i="3"/>
  <c r="A7682" i="3"/>
  <c r="A7683" i="3"/>
  <c r="A7684" i="3"/>
  <c r="A7685" i="3"/>
  <c r="A7686" i="3"/>
  <c r="A7687" i="3"/>
  <c r="A7688" i="3"/>
  <c r="A7689" i="3"/>
  <c r="A7690" i="3"/>
  <c r="A7691" i="3"/>
  <c r="A7692" i="3"/>
  <c r="A7693" i="3"/>
  <c r="A7694" i="3"/>
  <c r="A7695" i="3"/>
  <c r="A7696" i="3"/>
  <c r="A7697" i="3"/>
  <c r="A7698" i="3"/>
  <c r="A7699" i="3"/>
  <c r="A7700" i="3"/>
  <c r="A7701" i="3"/>
  <c r="A7702" i="3"/>
  <c r="A7703" i="3"/>
  <c r="A7704" i="3"/>
  <c r="A7705" i="3"/>
  <c r="A7706" i="3"/>
  <c r="A7707" i="3"/>
  <c r="A7708" i="3"/>
  <c r="A7709" i="3"/>
  <c r="A7710" i="3"/>
  <c r="A7711" i="3"/>
  <c r="A7712" i="3"/>
  <c r="A7713" i="3"/>
  <c r="A7714" i="3"/>
  <c r="A7715" i="3"/>
  <c r="A7716" i="3"/>
  <c r="A7717" i="3"/>
  <c r="A7718" i="3"/>
  <c r="A7719" i="3"/>
  <c r="A7720" i="3"/>
  <c r="A7721" i="3"/>
  <c r="A7722" i="3"/>
  <c r="A7723" i="3"/>
  <c r="A7724" i="3"/>
  <c r="A7725" i="3"/>
  <c r="A7726" i="3"/>
  <c r="A7727" i="3"/>
  <c r="A7728" i="3"/>
  <c r="A7729" i="3"/>
  <c r="A7730" i="3"/>
  <c r="A7731" i="3"/>
  <c r="A7732" i="3"/>
  <c r="A7733" i="3"/>
  <c r="A7734" i="3"/>
  <c r="A7735" i="3"/>
  <c r="A7736" i="3"/>
  <c r="A7737" i="3"/>
  <c r="A7738" i="3"/>
  <c r="A7739" i="3"/>
  <c r="A7740" i="3"/>
  <c r="A7741" i="3"/>
  <c r="A7742" i="3"/>
  <c r="A7743" i="3"/>
  <c r="A7744" i="3"/>
  <c r="A7745" i="3"/>
  <c r="A7746" i="3"/>
  <c r="A7747" i="3"/>
  <c r="A7748" i="3"/>
  <c r="A7749" i="3"/>
  <c r="A7750" i="3"/>
  <c r="A7751" i="3"/>
  <c r="A7752" i="3"/>
  <c r="A7753" i="3"/>
  <c r="A7754" i="3"/>
  <c r="A7755" i="3"/>
  <c r="A7756" i="3"/>
  <c r="A7757" i="3"/>
  <c r="A7758" i="3"/>
  <c r="A7759" i="3"/>
  <c r="A7760" i="3"/>
  <c r="A7761" i="3"/>
  <c r="A7762" i="3"/>
  <c r="A7763" i="3"/>
  <c r="A7764" i="3"/>
  <c r="A7765" i="3"/>
  <c r="A7766" i="3"/>
  <c r="A7767" i="3"/>
  <c r="A7768" i="3"/>
  <c r="A7769" i="3"/>
  <c r="A7770" i="3"/>
  <c r="A7771" i="3"/>
  <c r="A7772" i="3"/>
  <c r="A7773" i="3"/>
  <c r="A7774" i="3"/>
  <c r="A7775" i="3"/>
  <c r="A7776" i="3"/>
  <c r="A7777" i="3"/>
  <c r="A7778" i="3"/>
  <c r="A7779" i="3"/>
  <c r="A7780" i="3"/>
  <c r="A7781" i="3"/>
  <c r="A7782" i="3"/>
  <c r="A7783" i="3"/>
  <c r="A7784" i="3"/>
  <c r="A7785" i="3"/>
  <c r="A7786" i="3"/>
  <c r="A7787" i="3"/>
  <c r="A7788" i="3"/>
  <c r="A7789" i="3"/>
  <c r="A7790" i="3"/>
  <c r="A7791" i="3"/>
  <c r="A7792" i="3"/>
  <c r="A7793" i="3"/>
  <c r="A7794" i="3"/>
  <c r="A7795" i="3"/>
  <c r="A7796" i="3"/>
  <c r="A7797" i="3"/>
  <c r="A7798" i="3"/>
  <c r="A7799" i="3"/>
  <c r="A7800" i="3"/>
  <c r="A7801" i="3"/>
  <c r="A7802" i="3"/>
  <c r="A7803" i="3"/>
  <c r="A7804" i="3"/>
  <c r="A7805" i="3"/>
  <c r="A7806" i="3"/>
  <c r="A7807" i="3"/>
  <c r="A7808" i="3"/>
  <c r="A7809" i="3"/>
  <c r="A7810" i="3"/>
  <c r="A7811" i="3"/>
  <c r="A7812" i="3"/>
  <c r="A7813" i="3"/>
  <c r="A7814" i="3"/>
  <c r="A7815" i="3"/>
  <c r="A7816" i="3"/>
  <c r="A7817" i="3"/>
  <c r="A7818" i="3"/>
  <c r="A7819" i="3"/>
  <c r="A7820" i="3"/>
  <c r="A7821" i="3"/>
  <c r="A7822" i="3"/>
  <c r="A7823" i="3"/>
  <c r="A7824" i="3"/>
  <c r="A7825" i="3"/>
  <c r="A7826" i="3"/>
  <c r="A7827" i="3"/>
  <c r="A7828" i="3"/>
  <c r="A7829" i="3"/>
  <c r="A7830" i="3"/>
  <c r="A7831" i="3"/>
  <c r="A7832" i="3"/>
  <c r="A7833" i="3"/>
  <c r="A7834" i="3"/>
  <c r="A7835" i="3"/>
  <c r="A7836" i="3"/>
  <c r="A7837" i="3"/>
  <c r="A7838" i="3"/>
  <c r="A7839" i="3"/>
  <c r="A7840" i="3"/>
  <c r="A7841" i="3"/>
  <c r="A7842" i="3"/>
  <c r="A7843" i="3"/>
  <c r="A7844" i="3"/>
  <c r="A7845" i="3"/>
  <c r="A7846" i="3"/>
  <c r="A7847" i="3"/>
  <c r="A7848" i="3"/>
  <c r="A7849" i="3"/>
  <c r="A7850" i="3"/>
  <c r="A7851" i="3"/>
  <c r="A7852" i="3"/>
  <c r="A7853" i="3"/>
  <c r="A7854" i="3"/>
  <c r="A7855" i="3"/>
  <c r="A7856" i="3"/>
  <c r="A7857" i="3"/>
  <c r="A7858" i="3"/>
  <c r="A7859" i="3"/>
  <c r="A7860" i="3"/>
  <c r="A7861" i="3"/>
  <c r="A7862" i="3"/>
  <c r="A7863" i="3"/>
  <c r="A7864" i="3"/>
  <c r="A7865" i="3"/>
  <c r="A7866" i="3"/>
  <c r="A7867" i="3"/>
  <c r="A7868" i="3"/>
  <c r="A7869" i="3"/>
  <c r="A7870" i="3"/>
  <c r="A7871" i="3"/>
  <c r="A7872" i="3"/>
  <c r="A7873" i="3"/>
  <c r="A7874" i="3"/>
  <c r="A7875" i="3"/>
  <c r="A7876" i="3"/>
  <c r="A7877" i="3"/>
  <c r="A7878" i="3"/>
  <c r="A7879" i="3"/>
  <c r="A7880" i="3"/>
  <c r="A7881" i="3"/>
  <c r="A7882" i="3"/>
  <c r="A7883" i="3"/>
  <c r="A7884" i="3"/>
  <c r="A7885" i="3"/>
  <c r="A7886" i="3"/>
  <c r="A7887" i="3"/>
  <c r="A7888" i="3"/>
  <c r="A7889" i="3"/>
  <c r="A7890" i="3"/>
  <c r="A7891" i="3"/>
  <c r="A7892" i="3"/>
  <c r="A7893" i="3"/>
  <c r="A7894" i="3"/>
  <c r="A7895" i="3"/>
  <c r="A7896" i="3"/>
  <c r="A7897" i="3"/>
  <c r="A7898" i="3"/>
  <c r="A7899" i="3"/>
  <c r="A7900" i="3"/>
  <c r="A7901" i="3"/>
  <c r="A7902" i="3"/>
  <c r="A7903" i="3"/>
  <c r="A7904" i="3"/>
  <c r="A7905" i="3"/>
  <c r="A7906" i="3"/>
  <c r="A7907" i="3"/>
  <c r="A7908" i="3"/>
  <c r="A7909" i="3"/>
  <c r="A7910" i="3"/>
  <c r="A7911" i="3"/>
  <c r="A7912" i="3"/>
  <c r="A7913" i="3"/>
  <c r="A7914" i="3"/>
  <c r="A7915" i="3"/>
  <c r="A7916" i="3"/>
  <c r="A7917" i="3"/>
  <c r="A7918" i="3"/>
  <c r="A7919" i="3"/>
  <c r="A7920" i="3"/>
  <c r="A7921" i="3"/>
  <c r="A7922" i="3"/>
  <c r="A7923" i="3"/>
  <c r="A7924" i="3"/>
  <c r="A7925" i="3"/>
  <c r="A7926" i="3"/>
  <c r="A7927" i="3"/>
  <c r="A7928" i="3"/>
  <c r="A7929" i="3"/>
  <c r="A7930" i="3"/>
  <c r="A7931" i="3"/>
  <c r="A7932" i="3"/>
  <c r="A7933" i="3"/>
  <c r="A7934" i="3"/>
  <c r="A7935" i="3"/>
  <c r="A7936" i="3"/>
  <c r="A7937" i="3"/>
  <c r="A7938" i="3"/>
  <c r="A7939" i="3"/>
  <c r="A7940" i="3"/>
  <c r="A7941" i="3"/>
  <c r="A7942" i="3"/>
  <c r="A7943" i="3"/>
  <c r="A7944" i="3"/>
  <c r="A7945" i="3"/>
  <c r="A7946" i="3"/>
  <c r="A7947" i="3"/>
  <c r="A7948" i="3"/>
  <c r="A7949" i="3"/>
  <c r="A7950" i="3"/>
  <c r="A7951" i="3"/>
  <c r="A7952" i="3"/>
  <c r="A7953" i="3"/>
  <c r="A7954" i="3"/>
  <c r="A7955" i="3"/>
  <c r="A7956" i="3"/>
  <c r="A7957" i="3"/>
  <c r="A7958" i="3"/>
  <c r="A7959" i="3"/>
  <c r="A7960" i="3"/>
  <c r="A7961" i="3"/>
  <c r="A7962" i="3"/>
  <c r="A7963" i="3"/>
  <c r="A7964" i="3"/>
  <c r="A7965" i="3"/>
  <c r="A7966" i="3"/>
  <c r="A7967" i="3"/>
  <c r="A7968" i="3"/>
  <c r="A7969" i="3"/>
  <c r="A7970" i="3"/>
  <c r="A7971" i="3"/>
  <c r="A7972" i="3"/>
  <c r="A7973" i="3"/>
  <c r="A7974" i="3"/>
  <c r="A7975" i="3"/>
  <c r="A7976" i="3"/>
  <c r="A7977" i="3"/>
  <c r="A7978" i="3"/>
  <c r="A7979" i="3"/>
  <c r="A7980" i="3"/>
  <c r="A7981" i="3"/>
  <c r="A7982" i="3"/>
  <c r="A7983" i="3"/>
  <c r="A7984" i="3"/>
  <c r="A7985" i="3"/>
  <c r="A7986" i="3"/>
  <c r="A7987" i="3"/>
  <c r="A7988" i="3"/>
  <c r="A7989" i="3"/>
  <c r="A7990" i="3"/>
  <c r="A7991" i="3"/>
  <c r="A7992" i="3"/>
  <c r="A7993" i="3"/>
  <c r="A7994" i="3"/>
  <c r="A7995" i="3"/>
  <c r="A7996" i="3"/>
  <c r="A7997" i="3"/>
  <c r="A7998" i="3"/>
  <c r="A7999" i="3"/>
  <c r="A8000" i="3"/>
  <c r="A8001" i="3"/>
  <c r="A8002" i="3"/>
  <c r="A8003" i="3"/>
  <c r="A8004" i="3"/>
  <c r="A8005" i="3"/>
  <c r="A8006" i="3"/>
  <c r="A8007" i="3"/>
  <c r="A8008" i="3"/>
  <c r="A8009" i="3"/>
  <c r="A8010" i="3"/>
  <c r="A8011" i="3"/>
  <c r="A8012" i="3"/>
  <c r="A8013" i="3"/>
  <c r="A8014" i="3"/>
  <c r="A8015" i="3"/>
  <c r="A8016" i="3"/>
  <c r="A8017" i="3"/>
  <c r="A8018" i="3"/>
  <c r="A8019" i="3"/>
  <c r="A8020" i="3"/>
  <c r="A8021" i="3"/>
  <c r="A8022" i="3"/>
  <c r="A8023" i="3"/>
  <c r="A8024" i="3"/>
  <c r="A8025" i="3"/>
  <c r="A8026" i="3"/>
  <c r="A8027" i="3"/>
  <c r="A8028" i="3"/>
  <c r="A8029" i="3"/>
  <c r="A8030" i="3"/>
  <c r="A8031" i="3"/>
  <c r="A8032" i="3"/>
  <c r="A8033" i="3"/>
  <c r="A8034" i="3"/>
  <c r="A8035" i="3"/>
  <c r="A8036" i="3"/>
  <c r="A8037" i="3"/>
  <c r="A8038" i="3"/>
  <c r="A8039" i="3"/>
  <c r="A8040" i="3"/>
  <c r="A8041" i="3"/>
  <c r="A8042" i="3"/>
  <c r="A8043" i="3"/>
  <c r="A8044" i="3"/>
  <c r="A8045" i="3"/>
  <c r="A8046" i="3"/>
  <c r="A8047" i="3"/>
  <c r="A8048" i="3"/>
  <c r="A8049" i="3"/>
  <c r="A8050" i="3"/>
  <c r="A8051" i="3"/>
  <c r="A8052" i="3"/>
  <c r="A8053" i="3"/>
  <c r="A8054" i="3"/>
  <c r="A8055" i="3"/>
  <c r="A8056" i="3"/>
  <c r="A8057" i="3"/>
  <c r="A8058" i="3"/>
  <c r="A8059" i="3"/>
  <c r="A8060" i="3"/>
  <c r="A8061" i="3"/>
  <c r="A8062" i="3"/>
  <c r="A8063" i="3"/>
  <c r="A8064" i="3"/>
  <c r="A8065" i="3"/>
  <c r="A8066" i="3"/>
  <c r="A8067" i="3"/>
  <c r="A8068" i="3"/>
  <c r="A8069" i="3"/>
  <c r="A8070" i="3"/>
  <c r="A8071" i="3"/>
  <c r="A8072" i="3"/>
  <c r="A8073" i="3"/>
  <c r="A8074" i="3"/>
  <c r="A8075" i="3"/>
  <c r="A8076" i="3"/>
  <c r="A8077" i="3"/>
  <c r="A8078" i="3"/>
  <c r="A8079" i="3"/>
  <c r="A8080" i="3"/>
  <c r="A8081" i="3"/>
  <c r="A8082" i="3"/>
  <c r="A8083" i="3"/>
  <c r="A8084" i="3"/>
  <c r="A8085" i="3"/>
  <c r="A8086" i="3"/>
  <c r="A8087" i="3"/>
  <c r="A8088" i="3"/>
  <c r="A8089" i="3"/>
  <c r="A8090" i="3"/>
  <c r="A8091" i="3"/>
  <c r="A8092" i="3"/>
  <c r="A8093" i="3"/>
  <c r="A8094" i="3"/>
  <c r="A8095" i="3"/>
  <c r="A8096" i="3"/>
  <c r="A8097" i="3"/>
  <c r="A8098" i="3"/>
  <c r="A8099" i="3"/>
  <c r="A8100" i="3"/>
  <c r="A8101" i="3"/>
  <c r="A8102" i="3"/>
  <c r="A8103" i="3"/>
  <c r="A8104" i="3"/>
  <c r="A8105" i="3"/>
  <c r="A8106" i="3"/>
  <c r="A8107" i="3"/>
  <c r="A8108" i="3"/>
  <c r="A8109" i="3"/>
  <c r="A8110" i="3"/>
  <c r="A8111" i="3"/>
  <c r="A8112" i="3"/>
  <c r="A8113" i="3"/>
  <c r="A8114" i="3"/>
  <c r="A8115" i="3"/>
  <c r="A8116" i="3"/>
  <c r="A8117" i="3"/>
  <c r="A8118" i="3"/>
  <c r="A8119" i="3"/>
  <c r="A8120" i="3"/>
  <c r="A8121" i="3"/>
  <c r="A8122" i="3"/>
  <c r="A8123" i="3"/>
  <c r="A8124" i="3"/>
  <c r="A8125" i="3"/>
  <c r="A8126" i="3"/>
  <c r="A8127" i="3"/>
  <c r="A8128" i="3"/>
  <c r="A8129" i="3"/>
  <c r="A8130" i="3"/>
  <c r="A8131" i="3"/>
  <c r="A8132" i="3"/>
  <c r="A8133" i="3"/>
  <c r="A8134" i="3"/>
  <c r="A8135" i="3"/>
  <c r="A8136" i="3"/>
  <c r="A8137" i="3"/>
  <c r="A8138" i="3"/>
  <c r="A8139" i="3"/>
  <c r="A8140" i="3"/>
  <c r="A8141" i="3"/>
  <c r="A8142" i="3"/>
  <c r="A8143" i="3"/>
  <c r="A8144" i="3"/>
  <c r="A8145" i="3"/>
  <c r="A8146" i="3"/>
  <c r="A8147" i="3"/>
  <c r="A8148" i="3"/>
  <c r="A8149" i="3"/>
  <c r="A8150" i="3"/>
  <c r="A8151" i="3"/>
  <c r="A8152" i="3"/>
  <c r="A8153" i="3"/>
  <c r="A8154" i="3"/>
  <c r="A8155" i="3"/>
  <c r="A8156" i="3"/>
  <c r="A8157" i="3"/>
  <c r="A8158" i="3"/>
  <c r="A8159" i="3"/>
  <c r="A8160" i="3"/>
  <c r="A8161" i="3"/>
  <c r="A8162" i="3"/>
  <c r="A8163" i="3"/>
  <c r="A8164" i="3"/>
  <c r="A8165" i="3"/>
  <c r="A8166" i="3"/>
  <c r="A8167" i="3"/>
  <c r="A8168" i="3"/>
  <c r="A8169" i="3"/>
  <c r="A8170" i="3"/>
  <c r="A8171" i="3"/>
  <c r="A8172" i="3"/>
  <c r="A8173" i="3"/>
  <c r="A8174" i="3"/>
  <c r="A8175" i="3"/>
  <c r="A8176" i="3"/>
  <c r="A8177" i="3"/>
  <c r="A8178" i="3"/>
  <c r="A8179" i="3"/>
  <c r="A8180" i="3"/>
  <c r="A8181" i="3"/>
  <c r="A8182" i="3"/>
  <c r="A8183" i="3"/>
  <c r="A8184" i="3"/>
  <c r="A8185" i="3"/>
  <c r="A8186" i="3"/>
  <c r="A8187" i="3"/>
  <c r="A8188" i="3"/>
  <c r="A8189" i="3"/>
  <c r="A8190" i="3"/>
  <c r="A8191" i="3"/>
  <c r="A8192" i="3"/>
  <c r="A8193" i="3"/>
  <c r="A8194" i="3"/>
  <c r="A8195" i="3"/>
  <c r="A8196" i="3"/>
  <c r="A8197" i="3"/>
  <c r="A8198" i="3"/>
  <c r="A8199" i="3"/>
  <c r="A8200" i="3"/>
  <c r="A8201" i="3"/>
  <c r="A8202" i="3"/>
  <c r="A8203" i="3"/>
  <c r="A8204" i="3"/>
  <c r="A8205" i="3"/>
  <c r="A8206" i="3"/>
  <c r="A8207" i="3"/>
  <c r="A8208" i="3"/>
  <c r="A8209" i="3"/>
  <c r="A8210" i="3"/>
  <c r="A8211" i="3"/>
  <c r="A8212" i="3"/>
  <c r="A8213" i="3"/>
  <c r="A8214" i="3"/>
  <c r="A8215" i="3"/>
  <c r="A8216" i="3"/>
  <c r="A8217" i="3"/>
  <c r="A8218" i="3"/>
  <c r="A8219" i="3"/>
  <c r="A8220" i="3"/>
  <c r="A8221" i="3"/>
  <c r="A8222" i="3"/>
  <c r="A8223" i="3"/>
  <c r="A8224" i="3"/>
  <c r="A8225" i="3"/>
  <c r="A8226" i="3"/>
  <c r="A8227" i="3"/>
  <c r="A8228" i="3"/>
  <c r="A8229" i="3"/>
  <c r="A8230" i="3"/>
  <c r="A8231" i="3"/>
  <c r="A8232" i="3"/>
  <c r="A8233" i="3"/>
  <c r="A8234" i="3"/>
  <c r="A8235" i="3"/>
  <c r="A8236" i="3"/>
  <c r="A8237" i="3"/>
  <c r="A8238" i="3"/>
  <c r="A8239" i="3"/>
  <c r="A8240" i="3"/>
  <c r="A8241" i="3"/>
  <c r="A8242" i="3"/>
  <c r="A8243" i="3"/>
  <c r="A8244" i="3"/>
  <c r="A8245" i="3"/>
  <c r="A8246" i="3"/>
  <c r="A8247" i="3"/>
  <c r="A8248" i="3"/>
  <c r="A8249" i="3"/>
  <c r="A8250" i="3"/>
  <c r="A8251" i="3"/>
  <c r="A8252" i="3"/>
  <c r="A8253" i="3"/>
  <c r="A8254" i="3"/>
  <c r="A8255" i="3"/>
  <c r="A8256" i="3"/>
  <c r="A8257" i="3"/>
  <c r="A8258" i="3"/>
  <c r="A8259" i="3"/>
  <c r="A8260" i="3"/>
  <c r="A8261" i="3"/>
  <c r="A8262" i="3"/>
  <c r="A8263" i="3"/>
  <c r="A8264" i="3"/>
  <c r="A8265" i="3"/>
  <c r="A8266" i="3"/>
  <c r="A8267" i="3"/>
  <c r="A8268" i="3"/>
  <c r="A8269" i="3"/>
  <c r="A8270" i="3"/>
  <c r="A8271" i="3"/>
  <c r="A8272" i="3"/>
  <c r="A8273" i="3"/>
  <c r="A8274" i="3"/>
  <c r="A8275" i="3"/>
  <c r="A8276" i="3"/>
  <c r="A8277" i="3"/>
  <c r="A8278" i="3"/>
  <c r="A8279" i="3"/>
  <c r="A8280" i="3"/>
  <c r="A8281" i="3"/>
  <c r="A8282" i="3"/>
  <c r="A8283" i="3"/>
  <c r="A8284" i="3"/>
  <c r="A8285" i="3"/>
  <c r="A8286" i="3"/>
  <c r="A8287" i="3"/>
  <c r="A8288" i="3"/>
  <c r="A8289" i="3"/>
  <c r="A8290" i="3"/>
  <c r="A8291" i="3"/>
  <c r="A8292" i="3"/>
  <c r="A8293" i="3"/>
  <c r="A8294" i="3"/>
  <c r="A8295" i="3"/>
  <c r="A8296" i="3"/>
  <c r="A8297" i="3"/>
  <c r="A8298" i="3"/>
  <c r="A8299" i="3"/>
  <c r="A8300" i="3"/>
  <c r="A8301" i="3"/>
  <c r="A8302" i="3"/>
  <c r="A8303" i="3"/>
  <c r="A8304" i="3"/>
  <c r="A8305" i="3"/>
  <c r="A8306" i="3"/>
  <c r="A8307" i="3"/>
  <c r="A8308" i="3"/>
  <c r="A8309" i="3"/>
  <c r="A8310" i="3"/>
  <c r="A8311" i="3"/>
  <c r="A8312" i="3"/>
  <c r="A8313" i="3"/>
  <c r="A8314" i="3"/>
  <c r="A8315" i="3"/>
  <c r="A8316" i="3"/>
  <c r="A8317" i="3"/>
  <c r="A8318" i="3"/>
  <c r="A8319" i="3"/>
  <c r="A8320" i="3"/>
  <c r="A8321" i="3"/>
  <c r="A8322" i="3"/>
  <c r="A8323" i="3"/>
  <c r="A8324" i="3"/>
  <c r="A8325" i="3"/>
  <c r="A8326" i="3"/>
  <c r="A8327" i="3"/>
  <c r="A8328" i="3"/>
  <c r="A8329" i="3"/>
  <c r="A8330" i="3"/>
  <c r="A8331" i="3"/>
  <c r="A8332" i="3"/>
  <c r="A8333" i="3"/>
  <c r="A8334" i="3"/>
  <c r="A8335" i="3"/>
  <c r="A8336" i="3"/>
  <c r="A8337" i="3"/>
  <c r="A8338" i="3"/>
  <c r="A8339" i="3"/>
  <c r="A8340" i="3"/>
  <c r="A8341" i="3"/>
  <c r="A8342" i="3"/>
  <c r="A8343" i="3"/>
  <c r="A8344" i="3"/>
  <c r="A8345" i="3"/>
  <c r="A8346" i="3"/>
  <c r="A8347" i="3"/>
  <c r="A8348" i="3"/>
  <c r="A8349" i="3"/>
  <c r="A8350" i="3"/>
  <c r="A8351" i="3"/>
  <c r="A8352" i="3"/>
  <c r="A8353" i="3"/>
  <c r="A8354" i="3"/>
  <c r="A8355" i="3"/>
  <c r="A8356" i="3"/>
  <c r="A8357" i="3"/>
  <c r="A8358" i="3"/>
  <c r="A8359" i="3"/>
  <c r="A8360" i="3"/>
  <c r="A8361" i="3"/>
  <c r="A8362" i="3"/>
  <c r="A8363" i="3"/>
  <c r="A8364" i="3"/>
  <c r="A8365" i="3"/>
  <c r="A8366" i="3"/>
  <c r="A8367" i="3"/>
  <c r="A8368" i="3"/>
  <c r="A8369" i="3"/>
  <c r="A8370" i="3"/>
  <c r="A8371" i="3"/>
  <c r="A8372" i="3"/>
  <c r="A8373" i="3"/>
  <c r="A8374" i="3"/>
  <c r="A8375" i="3"/>
  <c r="A8376" i="3"/>
  <c r="A8377" i="3"/>
  <c r="A8378" i="3"/>
  <c r="A8379" i="3"/>
  <c r="A8380" i="3"/>
  <c r="A8381" i="3"/>
  <c r="A8382" i="3"/>
  <c r="A8383" i="3"/>
  <c r="A8384" i="3"/>
  <c r="A8385" i="3"/>
  <c r="A8386" i="3"/>
  <c r="A8387" i="3"/>
  <c r="A8388" i="3"/>
  <c r="A8389" i="3"/>
  <c r="A8390" i="3"/>
  <c r="A8391" i="3"/>
  <c r="A8392" i="3"/>
  <c r="A8393" i="3"/>
  <c r="A8394" i="3"/>
  <c r="A8395" i="3"/>
  <c r="A8396" i="3"/>
  <c r="A8397" i="3"/>
  <c r="A8398" i="3"/>
  <c r="A8399" i="3"/>
  <c r="A8400" i="3"/>
  <c r="A8401" i="3"/>
  <c r="A8402" i="3"/>
  <c r="A8403" i="3"/>
  <c r="A8404" i="3"/>
  <c r="A8405" i="3"/>
  <c r="A8406" i="3"/>
  <c r="A8407" i="3"/>
  <c r="A8408" i="3"/>
  <c r="A8409" i="3"/>
  <c r="A8410" i="3"/>
  <c r="A8411" i="3"/>
  <c r="A8412" i="3"/>
  <c r="A8413" i="3"/>
  <c r="A8414" i="3"/>
  <c r="A8415" i="3"/>
  <c r="A8416" i="3"/>
  <c r="A8417" i="3"/>
  <c r="A8418" i="3"/>
  <c r="A8419" i="3"/>
  <c r="A8420" i="3"/>
  <c r="A8421" i="3"/>
  <c r="A8422" i="3"/>
  <c r="A8423" i="3"/>
  <c r="A8424" i="3"/>
  <c r="A8425" i="3"/>
  <c r="A8426" i="3"/>
  <c r="A8427" i="3"/>
  <c r="A8428" i="3"/>
  <c r="A8429" i="3"/>
  <c r="A8430" i="3"/>
  <c r="A8431" i="3"/>
  <c r="A8432" i="3"/>
  <c r="A8433" i="3"/>
  <c r="A8434" i="3"/>
  <c r="A8435" i="3"/>
  <c r="A8436" i="3"/>
  <c r="A8437" i="3"/>
  <c r="A8438" i="3"/>
  <c r="A8439" i="3"/>
  <c r="A8440" i="3"/>
  <c r="A8441" i="3"/>
  <c r="A8442" i="3"/>
  <c r="A8443" i="3"/>
  <c r="A8444" i="3"/>
  <c r="A8445" i="3"/>
  <c r="A8446" i="3"/>
  <c r="A8447" i="3"/>
  <c r="A8448" i="3"/>
  <c r="A8449" i="3"/>
  <c r="A8450" i="3"/>
  <c r="A8451" i="3"/>
  <c r="A8452" i="3"/>
  <c r="A8453" i="3"/>
  <c r="A8454" i="3"/>
  <c r="A8455" i="3"/>
  <c r="A8456" i="3"/>
  <c r="A8457" i="3"/>
  <c r="A8458" i="3"/>
  <c r="A8459" i="3"/>
  <c r="A8460" i="3"/>
  <c r="A8461" i="3"/>
  <c r="A8462" i="3"/>
  <c r="A8463" i="3"/>
  <c r="A8464" i="3"/>
  <c r="A8465" i="3"/>
  <c r="A8466" i="3"/>
  <c r="A8467" i="3"/>
  <c r="A8468" i="3"/>
  <c r="A8469" i="3"/>
  <c r="A8470" i="3"/>
  <c r="A8471" i="3"/>
  <c r="A8472" i="3"/>
  <c r="A8473" i="3"/>
  <c r="A8474" i="3"/>
  <c r="A8475" i="3"/>
  <c r="A8476" i="3"/>
  <c r="A8477" i="3"/>
  <c r="A8478" i="3"/>
  <c r="A8479" i="3"/>
  <c r="A8480" i="3"/>
  <c r="A8481" i="3"/>
  <c r="A8482" i="3"/>
  <c r="A8483" i="3"/>
  <c r="A8484" i="3"/>
  <c r="A8485" i="3"/>
  <c r="A8486" i="3"/>
  <c r="A8487" i="3"/>
  <c r="A8488" i="3"/>
  <c r="A8489" i="3"/>
  <c r="A8490" i="3"/>
  <c r="A8491" i="3"/>
  <c r="A8492" i="3"/>
  <c r="A8493" i="3"/>
  <c r="A8494" i="3"/>
  <c r="A8495" i="3"/>
  <c r="A8496" i="3"/>
  <c r="A8497" i="3"/>
  <c r="A8498" i="3"/>
  <c r="A8499" i="3"/>
  <c r="A8500" i="3"/>
  <c r="A8501" i="3"/>
  <c r="A8502" i="3"/>
  <c r="A8503" i="3"/>
  <c r="A8504" i="3"/>
  <c r="A8505" i="3"/>
  <c r="A8506" i="3"/>
  <c r="A8507" i="3"/>
  <c r="A8508" i="3"/>
  <c r="A8509" i="3"/>
  <c r="A8510" i="3"/>
  <c r="A8511" i="3"/>
  <c r="A8512" i="3"/>
  <c r="A8513" i="3"/>
  <c r="A8514" i="3"/>
  <c r="A8515" i="3"/>
  <c r="A8516" i="3"/>
  <c r="A8517" i="3"/>
  <c r="A8518" i="3"/>
  <c r="A8519" i="3"/>
  <c r="A8520" i="3"/>
  <c r="A8521" i="3"/>
  <c r="A8522" i="3"/>
  <c r="A8523" i="3"/>
  <c r="A8524" i="3"/>
  <c r="A8525" i="3"/>
  <c r="A8526" i="3"/>
  <c r="A8527" i="3"/>
  <c r="A8528" i="3"/>
  <c r="A8529" i="3"/>
  <c r="A8530" i="3"/>
  <c r="A8531" i="3"/>
  <c r="A8532" i="3"/>
  <c r="A8533" i="3"/>
  <c r="A8534" i="3"/>
  <c r="A8535" i="3"/>
  <c r="A8536" i="3"/>
  <c r="A8537" i="3"/>
  <c r="A8538" i="3"/>
  <c r="A8539" i="3"/>
  <c r="A8540" i="3"/>
  <c r="A8541" i="3"/>
  <c r="A8542" i="3"/>
  <c r="A8543" i="3"/>
  <c r="A8544" i="3"/>
  <c r="A8545" i="3"/>
  <c r="A8546" i="3"/>
  <c r="A8547" i="3"/>
  <c r="A8548" i="3"/>
  <c r="A8549" i="3"/>
  <c r="A8550" i="3"/>
  <c r="A8551" i="3"/>
  <c r="A8552" i="3"/>
  <c r="A8553" i="3"/>
  <c r="A8554" i="3"/>
  <c r="A8555" i="3"/>
  <c r="A8556" i="3"/>
  <c r="A8557" i="3"/>
  <c r="A8558" i="3"/>
  <c r="A8559" i="3"/>
  <c r="A8560" i="3"/>
  <c r="A8561" i="3"/>
  <c r="A8562" i="3"/>
  <c r="A8563" i="3"/>
  <c r="A8564" i="3"/>
  <c r="A8565" i="3"/>
  <c r="A8566" i="3"/>
  <c r="A8567" i="3"/>
  <c r="A8568" i="3"/>
  <c r="A8569" i="3"/>
  <c r="A8570" i="3"/>
  <c r="A8571" i="3"/>
  <c r="A8572" i="3"/>
  <c r="A8573" i="3"/>
  <c r="A8574" i="3"/>
  <c r="A8575" i="3"/>
  <c r="A8576" i="3"/>
  <c r="A8577" i="3"/>
  <c r="A8578" i="3"/>
  <c r="A8579" i="3"/>
  <c r="A8580" i="3"/>
  <c r="A8581" i="3"/>
  <c r="A8582" i="3"/>
  <c r="A8583" i="3"/>
  <c r="A8584" i="3"/>
  <c r="A8585" i="3"/>
  <c r="A8586" i="3"/>
  <c r="A8587" i="3"/>
  <c r="A8588" i="3"/>
  <c r="A8589" i="3"/>
  <c r="A8590" i="3"/>
  <c r="A8591" i="3"/>
  <c r="A8592" i="3"/>
  <c r="A8593" i="3"/>
  <c r="A8594" i="3"/>
  <c r="A8595" i="3"/>
  <c r="A8596" i="3"/>
  <c r="A8597" i="3"/>
  <c r="A8598" i="3"/>
  <c r="A8599" i="3"/>
  <c r="A8600" i="3"/>
  <c r="A8601" i="3"/>
  <c r="A8602" i="3"/>
  <c r="A8603" i="3"/>
  <c r="A8604" i="3"/>
  <c r="A8605" i="3"/>
  <c r="A8606" i="3"/>
  <c r="A8607" i="3"/>
  <c r="A8608" i="3"/>
  <c r="A8609" i="3"/>
  <c r="A8610" i="3"/>
  <c r="A8611" i="3"/>
  <c r="A8612" i="3"/>
  <c r="A8613" i="3"/>
  <c r="A8614" i="3"/>
  <c r="A8615" i="3"/>
  <c r="A8616" i="3"/>
  <c r="A8617" i="3"/>
  <c r="A8618" i="3"/>
  <c r="A8619" i="3"/>
  <c r="A8620" i="3"/>
  <c r="A8621" i="3"/>
  <c r="A8622" i="3"/>
  <c r="A8623" i="3"/>
  <c r="A8624" i="3"/>
  <c r="A8625" i="3"/>
  <c r="A8626" i="3"/>
  <c r="A8627" i="3"/>
  <c r="A8628" i="3"/>
  <c r="A8629" i="3"/>
  <c r="A8630" i="3"/>
  <c r="A8631" i="3"/>
  <c r="A8632" i="3"/>
  <c r="A8633" i="3"/>
  <c r="A8634" i="3"/>
  <c r="A8635" i="3"/>
  <c r="A8636" i="3"/>
  <c r="A8637" i="3"/>
  <c r="A8638" i="3"/>
  <c r="A8639" i="3"/>
  <c r="A8640" i="3"/>
  <c r="A8641" i="3"/>
  <c r="A8642" i="3"/>
  <c r="A8643" i="3"/>
  <c r="A8644" i="3"/>
  <c r="A8645" i="3"/>
  <c r="A8646" i="3"/>
  <c r="A8647" i="3"/>
  <c r="A8648" i="3"/>
  <c r="A8649" i="3"/>
  <c r="A8650" i="3"/>
  <c r="A8651" i="3"/>
  <c r="A8652" i="3"/>
  <c r="A8653" i="3"/>
  <c r="A8654" i="3"/>
  <c r="A8655" i="3"/>
  <c r="A8656" i="3"/>
  <c r="A8657" i="3"/>
  <c r="A8658" i="3"/>
  <c r="A8659" i="3"/>
  <c r="A8660" i="3"/>
  <c r="A8661" i="3"/>
  <c r="A8662" i="3"/>
  <c r="A8663" i="3"/>
  <c r="A8664" i="3"/>
  <c r="A8665" i="3"/>
  <c r="A8666" i="3"/>
  <c r="A8667" i="3"/>
  <c r="A8668" i="3"/>
  <c r="A8669" i="3"/>
  <c r="A8670" i="3"/>
  <c r="A8671" i="3"/>
  <c r="A8672" i="3"/>
  <c r="A8673" i="3"/>
  <c r="A8674" i="3"/>
  <c r="A8675" i="3"/>
  <c r="A8676" i="3"/>
  <c r="A8677" i="3"/>
  <c r="A8678" i="3"/>
  <c r="A8679" i="3"/>
  <c r="A8680" i="3"/>
  <c r="A8681" i="3"/>
  <c r="A8682" i="3"/>
  <c r="A8683" i="3"/>
  <c r="A8684" i="3"/>
  <c r="A8685" i="3"/>
  <c r="A8686" i="3"/>
  <c r="A8687" i="3"/>
  <c r="A8688" i="3"/>
  <c r="A8689" i="3"/>
  <c r="A8690" i="3"/>
  <c r="A8691" i="3"/>
  <c r="A8692" i="3"/>
  <c r="A8693" i="3"/>
  <c r="A8694" i="3"/>
  <c r="A8695" i="3"/>
  <c r="A8696" i="3"/>
  <c r="A8697" i="3"/>
  <c r="A8698" i="3"/>
  <c r="A8699" i="3"/>
  <c r="A8700" i="3"/>
  <c r="A8701" i="3"/>
  <c r="A8702" i="3"/>
  <c r="A8703" i="3"/>
  <c r="A8704" i="3"/>
  <c r="A8705" i="3"/>
  <c r="A8706" i="3"/>
  <c r="A8707" i="3"/>
  <c r="A8708" i="3"/>
  <c r="A8709" i="3"/>
  <c r="A8710" i="3"/>
  <c r="A8711" i="3"/>
  <c r="A8712" i="3"/>
  <c r="A8713" i="3"/>
  <c r="A8714" i="3"/>
  <c r="A8715" i="3"/>
  <c r="A8716" i="3"/>
  <c r="A8717" i="3"/>
  <c r="A8718" i="3"/>
  <c r="A8719" i="3"/>
  <c r="A8720" i="3"/>
  <c r="A8721" i="3"/>
  <c r="A8722" i="3"/>
  <c r="A8723" i="3"/>
  <c r="A8724" i="3"/>
  <c r="A8725" i="3"/>
  <c r="A8726" i="3"/>
  <c r="A8727" i="3"/>
  <c r="A8728" i="3"/>
  <c r="A8729" i="3"/>
  <c r="A8730" i="3"/>
  <c r="A8731" i="3"/>
  <c r="A8732" i="3"/>
  <c r="A8733" i="3"/>
  <c r="A8734" i="3"/>
  <c r="A8735" i="3"/>
  <c r="A8736" i="3"/>
  <c r="A8737" i="3"/>
  <c r="A8738" i="3"/>
  <c r="A8739" i="3"/>
  <c r="A8740" i="3"/>
  <c r="A8741" i="3"/>
  <c r="A8742" i="3"/>
  <c r="A8743" i="3"/>
  <c r="A8744" i="3"/>
  <c r="A8745" i="3"/>
  <c r="A8746" i="3"/>
  <c r="A8747" i="3"/>
  <c r="A8748" i="3"/>
  <c r="A8749" i="3"/>
  <c r="A8750" i="3"/>
  <c r="A8751" i="3"/>
  <c r="A8752" i="3"/>
  <c r="A8753" i="3"/>
  <c r="A8754" i="3"/>
  <c r="A8755" i="3"/>
  <c r="A8756" i="3"/>
  <c r="A8757" i="3"/>
  <c r="A8758" i="3"/>
  <c r="A8759" i="3"/>
  <c r="A8760" i="3"/>
  <c r="A8761" i="3"/>
  <c r="A8762" i="3"/>
  <c r="A8763" i="3"/>
  <c r="A8764" i="3"/>
  <c r="A8765" i="3"/>
  <c r="A8766" i="3"/>
  <c r="A8767" i="3"/>
  <c r="A8768" i="3"/>
  <c r="A8769" i="3"/>
  <c r="A8770" i="3"/>
  <c r="A8771" i="3"/>
  <c r="A8772" i="3"/>
  <c r="A8773" i="3"/>
  <c r="A8774" i="3"/>
  <c r="A8775" i="3"/>
  <c r="A8776" i="3"/>
  <c r="A8777" i="3"/>
  <c r="A8778" i="3"/>
  <c r="A8779" i="3"/>
  <c r="A8780" i="3"/>
  <c r="A8781" i="3"/>
  <c r="A8782" i="3"/>
  <c r="A8783" i="3"/>
  <c r="A8784" i="3"/>
  <c r="A8785" i="3"/>
  <c r="A8786" i="3"/>
  <c r="A8787" i="3"/>
  <c r="A8788" i="3"/>
  <c r="A8789" i="3"/>
  <c r="A8790" i="3"/>
  <c r="A8791" i="3"/>
  <c r="A8792" i="3"/>
  <c r="A8793" i="3"/>
  <c r="A8794" i="3"/>
  <c r="A8795" i="3"/>
  <c r="A8796" i="3"/>
  <c r="A8797" i="3"/>
  <c r="A8798" i="3"/>
  <c r="A8799" i="3"/>
  <c r="A8800" i="3"/>
  <c r="A8801" i="3"/>
  <c r="A8802" i="3"/>
  <c r="A8803" i="3"/>
  <c r="A8804" i="3"/>
  <c r="A8805" i="3"/>
  <c r="A8806" i="3"/>
  <c r="A8807" i="3"/>
  <c r="A8808" i="3"/>
  <c r="A8809" i="3"/>
  <c r="A8810" i="3"/>
  <c r="A8811" i="3"/>
  <c r="A8812" i="3"/>
  <c r="A8813" i="3"/>
  <c r="A8814" i="3"/>
  <c r="A8815" i="3"/>
  <c r="A8816" i="3"/>
  <c r="A8817" i="3"/>
  <c r="A8818" i="3"/>
  <c r="A8819" i="3"/>
  <c r="A8820" i="3"/>
  <c r="A8821" i="3"/>
  <c r="A8822" i="3"/>
  <c r="A8823" i="3"/>
  <c r="A8824" i="3"/>
  <c r="A8825" i="3"/>
  <c r="A8826" i="3"/>
  <c r="A8827" i="3"/>
  <c r="A8828" i="3"/>
  <c r="A8829" i="3"/>
  <c r="A8830" i="3"/>
  <c r="A8831" i="3"/>
  <c r="A8832" i="3"/>
  <c r="A8833" i="3"/>
  <c r="A8834" i="3"/>
  <c r="A8835" i="3"/>
  <c r="A8836" i="3"/>
  <c r="A8837" i="3"/>
  <c r="A8838" i="3"/>
  <c r="A8839" i="3"/>
  <c r="A8840" i="3"/>
  <c r="A8841" i="3"/>
  <c r="A8842" i="3"/>
  <c r="A8843" i="3"/>
  <c r="A8844" i="3"/>
  <c r="A8845" i="3"/>
  <c r="A8846" i="3"/>
  <c r="A8847" i="3"/>
  <c r="A8848" i="3"/>
  <c r="A8849" i="3"/>
  <c r="A8850" i="3"/>
  <c r="A8851" i="3"/>
  <c r="A8852" i="3"/>
  <c r="A8853" i="3"/>
  <c r="A8854" i="3"/>
  <c r="A8855" i="3"/>
  <c r="A8856" i="3"/>
  <c r="A8857" i="3"/>
  <c r="A8858" i="3"/>
  <c r="A8859" i="3"/>
  <c r="A8860" i="3"/>
  <c r="A8861" i="3"/>
  <c r="A8862" i="3"/>
  <c r="A8863" i="3"/>
  <c r="A8864" i="3"/>
  <c r="A8865" i="3"/>
  <c r="A8866" i="3"/>
  <c r="A8867" i="3"/>
  <c r="A8868" i="3"/>
  <c r="A8869" i="3"/>
  <c r="A8870" i="3"/>
  <c r="A8871" i="3"/>
  <c r="A8872" i="3"/>
  <c r="A8873" i="3"/>
  <c r="A8874" i="3"/>
  <c r="A8875" i="3"/>
  <c r="A8876" i="3"/>
  <c r="A8877" i="3"/>
  <c r="A8878" i="3"/>
  <c r="A8879" i="3"/>
  <c r="A8880" i="3"/>
  <c r="A8881" i="3"/>
  <c r="A8882" i="3"/>
  <c r="A8883" i="3"/>
  <c r="A8884" i="3"/>
  <c r="A8885" i="3"/>
  <c r="A8886" i="3"/>
  <c r="A8887" i="3"/>
  <c r="A8888" i="3"/>
  <c r="A8889" i="3"/>
  <c r="A8890" i="3"/>
  <c r="A8891" i="3"/>
  <c r="A8892" i="3"/>
  <c r="A8893" i="3"/>
  <c r="A8894" i="3"/>
  <c r="A8895" i="3"/>
  <c r="A8896" i="3"/>
  <c r="A8897" i="3"/>
  <c r="A8898" i="3"/>
  <c r="A8899" i="3"/>
  <c r="A8900" i="3"/>
  <c r="A8901" i="3"/>
  <c r="A8902" i="3"/>
  <c r="A8903" i="3"/>
  <c r="A8904" i="3"/>
  <c r="A8905" i="3"/>
  <c r="A8906" i="3"/>
  <c r="A8907" i="3"/>
  <c r="A8908" i="3"/>
  <c r="A8909" i="3"/>
  <c r="A8910" i="3"/>
  <c r="A8911" i="3"/>
  <c r="A8912" i="3"/>
  <c r="A8913" i="3"/>
  <c r="A8914" i="3"/>
  <c r="A8915" i="3"/>
  <c r="A8916" i="3"/>
  <c r="A8917" i="3"/>
  <c r="A8918" i="3"/>
  <c r="A8919" i="3"/>
  <c r="A8920" i="3"/>
  <c r="A8921" i="3"/>
  <c r="A8922" i="3"/>
  <c r="A8923" i="3"/>
  <c r="A8924" i="3"/>
  <c r="A8925" i="3"/>
  <c r="A8926" i="3"/>
  <c r="A8927" i="3"/>
  <c r="A8928" i="3"/>
  <c r="A8929" i="3"/>
  <c r="A8930" i="3"/>
  <c r="A8931" i="3"/>
  <c r="A8932" i="3"/>
  <c r="A8933" i="3"/>
  <c r="A8934" i="3"/>
  <c r="A8935" i="3"/>
  <c r="A8936" i="3"/>
  <c r="A8937" i="3"/>
  <c r="A8938" i="3"/>
  <c r="A8939" i="3"/>
  <c r="A8940" i="3"/>
  <c r="A8941" i="3"/>
  <c r="A8942" i="3"/>
  <c r="A8943" i="3"/>
  <c r="A8944" i="3"/>
  <c r="A8945" i="3"/>
  <c r="A8946" i="3"/>
  <c r="A8947" i="3"/>
  <c r="A8948" i="3"/>
  <c r="A8949" i="3"/>
  <c r="A8950" i="3"/>
  <c r="A8951" i="3"/>
  <c r="A8952" i="3"/>
  <c r="A8953" i="3"/>
  <c r="A8954" i="3"/>
  <c r="A8955" i="3"/>
  <c r="A8956" i="3"/>
  <c r="A8957" i="3"/>
  <c r="A8958" i="3"/>
  <c r="A8959" i="3"/>
  <c r="A8960" i="3"/>
  <c r="A8961" i="3"/>
  <c r="A8962" i="3"/>
  <c r="A8963" i="3"/>
  <c r="A8964" i="3"/>
  <c r="A8965" i="3"/>
  <c r="A8966" i="3"/>
  <c r="A8967" i="3"/>
  <c r="A8968" i="3"/>
  <c r="A8969" i="3"/>
  <c r="A8970" i="3"/>
  <c r="A8971" i="3"/>
  <c r="A8972" i="3"/>
  <c r="A8973" i="3"/>
  <c r="A8974" i="3"/>
  <c r="A8975" i="3"/>
  <c r="A8976" i="3"/>
  <c r="A8977" i="3"/>
  <c r="A8978" i="3"/>
  <c r="A8979" i="3"/>
  <c r="A8980" i="3"/>
  <c r="A8981" i="3"/>
  <c r="A8982" i="3"/>
  <c r="A8983" i="3"/>
  <c r="A8984" i="3"/>
  <c r="A8985" i="3"/>
  <c r="A8986" i="3"/>
  <c r="A8987" i="3"/>
  <c r="A8988" i="3"/>
  <c r="A8989" i="3"/>
  <c r="A8990" i="3"/>
  <c r="A8991" i="3"/>
  <c r="A8992" i="3"/>
  <c r="A8993" i="3"/>
  <c r="A8994" i="3"/>
  <c r="A8995" i="3"/>
  <c r="A8996" i="3"/>
  <c r="A8997" i="3"/>
  <c r="A8998" i="3"/>
  <c r="A8999" i="3"/>
  <c r="A9000" i="3"/>
  <c r="A9001" i="3"/>
  <c r="A9002" i="3"/>
  <c r="A9003" i="3"/>
  <c r="A9004" i="3"/>
  <c r="A9005" i="3"/>
  <c r="A9006" i="3"/>
  <c r="A9007" i="3"/>
  <c r="A9008" i="3"/>
  <c r="A9009" i="3"/>
  <c r="A9010" i="3"/>
  <c r="A9011" i="3"/>
  <c r="A9012" i="3"/>
  <c r="A9013" i="3"/>
  <c r="A9014" i="3"/>
  <c r="A9015" i="3"/>
  <c r="A9016" i="3"/>
  <c r="A9017" i="3"/>
  <c r="A9018" i="3"/>
  <c r="A9019" i="3"/>
  <c r="A9020" i="3"/>
  <c r="A9021" i="3"/>
  <c r="A9022" i="3"/>
  <c r="A9023" i="3"/>
  <c r="A9024" i="3"/>
  <c r="A9025" i="3"/>
  <c r="A9026" i="3"/>
  <c r="A9027" i="3"/>
  <c r="A9028" i="3"/>
  <c r="A9029" i="3"/>
  <c r="A9030" i="3"/>
  <c r="A9031" i="3"/>
  <c r="A9032" i="3"/>
  <c r="A9033" i="3"/>
  <c r="A9034" i="3"/>
  <c r="A9035" i="3"/>
  <c r="A9036" i="3"/>
  <c r="A9037" i="3"/>
  <c r="A9038" i="3"/>
  <c r="A9039" i="3"/>
  <c r="A9040" i="3"/>
  <c r="A9041" i="3"/>
  <c r="A9042" i="3"/>
  <c r="A9043" i="3"/>
  <c r="A9044" i="3"/>
  <c r="A9045" i="3"/>
  <c r="A9046" i="3"/>
  <c r="A9047" i="3"/>
  <c r="A9048" i="3"/>
  <c r="A9049" i="3"/>
  <c r="A9050" i="3"/>
  <c r="A9051" i="3"/>
  <c r="A9052" i="3"/>
  <c r="A9053" i="3"/>
  <c r="A9054" i="3"/>
  <c r="A9055" i="3"/>
  <c r="A9056" i="3"/>
  <c r="A9057" i="3"/>
  <c r="A9058" i="3"/>
  <c r="A9059" i="3"/>
  <c r="A9060" i="3"/>
  <c r="A9061" i="3"/>
  <c r="A9062" i="3"/>
  <c r="A9063" i="3"/>
  <c r="A9064" i="3"/>
  <c r="A9065" i="3"/>
  <c r="A9066" i="3"/>
  <c r="A9067" i="3"/>
  <c r="A9068" i="3"/>
  <c r="A9069" i="3"/>
  <c r="A9070" i="3"/>
  <c r="A9071" i="3"/>
  <c r="A9072" i="3"/>
  <c r="A9073" i="3"/>
  <c r="A9074" i="3"/>
  <c r="A9075" i="3"/>
  <c r="A9076" i="3"/>
  <c r="A9077" i="3"/>
  <c r="A9078" i="3"/>
  <c r="A9079" i="3"/>
  <c r="A9080" i="3"/>
  <c r="A9081" i="3"/>
  <c r="A9082" i="3"/>
  <c r="A9083" i="3"/>
  <c r="A9084" i="3"/>
  <c r="A9085" i="3"/>
  <c r="A9086" i="3"/>
  <c r="A9087" i="3"/>
  <c r="A9088" i="3"/>
  <c r="A9089" i="3"/>
  <c r="A9090" i="3"/>
  <c r="A9091" i="3"/>
  <c r="A9092" i="3"/>
  <c r="A9093" i="3"/>
  <c r="A9094" i="3"/>
  <c r="A9095" i="3"/>
  <c r="A9096" i="3"/>
  <c r="A9097" i="3"/>
  <c r="A9098" i="3"/>
  <c r="A9099" i="3"/>
  <c r="A9100" i="3"/>
  <c r="A9101" i="3"/>
  <c r="A9102" i="3"/>
  <c r="A9103" i="3"/>
  <c r="A9104" i="3"/>
  <c r="A9105" i="3"/>
  <c r="A9106" i="3"/>
  <c r="A9107" i="3"/>
  <c r="A9108" i="3"/>
  <c r="A9109" i="3"/>
  <c r="A9110" i="3"/>
  <c r="A9111" i="3"/>
  <c r="A9112" i="3"/>
  <c r="A9113" i="3"/>
  <c r="A9114" i="3"/>
  <c r="A9115" i="3"/>
  <c r="A9116" i="3"/>
  <c r="A9117" i="3"/>
  <c r="A9118" i="3"/>
  <c r="A9119" i="3"/>
  <c r="A9120" i="3"/>
  <c r="A9121" i="3"/>
  <c r="A9122" i="3"/>
  <c r="A9123" i="3"/>
  <c r="A9124" i="3"/>
  <c r="A9125" i="3"/>
  <c r="A9126" i="3"/>
  <c r="A9127" i="3"/>
  <c r="A9128" i="3"/>
  <c r="A9129" i="3"/>
  <c r="A9130" i="3"/>
  <c r="A9131" i="3"/>
  <c r="A9132" i="3"/>
  <c r="A9133" i="3"/>
  <c r="A9134" i="3"/>
  <c r="A9135" i="3"/>
  <c r="A9136" i="3"/>
  <c r="A9137" i="3"/>
  <c r="A9138" i="3"/>
  <c r="A9139" i="3"/>
  <c r="A9140" i="3"/>
  <c r="A9141" i="3"/>
  <c r="A9142" i="3"/>
  <c r="A9143" i="3"/>
  <c r="A9144" i="3"/>
  <c r="A9145" i="3"/>
  <c r="A9146" i="3"/>
  <c r="A9147" i="3"/>
  <c r="A9148" i="3"/>
  <c r="A9149" i="3"/>
  <c r="A9150" i="3"/>
  <c r="A9151" i="3"/>
  <c r="A9152" i="3"/>
  <c r="A9153" i="3"/>
  <c r="A9154" i="3"/>
  <c r="A9155" i="3"/>
  <c r="A9156" i="3"/>
  <c r="A9157" i="3"/>
  <c r="A9158" i="3"/>
  <c r="A9159" i="3"/>
  <c r="A9160" i="3"/>
  <c r="A9161" i="3"/>
  <c r="A9162" i="3"/>
  <c r="A9163" i="3"/>
  <c r="A9164" i="3"/>
  <c r="A9165" i="3"/>
  <c r="A9166" i="3"/>
  <c r="A9167" i="3"/>
  <c r="A9168" i="3"/>
  <c r="A9169" i="3"/>
  <c r="A9170" i="3"/>
  <c r="A9171" i="3"/>
  <c r="A9172" i="3"/>
  <c r="A9173" i="3"/>
  <c r="A9174" i="3"/>
  <c r="A9175" i="3"/>
  <c r="A9176" i="3"/>
  <c r="A9177" i="3"/>
  <c r="A9178" i="3"/>
  <c r="A9179" i="3"/>
  <c r="A9180" i="3"/>
  <c r="A9181" i="3"/>
  <c r="A9182" i="3"/>
  <c r="A9183" i="3"/>
  <c r="A9184" i="3"/>
  <c r="A9185" i="3"/>
  <c r="A9186" i="3"/>
  <c r="A9187" i="3"/>
  <c r="A9188" i="3"/>
  <c r="A9189" i="3"/>
  <c r="A9190" i="3"/>
  <c r="A9191" i="3"/>
  <c r="A9192" i="3"/>
  <c r="A9193" i="3"/>
  <c r="A9194" i="3"/>
  <c r="A9195" i="3"/>
  <c r="A9196" i="3"/>
  <c r="A9197" i="3"/>
  <c r="A9198" i="3"/>
  <c r="A9199" i="3"/>
  <c r="A9200" i="3"/>
  <c r="A9201" i="3"/>
  <c r="A9202" i="3"/>
  <c r="A9203" i="3"/>
  <c r="A9204" i="3"/>
  <c r="A9205" i="3"/>
  <c r="A9206" i="3"/>
  <c r="A9207" i="3"/>
  <c r="A9208" i="3"/>
  <c r="A9209" i="3"/>
  <c r="A9210" i="3"/>
  <c r="A9211" i="3"/>
  <c r="A9212" i="3"/>
  <c r="A9213" i="3"/>
  <c r="A9214" i="3"/>
  <c r="A9215" i="3"/>
  <c r="A9216" i="3"/>
  <c r="A9217" i="3"/>
  <c r="A9218" i="3"/>
  <c r="A9219" i="3"/>
  <c r="A9220" i="3"/>
  <c r="A9221" i="3"/>
  <c r="A9222" i="3"/>
  <c r="A9223" i="3"/>
  <c r="A9224" i="3"/>
  <c r="A9225" i="3"/>
  <c r="A9226" i="3"/>
  <c r="A9227" i="3"/>
  <c r="A9228" i="3"/>
  <c r="A9229" i="3"/>
  <c r="A9230" i="3"/>
  <c r="A9231" i="3"/>
  <c r="A9232" i="3"/>
  <c r="A9233" i="3"/>
  <c r="A9234" i="3"/>
  <c r="A9235" i="3"/>
  <c r="A9236" i="3"/>
  <c r="A9237" i="3"/>
  <c r="A9238" i="3"/>
  <c r="A9239" i="3"/>
  <c r="A9240" i="3"/>
  <c r="A9241" i="3"/>
  <c r="A9242" i="3"/>
  <c r="A9243" i="3"/>
  <c r="A9244" i="3"/>
  <c r="A9245" i="3"/>
  <c r="A9246" i="3"/>
  <c r="A9247" i="3"/>
  <c r="A9248" i="3"/>
  <c r="A9249" i="3"/>
  <c r="A9250" i="3"/>
  <c r="A9251" i="3"/>
  <c r="A9252" i="3"/>
  <c r="A9253" i="3"/>
  <c r="A9254" i="3"/>
  <c r="A9255" i="3"/>
  <c r="A9256" i="3"/>
  <c r="A9257" i="3"/>
  <c r="A9258" i="3"/>
  <c r="A9259" i="3"/>
  <c r="A9260" i="3"/>
  <c r="A9261" i="3"/>
  <c r="A9262" i="3"/>
  <c r="A9263" i="3"/>
  <c r="A9264" i="3"/>
  <c r="A9265" i="3"/>
  <c r="A9266" i="3"/>
  <c r="A9267" i="3"/>
  <c r="A9268" i="3"/>
  <c r="A9269" i="3"/>
  <c r="A9270" i="3"/>
  <c r="A9271" i="3"/>
  <c r="A9272" i="3"/>
  <c r="A9273" i="3"/>
  <c r="A9274" i="3"/>
  <c r="A9275" i="3"/>
  <c r="A9276" i="3"/>
  <c r="A9277" i="3"/>
  <c r="A9278" i="3"/>
  <c r="A9279" i="3"/>
  <c r="A9280" i="3"/>
  <c r="A9281" i="3"/>
  <c r="A9282" i="3"/>
  <c r="A9283" i="3"/>
  <c r="A9284" i="3"/>
  <c r="A9285" i="3"/>
  <c r="A9286" i="3"/>
  <c r="A9287" i="3"/>
  <c r="A9288" i="3"/>
  <c r="A9289" i="3"/>
  <c r="A9290" i="3"/>
  <c r="A9291" i="3"/>
  <c r="A9292" i="3"/>
  <c r="A9293" i="3"/>
  <c r="A9294" i="3"/>
  <c r="A9295" i="3"/>
  <c r="A9296" i="3"/>
  <c r="A9297" i="3"/>
  <c r="A9298" i="3"/>
  <c r="A9299" i="3"/>
  <c r="A9300" i="3"/>
  <c r="A9301" i="3"/>
  <c r="A9302" i="3"/>
  <c r="A9303" i="3"/>
  <c r="A9304" i="3"/>
  <c r="A9305" i="3"/>
  <c r="A9306" i="3"/>
  <c r="A9307" i="3"/>
  <c r="A9308" i="3"/>
  <c r="A9309" i="3"/>
  <c r="A9310" i="3"/>
  <c r="A9311" i="3"/>
  <c r="A9312" i="3"/>
  <c r="A9313" i="3"/>
  <c r="A9314" i="3"/>
  <c r="A9315" i="3"/>
  <c r="A9316" i="3"/>
  <c r="A9317" i="3"/>
  <c r="A9318" i="3"/>
  <c r="A9319" i="3"/>
  <c r="A9320" i="3"/>
  <c r="A9321" i="3"/>
  <c r="A9322" i="3"/>
  <c r="A9323" i="3"/>
  <c r="A9324" i="3"/>
  <c r="A9325" i="3"/>
  <c r="A9326" i="3"/>
  <c r="A9327" i="3"/>
  <c r="A9328" i="3"/>
  <c r="A9329" i="3"/>
  <c r="A9330" i="3"/>
  <c r="A9331" i="3"/>
  <c r="A9332" i="3"/>
  <c r="A9333" i="3"/>
  <c r="A9334" i="3"/>
  <c r="A9335" i="3"/>
  <c r="A9336" i="3"/>
  <c r="A9337" i="3"/>
  <c r="A9338" i="3"/>
  <c r="A9339" i="3"/>
  <c r="A9340" i="3"/>
  <c r="A9341" i="3"/>
  <c r="A9342" i="3"/>
  <c r="A9343" i="3"/>
  <c r="A9344" i="3"/>
  <c r="A9345" i="3"/>
  <c r="A9346" i="3"/>
  <c r="A9347" i="3"/>
  <c r="A9348" i="3"/>
  <c r="A9349" i="3"/>
  <c r="A9350" i="3"/>
  <c r="A9351" i="3"/>
  <c r="A9352" i="3"/>
  <c r="A9353" i="3"/>
  <c r="A9354" i="3"/>
  <c r="A9355" i="3"/>
  <c r="A9356" i="3"/>
  <c r="A9357" i="3"/>
  <c r="A9358" i="3"/>
  <c r="A9359" i="3"/>
  <c r="A9360" i="3"/>
  <c r="A9361" i="3"/>
  <c r="A9362" i="3"/>
  <c r="A9363" i="3"/>
  <c r="A9364" i="3"/>
  <c r="A9365" i="3"/>
  <c r="A9366" i="3"/>
  <c r="A9367" i="3"/>
  <c r="A9368" i="3"/>
  <c r="A9369" i="3"/>
  <c r="A9370" i="3"/>
  <c r="A9371" i="3"/>
  <c r="A9372" i="3"/>
  <c r="A9373" i="3"/>
  <c r="A9374" i="3"/>
  <c r="A9375" i="3"/>
  <c r="A9376" i="3"/>
  <c r="A9377" i="3"/>
  <c r="A9378" i="3"/>
  <c r="A9379" i="3"/>
  <c r="A9380" i="3"/>
  <c r="A9381" i="3"/>
  <c r="A9382" i="3"/>
  <c r="A9383" i="3"/>
  <c r="A9384" i="3"/>
  <c r="A9385" i="3"/>
  <c r="A9386" i="3"/>
  <c r="A9387" i="3"/>
  <c r="A9388" i="3"/>
  <c r="A9389" i="3"/>
  <c r="A9390" i="3"/>
  <c r="A9391" i="3"/>
  <c r="A9392" i="3"/>
  <c r="A9393" i="3"/>
  <c r="A9394" i="3"/>
  <c r="A9395" i="3"/>
  <c r="A9396" i="3"/>
  <c r="A9397" i="3"/>
  <c r="A9398" i="3"/>
  <c r="A9399" i="3"/>
  <c r="A9400" i="3"/>
  <c r="A9401" i="3"/>
  <c r="A9402" i="3"/>
  <c r="A9403" i="3"/>
  <c r="A9404" i="3"/>
  <c r="A9405" i="3"/>
  <c r="A9406" i="3"/>
  <c r="A9407" i="3"/>
  <c r="A9408" i="3"/>
  <c r="A9409" i="3"/>
  <c r="A9410" i="3"/>
  <c r="A9411" i="3"/>
  <c r="A9412" i="3"/>
  <c r="A9413" i="3"/>
  <c r="A9414" i="3"/>
  <c r="A9415" i="3"/>
  <c r="A9416" i="3"/>
  <c r="A9417" i="3"/>
  <c r="A9418" i="3"/>
  <c r="A9419" i="3"/>
  <c r="A9420" i="3"/>
  <c r="A9421" i="3"/>
  <c r="A9422" i="3"/>
  <c r="A9423" i="3"/>
  <c r="A9424" i="3"/>
  <c r="A9425" i="3"/>
  <c r="A9426" i="3"/>
  <c r="A9427" i="3"/>
  <c r="A9428" i="3"/>
  <c r="A9429" i="3"/>
  <c r="A9430" i="3"/>
  <c r="A9431" i="3"/>
  <c r="A9432" i="3"/>
  <c r="A9433" i="3"/>
  <c r="A9434" i="3"/>
  <c r="A9435" i="3"/>
  <c r="A9436" i="3"/>
  <c r="A9437" i="3"/>
  <c r="A9438" i="3"/>
  <c r="A9439" i="3"/>
  <c r="A9440" i="3"/>
  <c r="A9441" i="3"/>
  <c r="A9442" i="3"/>
  <c r="A9443" i="3"/>
  <c r="A9444" i="3"/>
  <c r="A9445" i="3"/>
  <c r="A9446" i="3"/>
  <c r="A9447" i="3"/>
  <c r="A9448" i="3"/>
  <c r="A9449" i="3"/>
  <c r="A9450" i="3"/>
  <c r="A9451" i="3"/>
  <c r="A9452" i="3"/>
  <c r="A9453" i="3"/>
  <c r="A9454" i="3"/>
  <c r="A9455" i="3"/>
  <c r="A9456" i="3"/>
  <c r="A9457" i="3"/>
  <c r="A9458" i="3"/>
  <c r="A9459" i="3"/>
  <c r="A9460" i="3"/>
  <c r="A9461" i="3"/>
  <c r="A9462" i="3"/>
  <c r="A9463" i="3"/>
  <c r="A9464" i="3"/>
  <c r="A9465" i="3"/>
  <c r="A9466" i="3"/>
  <c r="A9467" i="3"/>
  <c r="A9468" i="3"/>
  <c r="A9469" i="3"/>
  <c r="A9470" i="3"/>
  <c r="A9471" i="3"/>
  <c r="A9472" i="3"/>
  <c r="A9473" i="3"/>
  <c r="A9474" i="3"/>
  <c r="A9475" i="3"/>
  <c r="A9476" i="3"/>
  <c r="A9477" i="3"/>
  <c r="A9478" i="3"/>
  <c r="A9479" i="3"/>
  <c r="A9480" i="3"/>
  <c r="A9481" i="3"/>
  <c r="A9482" i="3"/>
  <c r="A9483" i="3"/>
  <c r="A9484" i="3"/>
  <c r="A9485" i="3"/>
  <c r="A9486" i="3"/>
  <c r="A9487" i="3"/>
  <c r="A9488" i="3"/>
  <c r="A9489" i="3"/>
  <c r="A9490" i="3"/>
  <c r="A9491" i="3"/>
  <c r="A9492" i="3"/>
  <c r="A9493" i="3"/>
  <c r="A9494" i="3"/>
  <c r="A9495" i="3"/>
  <c r="A9496" i="3"/>
  <c r="A9497" i="3"/>
  <c r="A9498" i="3"/>
  <c r="A9499" i="3"/>
  <c r="A9500" i="3"/>
  <c r="A9501" i="3"/>
  <c r="A9502" i="3"/>
  <c r="A9503" i="3"/>
  <c r="A9504" i="3"/>
  <c r="A9505" i="3"/>
  <c r="A9506" i="3"/>
  <c r="A9507" i="3"/>
  <c r="A9508" i="3"/>
  <c r="A9509" i="3"/>
  <c r="A9510" i="3"/>
  <c r="A9511" i="3"/>
  <c r="A9512" i="3"/>
  <c r="A9513" i="3"/>
  <c r="A9514" i="3"/>
  <c r="A9515" i="3"/>
  <c r="A9516" i="3"/>
  <c r="A9517" i="3"/>
  <c r="A9518" i="3"/>
  <c r="A9519" i="3"/>
  <c r="A9520" i="3"/>
  <c r="A9521" i="3"/>
  <c r="A9522" i="3"/>
  <c r="A9523" i="3"/>
  <c r="A9524" i="3"/>
  <c r="A9525" i="3"/>
  <c r="A9526" i="3"/>
  <c r="A9527" i="3"/>
  <c r="A9528" i="3"/>
  <c r="A9529" i="3"/>
  <c r="A9530" i="3"/>
  <c r="A9531" i="3"/>
  <c r="A9532" i="3"/>
  <c r="A9533" i="3"/>
  <c r="A9534" i="3"/>
  <c r="A9535" i="3"/>
  <c r="A9536" i="3"/>
  <c r="A9537" i="3"/>
  <c r="A9538" i="3"/>
  <c r="A9539" i="3"/>
  <c r="A9540" i="3"/>
  <c r="A9541" i="3"/>
  <c r="A9542" i="3"/>
  <c r="A9543" i="3"/>
  <c r="A9544" i="3"/>
  <c r="A9545" i="3"/>
  <c r="A9546" i="3"/>
  <c r="A9547" i="3"/>
  <c r="A9548" i="3"/>
  <c r="A9549" i="3"/>
  <c r="A9550" i="3"/>
  <c r="A9551" i="3"/>
  <c r="A9552" i="3"/>
  <c r="A9553" i="3"/>
  <c r="A9554" i="3"/>
  <c r="A9555" i="3"/>
  <c r="A9556" i="3"/>
  <c r="A9557" i="3"/>
  <c r="A9558" i="3"/>
  <c r="A9559" i="3"/>
  <c r="A9560" i="3"/>
  <c r="A9561" i="3"/>
  <c r="A9562" i="3"/>
  <c r="A9563" i="3"/>
  <c r="A9564" i="3"/>
  <c r="A9565" i="3"/>
  <c r="A9566" i="3"/>
  <c r="A9567" i="3"/>
  <c r="A9568" i="3"/>
  <c r="A9569" i="3"/>
  <c r="A9570" i="3"/>
  <c r="A9571" i="3"/>
  <c r="A9572" i="3"/>
  <c r="A9573" i="3"/>
  <c r="A9574" i="3"/>
  <c r="A9575" i="3"/>
  <c r="A9576" i="3"/>
  <c r="A9577" i="3"/>
  <c r="A9578" i="3"/>
  <c r="A9579" i="3"/>
  <c r="A9580" i="3"/>
  <c r="A9581" i="3"/>
  <c r="A9582" i="3"/>
  <c r="A9583" i="3"/>
  <c r="A9584" i="3"/>
  <c r="A9585" i="3"/>
  <c r="A9586" i="3"/>
  <c r="A9587" i="3"/>
  <c r="A9588" i="3"/>
  <c r="A9589" i="3"/>
  <c r="A9590" i="3"/>
  <c r="A9591" i="3"/>
  <c r="A9592" i="3"/>
  <c r="A9593" i="3"/>
  <c r="A9594" i="3"/>
  <c r="A9595" i="3"/>
  <c r="A9596" i="3"/>
  <c r="A9597" i="3"/>
  <c r="A9598" i="3"/>
  <c r="A9599" i="3"/>
  <c r="A9600" i="3"/>
  <c r="A9601" i="3"/>
  <c r="A9602" i="3"/>
  <c r="A9603" i="3"/>
  <c r="A9604" i="3"/>
  <c r="A9605" i="3"/>
  <c r="A9606" i="3"/>
  <c r="A9607" i="3"/>
  <c r="A9608" i="3"/>
  <c r="A9609" i="3"/>
  <c r="A9610" i="3"/>
  <c r="A9611" i="3"/>
  <c r="A9612" i="3"/>
  <c r="A9613" i="3"/>
  <c r="A9614" i="3"/>
  <c r="A9615" i="3"/>
  <c r="A9616" i="3"/>
  <c r="A9617" i="3"/>
  <c r="A9618" i="3"/>
  <c r="A9619" i="3"/>
  <c r="A9620" i="3"/>
  <c r="A9621" i="3"/>
  <c r="A9622" i="3"/>
  <c r="A9623" i="3"/>
  <c r="A9624" i="3"/>
  <c r="A9625" i="3"/>
  <c r="A9626" i="3"/>
  <c r="A9627" i="3"/>
  <c r="A9628" i="3"/>
  <c r="A9629" i="3"/>
  <c r="A9630" i="3"/>
  <c r="A9631" i="3"/>
  <c r="A9632" i="3"/>
  <c r="A9633" i="3"/>
  <c r="A9634" i="3"/>
  <c r="A9635" i="3"/>
  <c r="A9636" i="3"/>
  <c r="A9637" i="3"/>
  <c r="A9638" i="3"/>
  <c r="A9639" i="3"/>
  <c r="A9640" i="3"/>
  <c r="A9641" i="3"/>
  <c r="A9642" i="3"/>
  <c r="A9643" i="3"/>
  <c r="A9644" i="3"/>
  <c r="A9645" i="3"/>
  <c r="A9646" i="3"/>
  <c r="A9647" i="3"/>
  <c r="A9648" i="3"/>
  <c r="A9649" i="3"/>
  <c r="A9650" i="3"/>
  <c r="A9651" i="3"/>
  <c r="A9652" i="3"/>
  <c r="A9653" i="3"/>
  <c r="A9654" i="3"/>
  <c r="A9655" i="3"/>
  <c r="A9656" i="3"/>
  <c r="A9657" i="3"/>
  <c r="A9658" i="3"/>
  <c r="A9659" i="3"/>
  <c r="A9660" i="3"/>
  <c r="A9661" i="3"/>
  <c r="A9662" i="3"/>
  <c r="A9663" i="3"/>
  <c r="A9664" i="3"/>
  <c r="A9665" i="3"/>
  <c r="A9666" i="3"/>
  <c r="A9667" i="3"/>
  <c r="A9668" i="3"/>
  <c r="A9669" i="3"/>
  <c r="A9670" i="3"/>
  <c r="A9671" i="3"/>
  <c r="A9672" i="3"/>
  <c r="A9673" i="3"/>
  <c r="A9674" i="3"/>
  <c r="A9675" i="3"/>
  <c r="A9676" i="3"/>
  <c r="A9677" i="3"/>
  <c r="A9678" i="3"/>
  <c r="A9679" i="3"/>
  <c r="A9680" i="3"/>
  <c r="A9681" i="3"/>
  <c r="A9682" i="3"/>
  <c r="A9683" i="3"/>
  <c r="A9684" i="3"/>
  <c r="A9685" i="3"/>
  <c r="A9686" i="3"/>
  <c r="A9687" i="3"/>
  <c r="A9688" i="3"/>
  <c r="A9689" i="3"/>
  <c r="A9690" i="3"/>
  <c r="A9691" i="3"/>
  <c r="A9692" i="3"/>
  <c r="A9693" i="3"/>
  <c r="A9694" i="3"/>
  <c r="A9695" i="3"/>
  <c r="A9696" i="3"/>
  <c r="A9697" i="3"/>
  <c r="A9698" i="3"/>
  <c r="A9699" i="3"/>
  <c r="A9700" i="3"/>
  <c r="A9701" i="3"/>
  <c r="A9702" i="3"/>
  <c r="A9703" i="3"/>
  <c r="A9704" i="3"/>
  <c r="A9705" i="3"/>
  <c r="A9706" i="3"/>
  <c r="A9707" i="3"/>
  <c r="A9708" i="3"/>
  <c r="A9709" i="3"/>
  <c r="A9710" i="3"/>
  <c r="A9711" i="3"/>
  <c r="A9712" i="3"/>
  <c r="A9713" i="3"/>
  <c r="A9714" i="3"/>
  <c r="A9715" i="3"/>
  <c r="A9716" i="3"/>
  <c r="A9717" i="3"/>
  <c r="A9718" i="3"/>
  <c r="A9719" i="3"/>
  <c r="A9720" i="3"/>
  <c r="A9721" i="3"/>
  <c r="A9722" i="3"/>
  <c r="A9723" i="3"/>
  <c r="A9724" i="3"/>
  <c r="A9725" i="3"/>
  <c r="A9726" i="3"/>
  <c r="A9727" i="3"/>
  <c r="A9728" i="3"/>
  <c r="A9729" i="3"/>
  <c r="A9730" i="3"/>
  <c r="A9731" i="3"/>
  <c r="A9732" i="3"/>
  <c r="A9733" i="3"/>
  <c r="A9734" i="3"/>
  <c r="A9735" i="3"/>
  <c r="A9736" i="3"/>
  <c r="A9737" i="3"/>
  <c r="A9738" i="3"/>
  <c r="A9739" i="3"/>
  <c r="A9740" i="3"/>
  <c r="A9741" i="3"/>
  <c r="A9742" i="3"/>
  <c r="A9743" i="3"/>
  <c r="A9744" i="3"/>
  <c r="A9745" i="3"/>
  <c r="A9746" i="3"/>
  <c r="A9747" i="3"/>
  <c r="A9748" i="3"/>
  <c r="A9749" i="3"/>
  <c r="A9750" i="3"/>
  <c r="A9751" i="3"/>
  <c r="A9752" i="3"/>
  <c r="A9753" i="3"/>
  <c r="A9754" i="3"/>
  <c r="A9755" i="3"/>
  <c r="A9756" i="3"/>
  <c r="A9757" i="3"/>
  <c r="A9758" i="3"/>
  <c r="A9759" i="3"/>
  <c r="A9760" i="3"/>
  <c r="A9761" i="3"/>
  <c r="A9762" i="3"/>
  <c r="A9763" i="3"/>
  <c r="A9764" i="3"/>
  <c r="A9765" i="3"/>
  <c r="A9766" i="3"/>
  <c r="A9767" i="3"/>
  <c r="A9768" i="3"/>
  <c r="A9769" i="3"/>
  <c r="A9770" i="3"/>
  <c r="A9771" i="3"/>
  <c r="A9772" i="3"/>
  <c r="A9773" i="3"/>
  <c r="A9774" i="3"/>
  <c r="A9775" i="3"/>
  <c r="A9776" i="3"/>
  <c r="A9777" i="3"/>
  <c r="A9778" i="3"/>
  <c r="A9779" i="3"/>
  <c r="A9780" i="3"/>
  <c r="A9781" i="3"/>
  <c r="A9782" i="3"/>
  <c r="A9783" i="3"/>
  <c r="A9784" i="3"/>
  <c r="A9785" i="3"/>
  <c r="A9786" i="3"/>
  <c r="A9787" i="3"/>
  <c r="A9788" i="3"/>
  <c r="A9789" i="3"/>
  <c r="A9790" i="3"/>
  <c r="A9791" i="3"/>
  <c r="A9792" i="3"/>
  <c r="A9793" i="3"/>
  <c r="A9794" i="3"/>
  <c r="A9795" i="3"/>
  <c r="A9796" i="3"/>
  <c r="A9797" i="3"/>
  <c r="A9798" i="3"/>
  <c r="A9799" i="3"/>
  <c r="A9800" i="3"/>
  <c r="A9801" i="3"/>
  <c r="A9802" i="3"/>
  <c r="A9803" i="3"/>
  <c r="A9804" i="3"/>
  <c r="A9805" i="3"/>
  <c r="A9806" i="3"/>
  <c r="A9807" i="3"/>
  <c r="A9808" i="3"/>
  <c r="A9809" i="3"/>
  <c r="A9810" i="3"/>
  <c r="A9811" i="3"/>
  <c r="A9812" i="3"/>
  <c r="A9813" i="3"/>
  <c r="A9814" i="3"/>
  <c r="A9815" i="3"/>
  <c r="A9816" i="3"/>
  <c r="A9817" i="3"/>
  <c r="A9818" i="3"/>
  <c r="A9819" i="3"/>
  <c r="A9820" i="3"/>
  <c r="A9821" i="3"/>
  <c r="A9822" i="3"/>
  <c r="A9823" i="3"/>
  <c r="A9824" i="3"/>
  <c r="A9825" i="3"/>
  <c r="A9826" i="3"/>
  <c r="A9827" i="3"/>
  <c r="A9828" i="3"/>
  <c r="A9829" i="3"/>
  <c r="A9830" i="3"/>
  <c r="A9831" i="3"/>
  <c r="A9832" i="3"/>
  <c r="A9833" i="3"/>
  <c r="A9834" i="3"/>
  <c r="A9835" i="3"/>
  <c r="A9836" i="3"/>
  <c r="A9837" i="3"/>
  <c r="A9838" i="3"/>
  <c r="A9839" i="3"/>
  <c r="A9840" i="3"/>
  <c r="A9841" i="3"/>
  <c r="A9842" i="3"/>
  <c r="A9843" i="3"/>
  <c r="A9844" i="3"/>
  <c r="A9845" i="3"/>
  <c r="A9846" i="3"/>
  <c r="A9847" i="3"/>
  <c r="A9848" i="3"/>
  <c r="A9849" i="3"/>
  <c r="A9850" i="3"/>
  <c r="A9851" i="3"/>
  <c r="A9852" i="3"/>
  <c r="A9853" i="3"/>
  <c r="A9854" i="3"/>
  <c r="A9855" i="3"/>
  <c r="A9856" i="3"/>
  <c r="A9857" i="3"/>
  <c r="A9858" i="3"/>
  <c r="A9859" i="3"/>
  <c r="A9860" i="3"/>
  <c r="A9861" i="3"/>
  <c r="A9862" i="3"/>
  <c r="A9863" i="3"/>
  <c r="A9864" i="3"/>
  <c r="A9865" i="3"/>
  <c r="A9866" i="3"/>
  <c r="A9867" i="3"/>
  <c r="A9868" i="3"/>
  <c r="A9869" i="3"/>
  <c r="A9870" i="3"/>
  <c r="A9871" i="3"/>
  <c r="A9872" i="3"/>
  <c r="A9873" i="3"/>
  <c r="A9874" i="3"/>
  <c r="A9875" i="3"/>
  <c r="A9876" i="3"/>
  <c r="A9877" i="3"/>
  <c r="A9878" i="3"/>
  <c r="A9879" i="3"/>
  <c r="A9880" i="3"/>
  <c r="A9881" i="3"/>
  <c r="A9882" i="3"/>
  <c r="A9883" i="3"/>
  <c r="A9884" i="3"/>
  <c r="A9885" i="3"/>
  <c r="A9886" i="3"/>
  <c r="A9887" i="3"/>
  <c r="A9888" i="3"/>
  <c r="A9889" i="3"/>
  <c r="A9890" i="3"/>
  <c r="A9891" i="3"/>
  <c r="A9892" i="3"/>
  <c r="A9893" i="3"/>
  <c r="A9894" i="3"/>
  <c r="A9895" i="3"/>
  <c r="A9896" i="3"/>
  <c r="A9897" i="3"/>
  <c r="A9898" i="3"/>
  <c r="A9899" i="3"/>
  <c r="A9900" i="3"/>
  <c r="A9901" i="3"/>
  <c r="A9902" i="3"/>
  <c r="A9903" i="3"/>
  <c r="A9904" i="3"/>
  <c r="A9905" i="3"/>
  <c r="A9906" i="3"/>
  <c r="A9907" i="3"/>
  <c r="A9908" i="3"/>
  <c r="A9909" i="3"/>
  <c r="A9910" i="3"/>
  <c r="A9911" i="3"/>
  <c r="A9912" i="3"/>
  <c r="A9913" i="3"/>
  <c r="A9914" i="3"/>
  <c r="A9915" i="3"/>
  <c r="A9916" i="3"/>
  <c r="A9917" i="3"/>
  <c r="A9918" i="3"/>
  <c r="A9919" i="3"/>
  <c r="A9920" i="3"/>
  <c r="A9921" i="3"/>
  <c r="A9922" i="3"/>
  <c r="A9923" i="3"/>
  <c r="A9924" i="3"/>
  <c r="A9925" i="3"/>
  <c r="A9926" i="3"/>
  <c r="A9927" i="3"/>
  <c r="A9928" i="3"/>
  <c r="A9929" i="3"/>
  <c r="A9930" i="3"/>
  <c r="A9931" i="3"/>
  <c r="A9932" i="3"/>
  <c r="A9933" i="3"/>
  <c r="A9934" i="3"/>
  <c r="A9935" i="3"/>
  <c r="A9936" i="3"/>
  <c r="A9937" i="3"/>
  <c r="A9938" i="3"/>
  <c r="A9939" i="3"/>
  <c r="A9940" i="3"/>
  <c r="A9941" i="3"/>
  <c r="A9942" i="3"/>
  <c r="A9943" i="3"/>
  <c r="A9944" i="3"/>
  <c r="A9945" i="3"/>
  <c r="A9946" i="3"/>
  <c r="A9947" i="3"/>
  <c r="A9948" i="3"/>
  <c r="A9949" i="3"/>
  <c r="A9950" i="3"/>
  <c r="A9951" i="3"/>
  <c r="A9952" i="3"/>
  <c r="A9953" i="3"/>
  <c r="A9954" i="3"/>
  <c r="A9955" i="3"/>
  <c r="A9956" i="3"/>
  <c r="A9957" i="3"/>
  <c r="A9958" i="3"/>
  <c r="A9959" i="3"/>
  <c r="A9960" i="3"/>
  <c r="A9961" i="3"/>
  <c r="A9962" i="3"/>
  <c r="A9963" i="3"/>
  <c r="A9964" i="3"/>
  <c r="A9965" i="3"/>
  <c r="A9966" i="3"/>
  <c r="A9967" i="3"/>
  <c r="A9968" i="3"/>
  <c r="A9969" i="3"/>
  <c r="A9970" i="3"/>
  <c r="A9971" i="3"/>
  <c r="A9972" i="3"/>
  <c r="A9973" i="3"/>
  <c r="A9974" i="3"/>
  <c r="A9975" i="3"/>
  <c r="A9976" i="3"/>
  <c r="A9977" i="3"/>
  <c r="A9978" i="3"/>
  <c r="A9979" i="3"/>
  <c r="A9980" i="3"/>
  <c r="A9981" i="3"/>
  <c r="A9982" i="3"/>
  <c r="A9983" i="3"/>
  <c r="A9984" i="3"/>
  <c r="A9985" i="3"/>
  <c r="A9986" i="3"/>
  <c r="A9987" i="3"/>
  <c r="A9988" i="3"/>
  <c r="A9989" i="3"/>
  <c r="A9990" i="3"/>
  <c r="A9991" i="3"/>
  <c r="A9992" i="3"/>
  <c r="A9993" i="3"/>
  <c r="A9994" i="3"/>
  <c r="A9995" i="3"/>
  <c r="A9996" i="3"/>
  <c r="A9997" i="3"/>
  <c r="A9998" i="3"/>
  <c r="A9999" i="3"/>
  <c r="A10000" i="3"/>
  <c r="A10001" i="3"/>
  <c r="A10002" i="3"/>
  <c r="A10003" i="3"/>
  <c r="A10004" i="3"/>
  <c r="A10005" i="3"/>
  <c r="A10006" i="3"/>
  <c r="A10007" i="3"/>
  <c r="A10008" i="3"/>
  <c r="A10009" i="3"/>
  <c r="A10010" i="3"/>
  <c r="A10011" i="3"/>
  <c r="A10012" i="3"/>
  <c r="A10013" i="3"/>
  <c r="A10014" i="3"/>
  <c r="A10015" i="3"/>
  <c r="A10016" i="3"/>
  <c r="A10017" i="3"/>
  <c r="A10018" i="3"/>
  <c r="A10019" i="3"/>
  <c r="A10020" i="3"/>
  <c r="A10021" i="3"/>
  <c r="A10022" i="3"/>
  <c r="A10023" i="3"/>
  <c r="A10024" i="3"/>
  <c r="A10025" i="3"/>
  <c r="A10026" i="3"/>
  <c r="A10027" i="3"/>
  <c r="A10028" i="3"/>
  <c r="A10029" i="3"/>
  <c r="A10030" i="3"/>
  <c r="A10031" i="3"/>
  <c r="A10032" i="3"/>
  <c r="A10033" i="3"/>
  <c r="A10034" i="3"/>
  <c r="A10035" i="3"/>
  <c r="A10036" i="3"/>
  <c r="A10037" i="3"/>
  <c r="A10038" i="3"/>
  <c r="A10039" i="3"/>
  <c r="A10040" i="3"/>
  <c r="A10041" i="3"/>
  <c r="A10042" i="3"/>
  <c r="A10043" i="3"/>
  <c r="A10044" i="3"/>
  <c r="A10045" i="3"/>
  <c r="A10046" i="3"/>
  <c r="A10047" i="3"/>
  <c r="A10048" i="3"/>
  <c r="A10049" i="3"/>
  <c r="A10050" i="3"/>
  <c r="A10051" i="3"/>
  <c r="A10052" i="3"/>
  <c r="A10053" i="3"/>
  <c r="A10054" i="3"/>
  <c r="A10055" i="3"/>
  <c r="A10056" i="3"/>
  <c r="A10057" i="3"/>
  <c r="A10058" i="3"/>
  <c r="A10059" i="3"/>
  <c r="A10060" i="3"/>
  <c r="A10061" i="3"/>
  <c r="A10062" i="3"/>
  <c r="A10063" i="3"/>
  <c r="A10064" i="3"/>
  <c r="A10065" i="3"/>
  <c r="A10066" i="3"/>
  <c r="A10067" i="3"/>
  <c r="A10068" i="3"/>
  <c r="A10069" i="3"/>
  <c r="A10070" i="3"/>
  <c r="A10071" i="3"/>
  <c r="A10072" i="3"/>
  <c r="A10073" i="3"/>
  <c r="A10074" i="3"/>
  <c r="A10075" i="3"/>
  <c r="A10076" i="3"/>
  <c r="A10077" i="3"/>
  <c r="A10078" i="3"/>
  <c r="A10079" i="3"/>
  <c r="A10080" i="3"/>
  <c r="A10081" i="3"/>
  <c r="A10082" i="3"/>
  <c r="A10083" i="3"/>
  <c r="A10084" i="3"/>
  <c r="A10085" i="3"/>
  <c r="A10086" i="3"/>
  <c r="A10087" i="3"/>
  <c r="A10088" i="3"/>
  <c r="A10089" i="3"/>
  <c r="A10090" i="3"/>
  <c r="A10091" i="3"/>
  <c r="A10092" i="3"/>
  <c r="A10093" i="3"/>
  <c r="A10094" i="3"/>
  <c r="A10095" i="3"/>
  <c r="A10096" i="3"/>
  <c r="A10097" i="3"/>
  <c r="A10098" i="3"/>
  <c r="A10099" i="3"/>
  <c r="A10100" i="3"/>
  <c r="A10101" i="3"/>
  <c r="A10102" i="3"/>
  <c r="A10103" i="3"/>
  <c r="A10104" i="3"/>
  <c r="A10105" i="3"/>
  <c r="A10106" i="3"/>
  <c r="A10107" i="3"/>
  <c r="A10108" i="3"/>
  <c r="A10109" i="3"/>
  <c r="A10110" i="3"/>
  <c r="A10111" i="3"/>
  <c r="A10112" i="3"/>
  <c r="A10113" i="3"/>
  <c r="A10114" i="3"/>
  <c r="A10115" i="3"/>
  <c r="A10116" i="3"/>
  <c r="A10117" i="3"/>
  <c r="A10118" i="3"/>
  <c r="A10119" i="3"/>
  <c r="A10120" i="3"/>
  <c r="A10121" i="3"/>
  <c r="A10122" i="3"/>
  <c r="A10123" i="3"/>
  <c r="A10124" i="3"/>
  <c r="A10125" i="3"/>
  <c r="A10126" i="3"/>
  <c r="A10127" i="3"/>
  <c r="A10128" i="3"/>
  <c r="A10129" i="3"/>
  <c r="A10130" i="3"/>
  <c r="A10131" i="3"/>
  <c r="A10132" i="3"/>
  <c r="A10133" i="3"/>
  <c r="A10134" i="3"/>
  <c r="A10135" i="3"/>
  <c r="A10136" i="3"/>
  <c r="A10137" i="3"/>
  <c r="A10138" i="3"/>
  <c r="A10139" i="3"/>
  <c r="A10140" i="3"/>
  <c r="A10141" i="3"/>
  <c r="A10142" i="3"/>
  <c r="A10143" i="3"/>
  <c r="A10144" i="3"/>
  <c r="A10145" i="3"/>
  <c r="A10146" i="3"/>
  <c r="A10147" i="3"/>
  <c r="A10148" i="3"/>
  <c r="A10149" i="3"/>
  <c r="A10150" i="3"/>
  <c r="A10151" i="3"/>
  <c r="A10152" i="3"/>
  <c r="A10153" i="3"/>
  <c r="A10154" i="3"/>
  <c r="A10155" i="3"/>
  <c r="A10156" i="3"/>
  <c r="A10157" i="3"/>
  <c r="A10158" i="3"/>
  <c r="A10159" i="3"/>
  <c r="A10160" i="3"/>
  <c r="A10161" i="3"/>
  <c r="A10162" i="3"/>
  <c r="A10163" i="3"/>
  <c r="A10164" i="3"/>
  <c r="A10165" i="3"/>
  <c r="A10166" i="3"/>
  <c r="A10167" i="3"/>
  <c r="A10168" i="3"/>
  <c r="A10169" i="3"/>
  <c r="A10170" i="3"/>
  <c r="A10171" i="3"/>
  <c r="A10172" i="3"/>
  <c r="A10173" i="3"/>
  <c r="A10174" i="3"/>
  <c r="A10175" i="3"/>
  <c r="A10176" i="3"/>
  <c r="A10177" i="3"/>
  <c r="A10178" i="3"/>
  <c r="A10179" i="3"/>
  <c r="A10180" i="3"/>
  <c r="A10181" i="3"/>
  <c r="A10182" i="3"/>
  <c r="A10183" i="3"/>
  <c r="A10184" i="3"/>
  <c r="A10185" i="3"/>
  <c r="A10186" i="3"/>
  <c r="A10187" i="3"/>
  <c r="A10188" i="3"/>
  <c r="A10189" i="3"/>
  <c r="A10190" i="3"/>
  <c r="A10191" i="3"/>
  <c r="A10192" i="3"/>
  <c r="A10193" i="3"/>
  <c r="A10194" i="3"/>
  <c r="A10195" i="3"/>
  <c r="A10196" i="3"/>
  <c r="A10197" i="3"/>
  <c r="A10198" i="3"/>
  <c r="A10199" i="3"/>
  <c r="A10200" i="3"/>
  <c r="A10201" i="3"/>
  <c r="A10202" i="3"/>
  <c r="A10203" i="3"/>
  <c r="A10204" i="3"/>
  <c r="A10205" i="3"/>
  <c r="A10206" i="3"/>
  <c r="A10207" i="3"/>
  <c r="A10208" i="3"/>
  <c r="A10209" i="3"/>
  <c r="A10210" i="3"/>
  <c r="A10211" i="3"/>
  <c r="A10212" i="3"/>
  <c r="A10213" i="3"/>
  <c r="A10214" i="3"/>
  <c r="A10215" i="3"/>
  <c r="A10216" i="3"/>
  <c r="A10217" i="3"/>
  <c r="A10218" i="3"/>
  <c r="A10219" i="3"/>
  <c r="A10220" i="3"/>
  <c r="A10221" i="3"/>
  <c r="A10222" i="3"/>
  <c r="A10223" i="3"/>
  <c r="A10224" i="3"/>
  <c r="A10225" i="3"/>
  <c r="A10226" i="3"/>
  <c r="A10227" i="3"/>
  <c r="A10228" i="3"/>
  <c r="A10229" i="3"/>
  <c r="A10230" i="3"/>
  <c r="A10231" i="3"/>
  <c r="A10232" i="3"/>
  <c r="A10233" i="3"/>
  <c r="A10234" i="3"/>
  <c r="A10235" i="3"/>
  <c r="A10236" i="3"/>
  <c r="A10237" i="3"/>
  <c r="A10238" i="3"/>
  <c r="A10239" i="3"/>
  <c r="A10240" i="3"/>
  <c r="A10241" i="3"/>
  <c r="A10242" i="3"/>
  <c r="A10243" i="3"/>
  <c r="A10244" i="3"/>
  <c r="A10245" i="3"/>
  <c r="A10246" i="3"/>
  <c r="A10247" i="3"/>
  <c r="A10248" i="3"/>
  <c r="A10249" i="3"/>
  <c r="A10250" i="3"/>
  <c r="A10251" i="3"/>
  <c r="A10252" i="3"/>
  <c r="A10253" i="3"/>
  <c r="A10254" i="3"/>
  <c r="A10255" i="3"/>
  <c r="A10256" i="3"/>
  <c r="A10257" i="3"/>
  <c r="A10258" i="3"/>
  <c r="A10259" i="3"/>
  <c r="A10260" i="3"/>
  <c r="A10261" i="3"/>
  <c r="A10262" i="3"/>
  <c r="A10263" i="3"/>
  <c r="A10264" i="3"/>
  <c r="A10265" i="3"/>
  <c r="A10266" i="3"/>
  <c r="A10267" i="3"/>
  <c r="A10268" i="3"/>
  <c r="A10269" i="3"/>
  <c r="A10270" i="3"/>
  <c r="A10271" i="3"/>
  <c r="A10272" i="3"/>
  <c r="A10273" i="3"/>
  <c r="A10274" i="3"/>
  <c r="A10275" i="3"/>
  <c r="A10276" i="3"/>
  <c r="A10277" i="3"/>
  <c r="A10278" i="3"/>
  <c r="A10279" i="3"/>
  <c r="A10280" i="3"/>
  <c r="A10281" i="3"/>
  <c r="A10282" i="3"/>
  <c r="A10283" i="3"/>
  <c r="A10284" i="3"/>
  <c r="A10285" i="3"/>
  <c r="A10286" i="3"/>
  <c r="A10287" i="3"/>
  <c r="A10288" i="3"/>
  <c r="A10289" i="3"/>
  <c r="A10290" i="3"/>
  <c r="A10291" i="3"/>
  <c r="A10292" i="3"/>
  <c r="A10293" i="3"/>
  <c r="A10294" i="3"/>
  <c r="A10295" i="3"/>
  <c r="A10296" i="3"/>
  <c r="A10297" i="3"/>
  <c r="A10298" i="3"/>
  <c r="A10299" i="3"/>
  <c r="A10300" i="3"/>
  <c r="A10301" i="3"/>
  <c r="A10302" i="3"/>
  <c r="A10303" i="3"/>
  <c r="A10304" i="3"/>
  <c r="A10305" i="3"/>
  <c r="A10306" i="3"/>
  <c r="A10307" i="3"/>
  <c r="A10308" i="3"/>
  <c r="A10309" i="3"/>
  <c r="A10310" i="3"/>
  <c r="A10311" i="3"/>
  <c r="A10312" i="3"/>
  <c r="A10313" i="3"/>
  <c r="A10314" i="3"/>
  <c r="A10315" i="3"/>
  <c r="A10316" i="3"/>
  <c r="A10317" i="3"/>
  <c r="A10318" i="3"/>
  <c r="A10319" i="3"/>
  <c r="A10320" i="3"/>
  <c r="A10321" i="3"/>
  <c r="A10322" i="3"/>
  <c r="A10323" i="3"/>
  <c r="A10324" i="3"/>
  <c r="A10325" i="3"/>
  <c r="A10326" i="3"/>
  <c r="A10327" i="3"/>
  <c r="A10328" i="3"/>
  <c r="A10329" i="3"/>
  <c r="A10330" i="3"/>
  <c r="A10331" i="3"/>
  <c r="A10332" i="3"/>
  <c r="A10333" i="3"/>
  <c r="A10334" i="3"/>
  <c r="A10335" i="3"/>
  <c r="A10336" i="3"/>
  <c r="A10337" i="3"/>
  <c r="A10338" i="3"/>
  <c r="A10339" i="3"/>
  <c r="A10340" i="3"/>
  <c r="A10341" i="3"/>
  <c r="A10342" i="3"/>
  <c r="A10343" i="3"/>
  <c r="A10344" i="3"/>
  <c r="A10345" i="3"/>
  <c r="A10346" i="3"/>
  <c r="A10347" i="3"/>
  <c r="A10348" i="3"/>
  <c r="A10349" i="3"/>
  <c r="A10350" i="3"/>
  <c r="A10351" i="3"/>
  <c r="A10352" i="3"/>
  <c r="A10353" i="3"/>
  <c r="A10354" i="3"/>
  <c r="A10355" i="3"/>
  <c r="A10356" i="3"/>
  <c r="A10357" i="3"/>
  <c r="A10358" i="3"/>
  <c r="A10359" i="3"/>
  <c r="A10360" i="3"/>
  <c r="A10361" i="3"/>
  <c r="A10362" i="3"/>
  <c r="A10363" i="3"/>
  <c r="A10364" i="3"/>
  <c r="A10365" i="3"/>
  <c r="A10366" i="3"/>
  <c r="A10367" i="3"/>
  <c r="A10368" i="3"/>
  <c r="A10369" i="3"/>
  <c r="A10370" i="3"/>
  <c r="A10371" i="3"/>
  <c r="A10372" i="3"/>
  <c r="A10373" i="3"/>
  <c r="A10374" i="3"/>
  <c r="A10375" i="3"/>
  <c r="A10376" i="3"/>
  <c r="A10377" i="3"/>
  <c r="A10378" i="3"/>
  <c r="A10379" i="3"/>
  <c r="A10380" i="3"/>
  <c r="A10381" i="3"/>
  <c r="A10382" i="3"/>
  <c r="A10383" i="3"/>
  <c r="A10384" i="3"/>
  <c r="A10385" i="3"/>
  <c r="A10386" i="3"/>
  <c r="A10387" i="3"/>
  <c r="A10388" i="3"/>
  <c r="A10389" i="3"/>
  <c r="A10390" i="3"/>
  <c r="A10391" i="3"/>
  <c r="A10392" i="3"/>
  <c r="A10393" i="3"/>
  <c r="A10394" i="3"/>
  <c r="A10395" i="3"/>
  <c r="A10396" i="3"/>
  <c r="A10397" i="3"/>
  <c r="A10398" i="3"/>
  <c r="A10399" i="3"/>
  <c r="A10400" i="3"/>
  <c r="A10401" i="3"/>
  <c r="A10402" i="3"/>
  <c r="A10403" i="3"/>
  <c r="A10404" i="3"/>
  <c r="A10405" i="3"/>
  <c r="A10406" i="3"/>
  <c r="A10407" i="3"/>
  <c r="A10408" i="3"/>
  <c r="A10409" i="3"/>
  <c r="A10410" i="3"/>
  <c r="A10411" i="3"/>
  <c r="A10412" i="3"/>
  <c r="A10413" i="3"/>
  <c r="A10414" i="3"/>
  <c r="A10415" i="3"/>
  <c r="A10416" i="3"/>
  <c r="A10417" i="3"/>
  <c r="A10418" i="3"/>
  <c r="A10419" i="3"/>
  <c r="A10420" i="3"/>
  <c r="A10421" i="3"/>
  <c r="A10422" i="3"/>
  <c r="A10423" i="3"/>
  <c r="A10424" i="3"/>
  <c r="A10425" i="3"/>
  <c r="A10426" i="3"/>
  <c r="A10427" i="3"/>
  <c r="A10428" i="3"/>
  <c r="A10429" i="3"/>
  <c r="A10430" i="3"/>
  <c r="A10431" i="3"/>
  <c r="A10432" i="3"/>
  <c r="A10433" i="3"/>
  <c r="A10434" i="3"/>
  <c r="A10435" i="3"/>
  <c r="A10436" i="3"/>
  <c r="A10437" i="3"/>
  <c r="A10438" i="3"/>
  <c r="A10439" i="3"/>
  <c r="A10440" i="3"/>
  <c r="A10441" i="3"/>
  <c r="A10442" i="3"/>
  <c r="A10443" i="3"/>
  <c r="A10444" i="3"/>
  <c r="A10445" i="3"/>
  <c r="A10446" i="3"/>
  <c r="A10447" i="3"/>
  <c r="A10448" i="3"/>
  <c r="A10449" i="3"/>
  <c r="A10450" i="3"/>
  <c r="A10451" i="3"/>
  <c r="A10452" i="3"/>
  <c r="A10453" i="3"/>
  <c r="A10454" i="3"/>
  <c r="A10455" i="3"/>
  <c r="A10456" i="3"/>
  <c r="A10457" i="3"/>
  <c r="A10458" i="3"/>
  <c r="A10459" i="3"/>
  <c r="A10460" i="3"/>
  <c r="A10461" i="3"/>
  <c r="A10462" i="3"/>
  <c r="A10463" i="3"/>
  <c r="A10464" i="3"/>
  <c r="A10465" i="3"/>
  <c r="A10466" i="3"/>
  <c r="A10467" i="3"/>
  <c r="A10468" i="3"/>
  <c r="A10469" i="3"/>
  <c r="A10470" i="3"/>
  <c r="A10471" i="3"/>
  <c r="A10472" i="3"/>
  <c r="A10473" i="3"/>
  <c r="A10474" i="3"/>
  <c r="A10475" i="3"/>
  <c r="A10476" i="3"/>
  <c r="A10477" i="3"/>
  <c r="A10478" i="3"/>
  <c r="A10479" i="3"/>
  <c r="A10480" i="3"/>
  <c r="A10481" i="3"/>
  <c r="A10482" i="3"/>
  <c r="A10483" i="3"/>
  <c r="A10484" i="3"/>
  <c r="A10485" i="3"/>
  <c r="A10486" i="3"/>
  <c r="A10487" i="3"/>
  <c r="A10488" i="3"/>
  <c r="A10489" i="3"/>
  <c r="A10490" i="3"/>
  <c r="A10491" i="3"/>
  <c r="A10492" i="3"/>
  <c r="A10493" i="3"/>
  <c r="A10494" i="3"/>
  <c r="A10495" i="3"/>
  <c r="A10496" i="3"/>
  <c r="A10497" i="3"/>
  <c r="A10498" i="3"/>
  <c r="A10499" i="3"/>
  <c r="A10500" i="3"/>
  <c r="A10501" i="3"/>
  <c r="A10502" i="3"/>
  <c r="A10503" i="3"/>
  <c r="A10504" i="3"/>
  <c r="A10505" i="3"/>
  <c r="A10506" i="3"/>
  <c r="A10507" i="3"/>
  <c r="A10508" i="3"/>
  <c r="A10509" i="3"/>
  <c r="A10510" i="3"/>
  <c r="A10511" i="3"/>
  <c r="A10512" i="3"/>
  <c r="A10513" i="3"/>
  <c r="A10514" i="3"/>
  <c r="A10515" i="3"/>
  <c r="A10516" i="3"/>
  <c r="A10517" i="3"/>
  <c r="A10518" i="3"/>
  <c r="A10519" i="3"/>
  <c r="A10520" i="3"/>
  <c r="A10521" i="3"/>
  <c r="A10522" i="3"/>
  <c r="A10523" i="3"/>
  <c r="A10524" i="3"/>
  <c r="A10525" i="3"/>
  <c r="A10526" i="3"/>
  <c r="A10527" i="3"/>
  <c r="A10528" i="3"/>
  <c r="A10529" i="3"/>
  <c r="A10530" i="3"/>
  <c r="A10531" i="3"/>
  <c r="A10532" i="3"/>
  <c r="A10533" i="3"/>
  <c r="A10534" i="3"/>
  <c r="A10535" i="3"/>
  <c r="A10536" i="3"/>
  <c r="A10537" i="3"/>
  <c r="A10538" i="3"/>
  <c r="A10539" i="3"/>
  <c r="A10540" i="3"/>
  <c r="A10541" i="3"/>
  <c r="A10542" i="3"/>
  <c r="A10543" i="3"/>
  <c r="A10544" i="3"/>
  <c r="A10545" i="3"/>
  <c r="A10546" i="3"/>
  <c r="A10547" i="3"/>
  <c r="A10548" i="3"/>
  <c r="A10549" i="3"/>
  <c r="A10550" i="3"/>
  <c r="A10551" i="3"/>
  <c r="A10552" i="3"/>
  <c r="A10553" i="3"/>
  <c r="A10554" i="3"/>
  <c r="A10555" i="3"/>
  <c r="A10556" i="3"/>
  <c r="A10557" i="3"/>
  <c r="A10558" i="3"/>
  <c r="A10559" i="3"/>
  <c r="A10560" i="3"/>
  <c r="A10561" i="3"/>
  <c r="A10562" i="3"/>
  <c r="A10563" i="3"/>
  <c r="A10564" i="3"/>
  <c r="A10565" i="3"/>
  <c r="A10566" i="3"/>
  <c r="A10567" i="3"/>
  <c r="A10568" i="3"/>
  <c r="A10569" i="3"/>
  <c r="A10570" i="3"/>
  <c r="A10571" i="3"/>
  <c r="A10572" i="3"/>
  <c r="A10573" i="3"/>
  <c r="A10574" i="3"/>
  <c r="A10575" i="3"/>
  <c r="A10576" i="3"/>
  <c r="A10577" i="3"/>
  <c r="A10578" i="3"/>
  <c r="A10579" i="3"/>
  <c r="A10580" i="3"/>
  <c r="A10581" i="3"/>
  <c r="A10582" i="3"/>
  <c r="A10583" i="3"/>
  <c r="A10584" i="3"/>
  <c r="A10585" i="3"/>
  <c r="A10586" i="3"/>
  <c r="A10587" i="3"/>
  <c r="A10588" i="3"/>
  <c r="A10589" i="3"/>
  <c r="A10590" i="3"/>
  <c r="A10591" i="3"/>
  <c r="A10592" i="3"/>
  <c r="A10593" i="3"/>
  <c r="A10594" i="3"/>
  <c r="A10595" i="3"/>
  <c r="A10596" i="3"/>
  <c r="A10597" i="3"/>
  <c r="A10598" i="3"/>
  <c r="A10599" i="3"/>
  <c r="A10600" i="3"/>
  <c r="A10601" i="3"/>
  <c r="A10602" i="3"/>
  <c r="A10603" i="3"/>
  <c r="A10604" i="3"/>
  <c r="A10605" i="3"/>
  <c r="A10606" i="3"/>
  <c r="A10607" i="3"/>
  <c r="A10608" i="3"/>
  <c r="A10609" i="3"/>
  <c r="A10610" i="3"/>
  <c r="A10611" i="3"/>
  <c r="A10612" i="3"/>
  <c r="A10613" i="3"/>
  <c r="A10614" i="3"/>
  <c r="A10615" i="3"/>
  <c r="A10616" i="3"/>
  <c r="A10617" i="3"/>
  <c r="A10618" i="3"/>
  <c r="A10619" i="3"/>
  <c r="A10620" i="3"/>
  <c r="A10621" i="3"/>
  <c r="A10622" i="3"/>
  <c r="A10623" i="3"/>
  <c r="A10624" i="3"/>
  <c r="A10625" i="3"/>
  <c r="A10626" i="3"/>
  <c r="A10627" i="3"/>
  <c r="A10628" i="3"/>
  <c r="A10629" i="3"/>
  <c r="A10630" i="3"/>
  <c r="A10631" i="3"/>
  <c r="A10632" i="3"/>
  <c r="A10633" i="3"/>
  <c r="A10634" i="3"/>
  <c r="A10635" i="3"/>
  <c r="A10636" i="3"/>
  <c r="A10637" i="3"/>
  <c r="A10638" i="3"/>
  <c r="A10639" i="3"/>
  <c r="A10640" i="3"/>
  <c r="A10641" i="3"/>
  <c r="A10642" i="3"/>
  <c r="A10643" i="3"/>
  <c r="A10644" i="3"/>
  <c r="A10645" i="3"/>
  <c r="A10646" i="3"/>
  <c r="A10647" i="3"/>
  <c r="A10648" i="3"/>
  <c r="A10649" i="3"/>
  <c r="A10650" i="3"/>
  <c r="A10651" i="3"/>
  <c r="A10652" i="3"/>
  <c r="A10653" i="3"/>
  <c r="A10654" i="3"/>
  <c r="A10655" i="3"/>
  <c r="A10656" i="3"/>
  <c r="A10657" i="3"/>
  <c r="A10658" i="3"/>
  <c r="A10659" i="3"/>
  <c r="A10660" i="3"/>
  <c r="A10661" i="3"/>
  <c r="A10662" i="3"/>
  <c r="A10663" i="3"/>
  <c r="A10664" i="3"/>
  <c r="A10665" i="3"/>
  <c r="A10666" i="3"/>
  <c r="A10667" i="3"/>
  <c r="A10668" i="3"/>
  <c r="A10669" i="3"/>
  <c r="A10670" i="3"/>
  <c r="A10671" i="3"/>
  <c r="A10672" i="3"/>
  <c r="A10673" i="3"/>
  <c r="A10674" i="3"/>
  <c r="A10675" i="3"/>
  <c r="A10676" i="3"/>
  <c r="A10677" i="3"/>
  <c r="A10678" i="3"/>
  <c r="A10679" i="3"/>
  <c r="A10680" i="3"/>
  <c r="A10681" i="3"/>
  <c r="A10682" i="3"/>
  <c r="A10683" i="3"/>
  <c r="A10684" i="3"/>
  <c r="A10685" i="3"/>
  <c r="A10686" i="3"/>
  <c r="A10687" i="3"/>
  <c r="A10688" i="3"/>
  <c r="A10689" i="3"/>
  <c r="A10690" i="3"/>
  <c r="A10691" i="3"/>
  <c r="A10692" i="3"/>
  <c r="A10693" i="3"/>
  <c r="A10694" i="3"/>
  <c r="A10695" i="3"/>
  <c r="A10696" i="3"/>
  <c r="A10697" i="3"/>
  <c r="A10698" i="3"/>
  <c r="A10699" i="3"/>
  <c r="A10700" i="3"/>
  <c r="A10701" i="3"/>
  <c r="A10702" i="3"/>
  <c r="A10703" i="3"/>
  <c r="A10704" i="3"/>
  <c r="A10705" i="3"/>
  <c r="A10706" i="3"/>
  <c r="A10707" i="3"/>
  <c r="A10708" i="3"/>
  <c r="A10709" i="3"/>
  <c r="A10710" i="3"/>
  <c r="A10711" i="3"/>
  <c r="A10712" i="3"/>
  <c r="A10713" i="3"/>
  <c r="A10714" i="3"/>
  <c r="A10715" i="3"/>
  <c r="A10716" i="3"/>
  <c r="A10717" i="3"/>
  <c r="A10718" i="3"/>
  <c r="A10719" i="3"/>
  <c r="A10720" i="3"/>
  <c r="A10721" i="3"/>
  <c r="A10722" i="3"/>
  <c r="A10723" i="3"/>
  <c r="A10724" i="3"/>
  <c r="A10725" i="3"/>
  <c r="A10726" i="3"/>
  <c r="A10727" i="3"/>
  <c r="A10728" i="3"/>
  <c r="A10729" i="3"/>
  <c r="A10730" i="3"/>
  <c r="A10731" i="3"/>
  <c r="A10732" i="3"/>
  <c r="A10733" i="3"/>
  <c r="A10734" i="3"/>
  <c r="A10735" i="3"/>
  <c r="A10736" i="3"/>
  <c r="A10737" i="3"/>
  <c r="A10738" i="3"/>
  <c r="A10739" i="3"/>
  <c r="A10740" i="3"/>
  <c r="A10741" i="3"/>
  <c r="A10742" i="3"/>
  <c r="A10743" i="3"/>
  <c r="A10744" i="3"/>
  <c r="A10745" i="3"/>
  <c r="A10746" i="3"/>
  <c r="A10747" i="3"/>
  <c r="A10748" i="3"/>
  <c r="A10749" i="3"/>
  <c r="A10750" i="3"/>
  <c r="A10751" i="3"/>
  <c r="A10752" i="3"/>
  <c r="A10753" i="3"/>
  <c r="A10754" i="3"/>
  <c r="A10755" i="3"/>
  <c r="A10756" i="3"/>
  <c r="A10757" i="3"/>
  <c r="A10758" i="3"/>
  <c r="A10759" i="3"/>
  <c r="A10760" i="3"/>
  <c r="A10761" i="3"/>
  <c r="A10762" i="3"/>
  <c r="A10763" i="3"/>
  <c r="A10764" i="3"/>
  <c r="A10765" i="3"/>
  <c r="A10766" i="3"/>
  <c r="A10767" i="3"/>
  <c r="A10768" i="3"/>
  <c r="A10769" i="3"/>
  <c r="A10770" i="3"/>
  <c r="A10771" i="3"/>
  <c r="A10772" i="3"/>
  <c r="A10773" i="3"/>
  <c r="A10774" i="3"/>
  <c r="A10775" i="3"/>
  <c r="A10776" i="3"/>
  <c r="A10777" i="3"/>
  <c r="A10778" i="3"/>
  <c r="A10779" i="3"/>
  <c r="A10780" i="3"/>
  <c r="A10781" i="3"/>
  <c r="A10782" i="3"/>
  <c r="A10783" i="3"/>
  <c r="A10784" i="3"/>
  <c r="A10785" i="3"/>
  <c r="A10786" i="3"/>
  <c r="A10787" i="3"/>
  <c r="A10788" i="3"/>
  <c r="A10789" i="3"/>
  <c r="A10790" i="3"/>
  <c r="A10791" i="3"/>
  <c r="A10792" i="3"/>
  <c r="A10793" i="3"/>
  <c r="A10794" i="3"/>
  <c r="A10795" i="3"/>
  <c r="A10796" i="3"/>
  <c r="A10797" i="3"/>
  <c r="A10798" i="3"/>
  <c r="A10799" i="3"/>
  <c r="A10800" i="3"/>
  <c r="A10801" i="3"/>
  <c r="A10802" i="3"/>
  <c r="A10803" i="3"/>
  <c r="A10804" i="3"/>
  <c r="A10805" i="3"/>
  <c r="A10806" i="3"/>
  <c r="A10807" i="3"/>
  <c r="A10808" i="3"/>
  <c r="A10809" i="3"/>
  <c r="A10810" i="3"/>
  <c r="A10811" i="3"/>
  <c r="A10812" i="3"/>
  <c r="A10813" i="3"/>
  <c r="A10814" i="3"/>
  <c r="A10815" i="3"/>
  <c r="A10816" i="3"/>
  <c r="A10817" i="3"/>
  <c r="A10818" i="3"/>
  <c r="A10819" i="3"/>
  <c r="A10820" i="3"/>
  <c r="A10821" i="3"/>
  <c r="A10822" i="3"/>
  <c r="A10823" i="3"/>
  <c r="A10824" i="3"/>
  <c r="A10825" i="3"/>
  <c r="A10826" i="3"/>
  <c r="A10827" i="3"/>
  <c r="A10828" i="3"/>
  <c r="A10829" i="3"/>
  <c r="A10830" i="3"/>
  <c r="A10831" i="3"/>
  <c r="A10832" i="3"/>
  <c r="A10833" i="3"/>
  <c r="A10834" i="3"/>
  <c r="A10835" i="3"/>
  <c r="A10836" i="3"/>
  <c r="A10837" i="3"/>
  <c r="A10838" i="3"/>
  <c r="A10839" i="3"/>
  <c r="A10840" i="3"/>
  <c r="A10841" i="3"/>
  <c r="A10842" i="3"/>
  <c r="A10843" i="3"/>
  <c r="A10844" i="3"/>
  <c r="A10845" i="3"/>
  <c r="A10846" i="3"/>
  <c r="A10847" i="3"/>
  <c r="A10848" i="3"/>
  <c r="A10849" i="3"/>
  <c r="A10850" i="3"/>
  <c r="A10851" i="3"/>
  <c r="A10852" i="3"/>
  <c r="A10853" i="3"/>
  <c r="A10854" i="3"/>
  <c r="A10855" i="3"/>
  <c r="A10856" i="3"/>
  <c r="A10857" i="3"/>
  <c r="A10858" i="3"/>
  <c r="A10859" i="3"/>
  <c r="A10860" i="3"/>
  <c r="A10861" i="3"/>
  <c r="A10862" i="3"/>
  <c r="A10863" i="3"/>
  <c r="A10864" i="3"/>
  <c r="A10865" i="3"/>
  <c r="A10866" i="3"/>
  <c r="A10867" i="3"/>
  <c r="A10868" i="3"/>
  <c r="A10869" i="3"/>
  <c r="A10870" i="3"/>
  <c r="A10871" i="3"/>
  <c r="A10872" i="3"/>
  <c r="A10873" i="3"/>
  <c r="A10874" i="3"/>
  <c r="A10875" i="3"/>
  <c r="A10876" i="3"/>
  <c r="A10877" i="3"/>
  <c r="A10878" i="3"/>
  <c r="A10879" i="3"/>
  <c r="A10880" i="3"/>
  <c r="A10881" i="3"/>
  <c r="A10882" i="3"/>
  <c r="A10883" i="3"/>
  <c r="A10884" i="3"/>
  <c r="A10885" i="3"/>
  <c r="A10886" i="3"/>
  <c r="A10887" i="3"/>
  <c r="A10888" i="3"/>
  <c r="A10889" i="3"/>
  <c r="A10890" i="3"/>
  <c r="A10891" i="3"/>
  <c r="A10892" i="3"/>
  <c r="A10893" i="3"/>
  <c r="A10894" i="3"/>
  <c r="A10895" i="3"/>
  <c r="A10896" i="3"/>
  <c r="A10897" i="3"/>
  <c r="A10898" i="3"/>
  <c r="G25" i="13" l="1"/>
  <c r="F25" i="13"/>
  <c r="E25" i="13"/>
  <c r="H25" i="13"/>
  <c r="D29" i="11"/>
  <c r="H29" i="11" s="1"/>
  <c r="E24" i="14"/>
  <c r="I24" i="14" s="1"/>
  <c r="E29" i="11"/>
  <c r="E23" i="13"/>
  <c r="J23" i="13" s="1"/>
  <c r="G27" i="14"/>
  <c r="G24" i="14"/>
  <c r="F26" i="11"/>
  <c r="D27" i="11"/>
  <c r="H27" i="11" s="1"/>
  <c r="H24" i="14"/>
  <c r="F24" i="14"/>
  <c r="F29" i="11"/>
  <c r="E25" i="14"/>
  <c r="I25" i="14" s="1"/>
  <c r="H27" i="14"/>
  <c r="F27" i="14"/>
  <c r="E27" i="14"/>
  <c r="J27" i="14" s="1"/>
  <c r="D26" i="11"/>
  <c r="H26" i="11" s="1"/>
  <c r="E26" i="11"/>
  <c r="D32" i="11"/>
  <c r="H32" i="11" s="1"/>
  <c r="E30" i="11"/>
  <c r="F30" i="11"/>
  <c r="G25" i="14"/>
  <c r="F32" i="11"/>
  <c r="D31" i="11"/>
  <c r="H31" i="11" s="1"/>
  <c r="E31" i="11"/>
  <c r="F31" i="11"/>
  <c r="D30" i="11"/>
  <c r="H30" i="11" s="1"/>
  <c r="E32" i="11"/>
  <c r="F29" i="14"/>
  <c r="G26" i="14"/>
  <c r="E26" i="14"/>
  <c r="J26" i="14" s="1"/>
  <c r="F25" i="14"/>
  <c r="G23" i="14"/>
  <c r="E23" i="14"/>
  <c r="I23" i="14" s="1"/>
  <c r="E29" i="14"/>
  <c r="I29" i="14" s="1"/>
  <c r="F30" i="14"/>
  <c r="H29" i="14"/>
  <c r="H28" i="14"/>
  <c r="F28" i="14"/>
  <c r="H30" i="14"/>
  <c r="F26" i="14"/>
  <c r="H25" i="14"/>
  <c r="H26" i="14"/>
  <c r="F23" i="14"/>
  <c r="G29" i="14"/>
  <c r="H23" i="14"/>
  <c r="E30" i="14"/>
  <c r="J30" i="14" s="1"/>
  <c r="E28" i="14"/>
  <c r="I28" i="14" s="1"/>
  <c r="G30" i="14"/>
  <c r="G28" i="14"/>
  <c r="E28" i="13"/>
  <c r="F8" i="14"/>
  <c r="E7" i="14"/>
  <c r="J7" i="14" s="1"/>
  <c r="E7" i="13"/>
  <c r="J7" i="13" s="1"/>
  <c r="G23" i="13"/>
  <c r="G5" i="13"/>
  <c r="G6" i="14"/>
  <c r="F6" i="14"/>
  <c r="F5" i="13"/>
  <c r="E17" i="14"/>
  <c r="J17" i="14" s="1"/>
  <c r="E37" i="11"/>
  <c r="E33" i="14"/>
  <c r="E22" i="14"/>
  <c r="J22" i="14" s="1"/>
  <c r="E21" i="14"/>
  <c r="J21" i="14" s="1"/>
  <c r="E20" i="14"/>
  <c r="J20" i="14" s="1"/>
  <c r="E19" i="14"/>
  <c r="J19" i="14" s="1"/>
  <c r="E18" i="14"/>
  <c r="J18" i="14" s="1"/>
  <c r="E16" i="14"/>
  <c r="J16" i="14" s="1"/>
  <c r="E15" i="14"/>
  <c r="J15" i="14" s="1"/>
  <c r="E14" i="14"/>
  <c r="J14" i="14" s="1"/>
  <c r="E13" i="14"/>
  <c r="J13" i="14" s="1"/>
  <c r="E12" i="14"/>
  <c r="J12" i="14" s="1"/>
  <c r="E11" i="14"/>
  <c r="J11" i="14" s="1"/>
  <c r="E10" i="14"/>
  <c r="J10" i="14" s="1"/>
  <c r="E9" i="14"/>
  <c r="J9" i="14" s="1"/>
  <c r="E8" i="14"/>
  <c r="J8" i="14" s="1"/>
  <c r="E24" i="13"/>
  <c r="J24" i="13" s="1"/>
  <c r="E22" i="13"/>
  <c r="J22" i="13" s="1"/>
  <c r="E21" i="13"/>
  <c r="J21" i="13" s="1"/>
  <c r="E20" i="13"/>
  <c r="J20" i="13" s="1"/>
  <c r="E19" i="13"/>
  <c r="J19" i="13" s="1"/>
  <c r="E18" i="13"/>
  <c r="J18" i="13" s="1"/>
  <c r="E17" i="13"/>
  <c r="J17" i="13" s="1"/>
  <c r="E16" i="13"/>
  <c r="J16" i="13" s="1"/>
  <c r="E15" i="13"/>
  <c r="J15" i="13" s="1"/>
  <c r="E14" i="13"/>
  <c r="J14" i="13" s="1"/>
  <c r="E13" i="13"/>
  <c r="J13" i="13" s="1"/>
  <c r="E12" i="13"/>
  <c r="J12" i="13" s="1"/>
  <c r="E11" i="13"/>
  <c r="J11" i="13" s="1"/>
  <c r="E10" i="13"/>
  <c r="J10" i="13" s="1"/>
  <c r="E9" i="13"/>
  <c r="J9" i="13" s="1"/>
  <c r="E8" i="13"/>
  <c r="J8" i="13" s="1"/>
  <c r="E6" i="13"/>
  <c r="J6" i="13" s="1"/>
  <c r="F22" i="14"/>
  <c r="F21" i="14"/>
  <c r="F20" i="14"/>
  <c r="F19" i="14"/>
  <c r="F18" i="14"/>
  <c r="F17" i="14"/>
  <c r="F16" i="14"/>
  <c r="F15" i="14"/>
  <c r="F14" i="14"/>
  <c r="F13" i="14"/>
  <c r="F12" i="14"/>
  <c r="F11" i="14"/>
  <c r="F10" i="14"/>
  <c r="F9" i="14"/>
  <c r="F7" i="14"/>
  <c r="F24" i="13"/>
  <c r="F23" i="13"/>
  <c r="F22" i="13"/>
  <c r="F21" i="13"/>
  <c r="F20" i="13"/>
  <c r="F19" i="13"/>
  <c r="F18" i="13"/>
  <c r="F17" i="13"/>
  <c r="F16" i="13"/>
  <c r="F15" i="13"/>
  <c r="F14" i="13"/>
  <c r="F13" i="13"/>
  <c r="F12" i="13"/>
  <c r="F11" i="13"/>
  <c r="F10" i="13"/>
  <c r="F9" i="13"/>
  <c r="F8" i="13"/>
  <c r="F7" i="13"/>
  <c r="F6" i="13"/>
  <c r="G22" i="14"/>
  <c r="G21" i="14"/>
  <c r="G20" i="14"/>
  <c r="G19" i="14"/>
  <c r="G18" i="14"/>
  <c r="G17" i="14"/>
  <c r="G16" i="14"/>
  <c r="G15" i="14"/>
  <c r="G14" i="14"/>
  <c r="G13" i="14"/>
  <c r="G12" i="14"/>
  <c r="G11" i="14"/>
  <c r="G10" i="14"/>
  <c r="G9" i="14"/>
  <c r="G8" i="14"/>
  <c r="G7" i="14"/>
  <c r="G24" i="13"/>
  <c r="G22" i="13"/>
  <c r="G21" i="13"/>
  <c r="G20" i="13"/>
  <c r="G19" i="13"/>
  <c r="G18" i="13"/>
  <c r="G17" i="13"/>
  <c r="G16" i="13"/>
  <c r="G15" i="13"/>
  <c r="G14" i="13"/>
  <c r="G13" i="13"/>
  <c r="G12" i="13"/>
  <c r="G11" i="13"/>
  <c r="G10" i="13"/>
  <c r="G9" i="13"/>
  <c r="G8" i="13"/>
  <c r="G7" i="13"/>
  <c r="G6" i="13"/>
  <c r="H22" i="14"/>
  <c r="H21" i="14"/>
  <c r="H20" i="14"/>
  <c r="H19" i="14"/>
  <c r="H18" i="14"/>
  <c r="H17" i="14"/>
  <c r="H16" i="14"/>
  <c r="H15" i="14"/>
  <c r="H14" i="14"/>
  <c r="H13" i="14"/>
  <c r="H12" i="14"/>
  <c r="H11" i="14"/>
  <c r="H10" i="14"/>
  <c r="H9" i="14"/>
  <c r="H8" i="14"/>
  <c r="H7" i="14"/>
  <c r="H24" i="13"/>
  <c r="H23" i="13"/>
  <c r="H22" i="13"/>
  <c r="H21" i="13"/>
  <c r="H20" i="13"/>
  <c r="H19" i="13"/>
  <c r="H18" i="13"/>
  <c r="H17" i="13"/>
  <c r="H16" i="13"/>
  <c r="H15" i="13"/>
  <c r="H14" i="13"/>
  <c r="H13" i="13"/>
  <c r="H12" i="13"/>
  <c r="H11" i="13"/>
  <c r="H10" i="13"/>
  <c r="H9" i="13"/>
  <c r="H8" i="13"/>
  <c r="H7" i="13"/>
  <c r="H6" i="13"/>
  <c r="F14" i="11"/>
  <c r="E15" i="11"/>
  <c r="D9" i="11"/>
  <c r="H9" i="11" s="1"/>
  <c r="D23" i="11"/>
  <c r="F25" i="11"/>
  <c r="E27" i="11"/>
  <c r="F16" i="11"/>
  <c r="E13" i="11"/>
  <c r="D10" i="11"/>
  <c r="F23" i="11"/>
  <c r="E20" i="11"/>
  <c r="D17" i="11"/>
  <c r="H17" i="11" s="1"/>
  <c r="E19" i="11"/>
  <c r="F10" i="11"/>
  <c r="F27" i="11"/>
  <c r="D20" i="11"/>
  <c r="D15" i="11"/>
  <c r="F21" i="11"/>
  <c r="E18" i="11"/>
  <c r="F12" i="11"/>
  <c r="F9" i="11"/>
  <c r="E25" i="11"/>
  <c r="D22" i="11"/>
  <c r="F19" i="11"/>
  <c r="E16" i="11"/>
  <c r="D13" i="11"/>
  <c r="E11" i="11"/>
  <c r="D24" i="11"/>
  <c r="F22" i="11"/>
  <c r="D12" i="11"/>
  <c r="D11" i="11"/>
  <c r="H11" i="11" s="1"/>
  <c r="F17" i="11"/>
  <c r="E14" i="11"/>
  <c r="D28" i="11"/>
  <c r="F24" i="11"/>
  <c r="E21" i="11"/>
  <c r="D18" i="11"/>
  <c r="F15" i="11"/>
  <c r="E12" i="11"/>
  <c r="E9" i="11"/>
  <c r="D25" i="11"/>
  <c r="D16" i="11"/>
  <c r="H16" i="11" s="1"/>
  <c r="F18" i="11"/>
  <c r="E23" i="11"/>
  <c r="E22" i="11"/>
  <c r="F13" i="11"/>
  <c r="E10" i="11"/>
  <c r="D19" i="11"/>
  <c r="F20" i="11"/>
  <c r="E17" i="11"/>
  <c r="D14" i="11"/>
  <c r="F11" i="11"/>
  <c r="F28" i="11"/>
  <c r="E24" i="11"/>
  <c r="D21" i="11"/>
  <c r="E28" i="11"/>
  <c r="C1" i="6"/>
  <c r="E27" i="6"/>
  <c r="F11" i="6"/>
  <c r="F15" i="6"/>
  <c r="F19" i="6"/>
  <c r="F23" i="6"/>
  <c r="F9" i="6"/>
  <c r="E13" i="6"/>
  <c r="E17" i="6"/>
  <c r="E21" i="6"/>
  <c r="D11" i="6"/>
  <c r="H11" i="6" s="1"/>
  <c r="D19" i="6"/>
  <c r="H19" i="6" s="1"/>
  <c r="D9" i="6"/>
  <c r="H9" i="6" s="1"/>
  <c r="D26" i="6"/>
  <c r="H26" i="6" s="1"/>
  <c r="E28" i="6"/>
  <c r="F10" i="6"/>
  <c r="F14" i="6"/>
  <c r="F18" i="6"/>
  <c r="F22" i="6"/>
  <c r="F26" i="6"/>
  <c r="E12" i="6"/>
  <c r="E16" i="6"/>
  <c r="E20" i="6"/>
  <c r="E24" i="6"/>
  <c r="D10" i="6"/>
  <c r="H10" i="6" s="1"/>
  <c r="D18" i="6"/>
  <c r="H18" i="6" s="1"/>
  <c r="D25" i="6"/>
  <c r="H25" i="6" s="1"/>
  <c r="F27" i="6"/>
  <c r="D27" i="6"/>
  <c r="H27" i="6" s="1"/>
  <c r="F13" i="6"/>
  <c r="F17" i="6"/>
  <c r="F21" i="6"/>
  <c r="F25" i="6"/>
  <c r="E11" i="6"/>
  <c r="E15" i="6"/>
  <c r="E19" i="6"/>
  <c r="E23" i="6"/>
  <c r="E9" i="6"/>
  <c r="D13" i="6"/>
  <c r="H13" i="6" s="1"/>
  <c r="D17" i="6"/>
  <c r="H17" i="6" s="1"/>
  <c r="F28" i="6"/>
  <c r="D28" i="6"/>
  <c r="H28" i="6" s="1"/>
  <c r="F12" i="6"/>
  <c r="F16" i="6"/>
  <c r="F20" i="6"/>
  <c r="F24" i="6"/>
  <c r="E10" i="6"/>
  <c r="E14" i="6"/>
  <c r="E18" i="6"/>
  <c r="E22" i="6"/>
  <c r="E26" i="6"/>
  <c r="D12" i="6"/>
  <c r="H12" i="6" s="1"/>
  <c r="D16" i="6"/>
  <c r="H16" i="6" s="1"/>
  <c r="D20" i="6"/>
  <c r="H20" i="6" s="1"/>
  <c r="D24" i="6"/>
  <c r="H24" i="6" s="1"/>
  <c r="E25" i="6"/>
  <c r="D15" i="6"/>
  <c r="H15" i="6" s="1"/>
  <c r="D23" i="6"/>
  <c r="H23" i="6" s="1"/>
  <c r="D14" i="6"/>
  <c r="H14" i="6" s="1"/>
  <c r="D22" i="6"/>
  <c r="H22" i="6" s="1"/>
  <c r="D21" i="6"/>
  <c r="H21" i="6" s="1"/>
  <c r="E35" i="6"/>
  <c r="J24" i="14" l="1"/>
  <c r="I25" i="13"/>
  <c r="J25" i="13"/>
  <c r="G29" i="11"/>
  <c r="G26" i="11"/>
  <c r="I27" i="14"/>
  <c r="H21" i="11"/>
  <c r="I21" i="11"/>
  <c r="I26" i="14"/>
  <c r="G32" i="11"/>
  <c r="G30" i="11"/>
  <c r="G31" i="11"/>
  <c r="J23" i="14"/>
  <c r="J29" i="14"/>
  <c r="I30" i="14"/>
  <c r="J25" i="14"/>
  <c r="J28" i="14"/>
  <c r="G28" i="11"/>
  <c r="H28" i="11"/>
  <c r="G12" i="11"/>
  <c r="H12" i="11"/>
  <c r="G13" i="11"/>
  <c r="H13" i="11"/>
  <c r="G14" i="11"/>
  <c r="H14" i="11"/>
  <c r="G22" i="11"/>
  <c r="H22" i="11"/>
  <c r="G23" i="11"/>
  <c r="H23" i="11"/>
  <c r="G19" i="11"/>
  <c r="H19" i="11"/>
  <c r="G24" i="11"/>
  <c r="H24" i="11"/>
  <c r="G20" i="11"/>
  <c r="H20" i="11"/>
  <c r="G10" i="11"/>
  <c r="H10" i="11"/>
  <c r="G25" i="11"/>
  <c r="H25" i="11"/>
  <c r="G18" i="11"/>
  <c r="H18" i="11"/>
  <c r="G15" i="11"/>
  <c r="H15" i="11"/>
  <c r="G17" i="11"/>
  <c r="G27" i="11"/>
  <c r="G16" i="11"/>
  <c r="G9" i="11"/>
  <c r="G21" i="11"/>
  <c r="G11" i="11"/>
  <c r="I6" i="13"/>
  <c r="I11" i="13"/>
  <c r="I15" i="13"/>
  <c r="I19" i="13"/>
  <c r="I23" i="13"/>
  <c r="I7" i="14"/>
  <c r="I11" i="14"/>
  <c r="I15" i="14"/>
  <c r="I19" i="14"/>
  <c r="I10" i="13"/>
  <c r="I14" i="13"/>
  <c r="I18" i="13"/>
  <c r="I22" i="13"/>
  <c r="I10" i="14"/>
  <c r="I14" i="14"/>
  <c r="I18" i="14"/>
  <c r="I22" i="14"/>
  <c r="I7" i="13"/>
  <c r="I9" i="13"/>
  <c r="I13" i="13"/>
  <c r="I17" i="13"/>
  <c r="I21" i="13"/>
  <c r="I9" i="14"/>
  <c r="I13" i="14"/>
  <c r="I17" i="14"/>
  <c r="I21" i="14"/>
  <c r="I8" i="13"/>
  <c r="I12" i="13"/>
  <c r="I16" i="13"/>
  <c r="I20" i="13"/>
  <c r="I24" i="13"/>
  <c r="I8" i="14"/>
  <c r="I12" i="14"/>
  <c r="I16" i="14"/>
  <c r="I20" i="14"/>
  <c r="G23" i="6"/>
  <c r="G20" i="6"/>
  <c r="G28" i="6"/>
  <c r="G18" i="6"/>
  <c r="G26" i="6"/>
  <c r="G14" i="6"/>
  <c r="G24" i="6"/>
  <c r="G13" i="6"/>
  <c r="G25" i="6"/>
  <c r="G11" i="6"/>
  <c r="G22" i="6"/>
  <c r="G12" i="6"/>
  <c r="G17" i="6"/>
  <c r="G19" i="6"/>
  <c r="G21" i="6"/>
  <c r="G15" i="6"/>
  <c r="G16" i="6"/>
  <c r="G27" i="6"/>
  <c r="G10" i="6"/>
  <c r="G9" i="6"/>
  <c r="E8" i="11"/>
  <c r="I32" i="11" l="1"/>
  <c r="I30" i="11"/>
  <c r="I31" i="11"/>
  <c r="I28" i="11"/>
  <c r="I29" i="11"/>
  <c r="I27" i="11"/>
  <c r="I26" i="11"/>
  <c r="I25" i="11"/>
  <c r="I23" i="11"/>
  <c r="I24" i="11"/>
  <c r="I22" i="11"/>
  <c r="I19" i="11"/>
  <c r="I20" i="11"/>
  <c r="I17" i="11"/>
  <c r="I18" i="11"/>
  <c r="I15" i="11"/>
  <c r="I16" i="11"/>
  <c r="I13" i="11"/>
  <c r="I14" i="11"/>
  <c r="I12" i="11"/>
  <c r="I10" i="11"/>
  <c r="I11" i="11"/>
  <c r="I9" i="11"/>
  <c r="E8" i="6"/>
  <c r="I9" i="6" s="1"/>
  <c r="I12" i="6" l="1"/>
  <c r="I19" i="6" l="1"/>
  <c r="I25" i="6"/>
  <c r="I14" i="6"/>
  <c r="I13" i="6"/>
  <c r="I24" i="6"/>
  <c r="I10" i="6"/>
  <c r="I23" i="6"/>
  <c r="I26" i="6"/>
  <c r="I16" i="6"/>
  <c r="I17" i="6"/>
  <c r="I18" i="6"/>
  <c r="I20" i="6"/>
  <c r="I22" i="6"/>
  <c r="I15" i="6"/>
  <c r="I21" i="6"/>
  <c r="I11" i="6"/>
  <c r="I27" i="6" l="1"/>
  <c r="I28" i="6"/>
</calcChain>
</file>

<file path=xl/sharedStrings.xml><?xml version="1.0" encoding="utf-8"?>
<sst xmlns="http://schemas.openxmlformats.org/spreadsheetml/2006/main" count="15919" uniqueCount="200">
  <si>
    <t>NHS Borders</t>
  </si>
  <si>
    <t>NHS Highland</t>
  </si>
  <si>
    <t>NHS Lanarkshire</t>
  </si>
  <si>
    <t>NHS Lothian</t>
  </si>
  <si>
    <t>NHS Orkney</t>
  </si>
  <si>
    <t>NHS Shetland</t>
  </si>
  <si>
    <t>NHS Tayside</t>
  </si>
  <si>
    <t>NHS Western Isles</t>
  </si>
  <si>
    <t>NHS Scotland</t>
  </si>
  <si>
    <t>SCAN</t>
  </si>
  <si>
    <t>WOSCAN</t>
  </si>
  <si>
    <t>NHS Greater Glasgow &amp; Clyde</t>
  </si>
  <si>
    <t>Breast</t>
  </si>
  <si>
    <t>Cervical</t>
  </si>
  <si>
    <t>Colorectal</t>
  </si>
  <si>
    <t>Head &amp; Neck</t>
  </si>
  <si>
    <t>Lung</t>
  </si>
  <si>
    <t>Lymphoma</t>
  </si>
  <si>
    <t>Melanoma</t>
  </si>
  <si>
    <t>Ovarian</t>
  </si>
  <si>
    <t>% treated within 62 days</t>
  </si>
  <si>
    <t>Report Type</t>
  </si>
  <si>
    <t>Quarter End</t>
  </si>
  <si>
    <t>Health Board</t>
  </si>
  <si>
    <t>Cancer Type</t>
  </si>
  <si>
    <t>Number of Eligible referrals</t>
  </si>
  <si>
    <t>62 day performance</t>
  </si>
  <si>
    <t>Max</t>
  </si>
  <si>
    <t>Median</t>
  </si>
  <si>
    <t>62 day</t>
  </si>
  <si>
    <t>Breast (screened excluded)</t>
  </si>
  <si>
    <t>Breast (screened only)</t>
  </si>
  <si>
    <t>Cervical (screened excluded)</t>
  </si>
  <si>
    <t>Cervical (screened only)</t>
  </si>
  <si>
    <t>Colorectal (screened excluded)</t>
  </si>
  <si>
    <t>Colorectal (screened only)</t>
  </si>
  <si>
    <t>Please note:</t>
  </si>
  <si>
    <t>*All cancer types for which data are recorded: breast, cervical, colorectal, head and neck, lung, lymphoma, melanoma, ovarian, upper GI, and urological.</t>
  </si>
  <si>
    <t xml:space="preserve">Period of treatment: </t>
  </si>
  <si>
    <t xml:space="preserve">Cancer Type: </t>
  </si>
  <si>
    <t>Please read the notes below before looking at the data.</t>
  </si>
  <si>
    <t>Notes</t>
  </si>
  <si>
    <t>Inclusion Criteria</t>
  </si>
  <si>
    <t>The cancer waiting times standards are applicable to:</t>
  </si>
  <si>
    <t>Exclusion Criteria and Waiting Times Adjustments</t>
  </si>
  <si>
    <t>A patient will be excluded from reporting against the Cancer Waiting Times standards for the following reasons:</t>
  </si>
  <si>
    <t>As part of a patient’s pathway there may be some areas of delay not attributable to NHS Board performance, and in these cases an adjustment can be made to discount periods of patient unavailability.</t>
  </si>
  <si>
    <t>If applicable, the cumulative number of days by which the waiting times pathway can be adjusted (before and/or after the decision to treat) is then subtracted from the total wait (in days) to give an adjusted wait.</t>
  </si>
  <si>
    <t>Adjustments can be made for the following patient-induced delays and medical suspensions:</t>
  </si>
  <si>
    <r>
      <t xml:space="preserve">1.      NHS Scotland patients with a newly diagnosed primary cancer for all cancer types for which data are recorded: breast (ICD-10 C50 or D05), colorectal (ICD-10 C18-C20), head and neck </t>
    </r>
    <r>
      <rPr>
        <sz val="9"/>
        <color indexed="10"/>
        <rFont val="Arial"/>
        <family val="2"/>
      </rPr>
      <t/>
    </r>
  </si>
  <si>
    <t xml:space="preserve">         urological (ICD-10 C60-68), and gynae-cervical (ICD-10 C53).  Recurring cancers are not covered by these waiting times standards.</t>
  </si>
  <si>
    <t>1.      The patient chooses to have any part of their pathway out with NHSScotland (if this is before the decision to treat they will be excluded from the 62-day standard and if after the decision to treat</t>
  </si>
  <si>
    <t>2.      The patient died before treatment.</t>
  </si>
  <si>
    <t>3.      The patient refused all treatment.</t>
  </si>
  <si>
    <t>4.      The patient was deemed a clinically complex case by the lead cancer clinician of the responsible NHS Board.</t>
  </si>
  <si>
    <t>1.      Patient did not attend an appointment.</t>
  </si>
  <si>
    <t>2.      Patient cancelled an appointment.</t>
  </si>
  <si>
    <t>3.      Patient deferred an appointment.</t>
  </si>
  <si>
    <t>4.      Temporary co-morbidity.</t>
  </si>
  <si>
    <t>5.      Other patient-induced suspension.</t>
  </si>
  <si>
    <t>6.      Medical suspension.</t>
  </si>
  <si>
    <t>Contents</t>
  </si>
  <si>
    <t xml:space="preserve">         (ICD-10 C00-14, C30-C32, C76.0), lung (ICD-10 code C33-34), lymphoma (ICD-10 C81-C85), melanoma - new primary invasive (i.e. Clark level &gt; 1, melanoma of any site except eye); includes C43 (Skin),</t>
  </si>
  <si>
    <t xml:space="preserve">         proven secondary melanoma where the origin of the primary lesion has never been identified, gynae-ovarian (ICD-10 C48, C56 &amp; D39.1), upper GI (ICD-10 C15-C16, C17.0 and C22-C25),</t>
  </si>
  <si>
    <t xml:space="preserve">                      they will be excluded from both standards).</t>
  </si>
  <si>
    <t>"-"  denotes no referrals submitted and/or monitored during this period of treatment.</t>
  </si>
  <si>
    <t>"n/a" denotes not applicable due to small numbers or no referrals monitored.</t>
  </si>
  <si>
    <t>31-day standard from date decision to treat to first cancer treatment</t>
  </si>
  <si>
    <t>62-day standard from receipt of an urgent referral with suspicion of cancer to first cancer treatment</t>
  </si>
  <si>
    <t>31 day</t>
  </si>
  <si>
    <t>Golden Jubilee National Hospital</t>
  </si>
  <si>
    <t>NHS Ayrshire &amp; Arran</t>
  </si>
  <si>
    <t>NHS Dumfries &amp; Galloway</t>
  </si>
  <si>
    <t>NHS Fife</t>
  </si>
  <si>
    <t>NHS Forth Valley</t>
  </si>
  <si>
    <t>NHS Grampian</t>
  </si>
  <si>
    <t>Standard:</t>
  </si>
  <si>
    <t>Concatenated</t>
  </si>
  <si>
    <t>National Waiting Times Centre</t>
  </si>
  <si>
    <t>Number of Eligible referrals treated within 62 days</t>
  </si>
  <si>
    <t>% treated within 31 days</t>
  </si>
  <si>
    <t>For some patients it will not be clinically appropriate for treatment to begin within 62 days of referral or 31 days of decision to treat, therefore a tolerance level of 5% is applied to the new standards, i.e. the stated waiting time must be met for 95% of all patients covered by the standard.</t>
  </si>
  <si>
    <t>Total</t>
  </si>
  <si>
    <t>Performance against the 62-day standard from receipt of an urgent referral with suspicion of cancer to first cancer treatment by NHS Board and regional Cancer Network for all cancer types recorded</t>
  </si>
  <si>
    <t>Performance against the 31-day standard from date decision to treat to first cancer treatment by NHS Board and regional Cancer Network for all cancer types recorded</t>
  </si>
  <si>
    <t xml:space="preserve">              </t>
  </si>
  <si>
    <r>
      <t>Number of eligible referrals</t>
    </r>
    <r>
      <rPr>
        <vertAlign val="superscript"/>
        <sz val="10"/>
        <rFont val="Arial"/>
        <family val="2"/>
      </rPr>
      <t>1</t>
    </r>
  </si>
  <si>
    <r>
      <t>Maximum wait (Days)</t>
    </r>
    <r>
      <rPr>
        <b/>
        <vertAlign val="superscript"/>
        <sz val="10"/>
        <rFont val="Arial"/>
        <family val="2"/>
      </rPr>
      <t>2</t>
    </r>
  </si>
  <si>
    <r>
      <t>Median wait (Days)</t>
    </r>
    <r>
      <rPr>
        <b/>
        <vertAlign val="superscript"/>
        <sz val="10"/>
        <rFont val="Arial"/>
        <family val="2"/>
      </rPr>
      <t>3</t>
    </r>
  </si>
  <si>
    <r>
      <t>SCAN</t>
    </r>
    <r>
      <rPr>
        <vertAlign val="superscript"/>
        <sz val="10"/>
        <rFont val="Arial"/>
        <family val="2"/>
      </rPr>
      <t>5</t>
    </r>
  </si>
  <si>
    <r>
      <t>WOSCAN</t>
    </r>
    <r>
      <rPr>
        <vertAlign val="superscript"/>
        <sz val="10"/>
        <rFont val="Arial"/>
        <family val="2"/>
      </rPr>
      <t>5</t>
    </r>
  </si>
  <si>
    <r>
      <t>Golden Jubilee National Hospital</t>
    </r>
    <r>
      <rPr>
        <b/>
        <vertAlign val="superscript"/>
        <sz val="10"/>
        <rFont val="Arial"/>
        <family val="2"/>
      </rPr>
      <t>6</t>
    </r>
  </si>
  <si>
    <t>Measure:</t>
  </si>
  <si>
    <t>All Cancer Types*</t>
  </si>
  <si>
    <t>All Cancer Types* (screened excluded)</t>
  </si>
  <si>
    <t>All Cancer Types* (screened only)</t>
  </si>
  <si>
    <t>Performance against the 62-day and 31-day standards, by NHS Board and regional Cancer Network for all cancer types recorded.</t>
  </si>
  <si>
    <t>2.      Adults (over 16 at date of diagnosis).</t>
  </si>
  <si>
    <t>4.      Patients who started treatment within the specific quarter are eligible.</t>
  </si>
  <si>
    <t>SCAN – South East Scotland CAncer Network.</t>
  </si>
  <si>
    <t>WOSCAN – West of Scotland CAncer Network.</t>
  </si>
  <si>
    <t>as at snapshot on</t>
  </si>
  <si>
    <t>maybe be subject to change in future publications.</t>
  </si>
  <si>
    <t>N.B. Some of these data have been adjusted to take into account periods of patient unavailability (e.g. because the patient did not attend an appointment) and/or medical</t>
  </si>
  <si>
    <t>suspensions (e.g. the patient had another condition requiring treatment before cancer treatment could be started).  Waiting Times adjustments are not made when</t>
  </si>
  <si>
    <t>delays are caused by hospital operational circumstances.</t>
  </si>
  <si>
    <t>Number of eligible referrals that started treatment within 62 days</t>
  </si>
  <si>
    <t>Number of eligible referrals that started treatment within 31 days</t>
  </si>
  <si>
    <t>Maximum wait (Days) (2)</t>
  </si>
  <si>
    <t>Median wait (Days) (3)</t>
  </si>
  <si>
    <t>Number of eligible referrals (1)</t>
  </si>
  <si>
    <t>#N/A denotes not applicable due to small numbers or no referrals monitored.</t>
  </si>
  <si>
    <t>Performance against the 62-day standard from receipt of an urgent referral with suspicion of cancer to first cancer treatment by cancer type for all Health Boards</t>
  </si>
  <si>
    <t>Performance against the 31-day standard from date decision to treat to first cancer treatment by cancer type for all Health Boards</t>
  </si>
  <si>
    <t>Standard</t>
  </si>
  <si>
    <t>Golden Jubilee National Hospital (6)</t>
  </si>
  <si>
    <t>SCAN (5)</t>
  </si>
  <si>
    <t>WOSCAN (5)</t>
  </si>
  <si>
    <t xml:space="preserve">List of measures </t>
  </si>
  <si>
    <t>31 vs 62 day standard</t>
  </si>
  <si>
    <t>List of quarters</t>
  </si>
  <si>
    <t>List of cancer types</t>
  </si>
  <si>
    <t>For table 1</t>
  </si>
  <si>
    <t>List of Health Boards for lookups</t>
  </si>
  <si>
    <t>Period of treatment</t>
  </si>
  <si>
    <t>Cancer type</t>
  </si>
  <si>
    <t>Measure</t>
  </si>
  <si>
    <t xml:space="preserve">N.B. Some of these data have been adjusted to take into account periods of patient unavailability (e.g. because the patient did not attend </t>
  </si>
  <si>
    <t>subject to change in future publications.</t>
  </si>
  <si>
    <t xml:space="preserve">*All cancer types for which data are recorded: breast, cervical, colorectal, head and neck, lung, lymphoma, melanoma, ovarian, upper GI, </t>
  </si>
  <si>
    <t>and urological.</t>
  </si>
  <si>
    <t xml:space="preserve">N.B. Some of these data have been adjusted to take into account periods of patient unavailability (e.g. because the patient did not attend an </t>
  </si>
  <si>
    <t xml:space="preserve">appointment) and/or medical suspensions (e.g. the patient had another condition requiring treatment before cancer treatment could be </t>
  </si>
  <si>
    <t>started).  Waiting Times adjustments are not made when delays are caused by hospital operational circumstances.</t>
  </si>
  <si>
    <t>may be</t>
  </si>
  <si>
    <t xml:space="preserve">Table 1a: </t>
  </si>
  <si>
    <t>Chart 1a:</t>
  </si>
  <si>
    <t xml:space="preserve">Table 1b: </t>
  </si>
  <si>
    <t>Chart 1b:</t>
  </si>
  <si>
    <t>Table 1a: Compliance against the 62-day and 31-day standards by NHS Board and regional Cancer Network.</t>
  </si>
  <si>
    <t>Chart 1a: Compliance against the 62-day and 31-day standards by NHS Board and regional Cancer Network.</t>
  </si>
  <si>
    <t>Table 1b: Compliance against the 62-day and 31-day standards by cancer type.</t>
  </si>
  <si>
    <t>Chart 1b: Compliance against the 62-day and 31-day standards by cancer type.</t>
  </si>
  <si>
    <r>
      <t>Health Board</t>
    </r>
    <r>
      <rPr>
        <b/>
        <sz val="10"/>
        <rFont val="Arial"/>
        <family val="2"/>
      </rPr>
      <t xml:space="preserve">: </t>
    </r>
  </si>
  <si>
    <t>95th percentile</t>
  </si>
  <si>
    <r>
      <t>95th Percentile (Days)</t>
    </r>
    <r>
      <rPr>
        <b/>
        <vertAlign val="superscript"/>
        <sz val="10"/>
        <rFont val="Arial"/>
        <family val="2"/>
      </rPr>
      <t>4</t>
    </r>
  </si>
  <si>
    <t>95th Percentile (Days) (4)</t>
  </si>
  <si>
    <t>Column Index for Vlookups</t>
  </si>
  <si>
    <r>
      <t>NCA</t>
    </r>
    <r>
      <rPr>
        <b/>
        <vertAlign val="superscript"/>
        <sz val="10"/>
        <rFont val="Arial"/>
        <family val="2"/>
      </rPr>
      <t>5</t>
    </r>
  </si>
  <si>
    <t>5. NCA = North Cancer Alliance
    SCAN = South East Scotland CAncer Network
    WOSCAN = West of Scotland CAncer Network</t>
  </si>
  <si>
    <t>NCA</t>
  </si>
  <si>
    <t>NCA (5)</t>
  </si>
  <si>
    <t>3.      Patient included if an NHS Board commissions part of the patient's pathway to NHS England or to the private sector.</t>
  </si>
  <si>
    <t xml:space="preserve">an appointment) and/or medical suspensions (e.g. the patient had another condition requiring treatment before cancer treatment could be </t>
  </si>
  <si>
    <t>Source: PHS New Cancer Waiting Times. Data for</t>
  </si>
  <si>
    <t>Upper GI - Hepatopancreatobiliary</t>
  </si>
  <si>
    <t>Upper GI - Oesophagogastric</t>
  </si>
  <si>
    <t>Urology - Bladder</t>
  </si>
  <si>
    <t>Urology - Other</t>
  </si>
  <si>
    <t>Urology - Prostate</t>
  </si>
  <si>
    <t>Upper GI</t>
  </si>
  <si>
    <t>Urological</t>
  </si>
  <si>
    <t>NHS Ayrshire &amp; Arran</t>
  </si>
  <si>
    <t>NHS Dumfries &amp; Galloway</t>
  </si>
  <si>
    <t>NHS Fife</t>
  </si>
  <si>
    <t>NHS Forth Valley</t>
  </si>
  <si>
    <t>NHS Grampian</t>
  </si>
  <si>
    <t>Upper GI - Hepatopancreatobiliary</t>
  </si>
  <si>
    <t>Upper GI - Oesophagogastric</t>
  </si>
  <si>
    <t>Golden Jubilee National Hospital</t>
  </si>
  <si>
    <t>Maximum wait – the largest value of referral to treatment days (62-day) or decision to treat to treatment days (31-day).</t>
  </si>
  <si>
    <t>Eligible referral (62-day) – urgent referral submitted with a suspicion of cancer by a GP or GDP, or direct referral to hospital (self, GP or NHS24 referral to A&amp;E or other) where the signs and symptoms are consistent with the cancer diagnosed as per the Scottish Referral Guidelines, or referral from a National Cancer Screening Programme; excluding patients who had a clinically complex pathway, who died before treatment or refused treatment.</t>
  </si>
  <si>
    <t>Eligible referral (31-day) – all referrals (urgent and non-urgent) submitted from all sources (regardless of route of referral), excluding patients who had a clinically complex pathway, who died before treatment or refused treatment.</t>
  </si>
  <si>
    <t>Percentile – the value of a variable below which a certain percent of observations fall. For example, the 95th percentile is the value (referral to treatment days [62-day] or decision to treat to treatment days [31-day]) below which 95 percent of the waits may be found.  The 50th percentile is also known as the median.  95th percentiles have only been calculated where there are forty or more eligible patients.</t>
  </si>
  <si>
    <t>Referral – a request to a care professional, team, service or organisation to provide appropriate care to a patient/client. A referral may be made by a person, team, service or organisation on behalf of a patient/client, or a patient/client may refer him/herself.</t>
  </si>
  <si>
    <t>Urgent referral – referral submitted with a suspicion of cancer by a GP or GDP, or direct referral to hospital (self, GP or NHS24 referral to A&amp;E or other) where the signs and symptoms are consistent with the cancer diagnosed as per the Scottish Referral Guidelines , or referral from a National Cancer Screening Programme.</t>
  </si>
  <si>
    <t>Waiting times adjustment – an adjustment (in days) applied to take into account periods of patient unavailability (e.g. because the patient did not attend an appointment) and/or medical suspension (e.g. the patient had another condition requiring treatment before cancer treatment could be started).  Waiting times adjustments are not made when delays are caused by hospital operational circumstances.</t>
  </si>
  <si>
    <t>For some patients it will not be clinically appropriate for treatment to begin within 62 days of referral, therefore a tolerance level of 5% is applied to the new standards, i.e. the stated waiting time must be met for 95% of all patients covered by the standard.</t>
  </si>
  <si>
    <t>1. Eligible referral (62-day) – urgent referral submitted with a suspicion of cancer by a GP or GDP, or direct referral to hospital (self, GP or NHS24 referral to A&amp;E or other) where the signs and symptoms are consistent with the cancer diagnosed as per the Scottish Referral Guidelines, or referral from a National Cancer Screening Programme; excluding patients who had a clinically complex pathway, who died before treatment or refused treatment.
Eligible referral (31-day) – all referrals (urgent and non-urgent) submitted from all sources (regardless of route of referral), excluding patients who had a clinically complex pathway, who died before treatment or refused treatment.</t>
  </si>
  <si>
    <t>2. The maximum wait is the largest value of referral to treatment days (62-day) or decision to treat to treatment days (31-day).</t>
  </si>
  <si>
    <t>3. The median wait is the middle value of referral to treatment days (62-day) or decision to treat to treatment days (31-day). Median waits have only been calculated where there are three or more eligible patients.</t>
  </si>
  <si>
    <t>Median wait – the middle value of referral to treatment days (62-day) or decision to treat to treatment days (31-day). Median waits have only been calculated where there are three or more eligible patients.</t>
  </si>
  <si>
    <t>4. A percentile is  the value of a variable below which a certain percent of observations fall. For example, the 95th percentile is the value (referral to treatment days [62-day] or decision to treat to treatment days [31-day]) below which 95 percent of the waits may be found.  The 50th percentile is also known as the median.  95th percentiles have only been calculated where there are forty or more eligible patients.</t>
  </si>
  <si>
    <t>6. Golden Jubilee National Hospital is only able to supply data for the 31-day standard as they are not in a position to refer patients but are involved in the treatment stage.</t>
  </si>
  <si>
    <t>View Table 1a</t>
  </si>
  <si>
    <t>View Chart 1a</t>
  </si>
  <si>
    <t>View Chart 1b</t>
  </si>
  <si>
    <t>View Table 1b</t>
  </si>
  <si>
    <t>Source: PHS New Cancer Waiting Times: Data provided by NHS Boards and compiled by PHS Scotland.</t>
  </si>
  <si>
    <t>NCA – North Cancer Alliance.</t>
  </si>
  <si>
    <t>Upper GI – upper gastrointestinal</t>
  </si>
  <si>
    <t>GP/GDP – general practitioner/general dental practitioner</t>
  </si>
  <si>
    <t>Further information on Cancer Waiting Times, including Data Quality and Guidance (such as the Data &amp; Definitions manual) can be found on the website.</t>
  </si>
  <si>
    <t>62 Day</t>
  </si>
  <si>
    <t>April-June 2024</t>
  </si>
  <si>
    <t>January-March 2024</t>
  </si>
  <si>
    <t>July-September 2024</t>
  </si>
  <si>
    <t>October-December 2023</t>
  </si>
  <si>
    <t>October-December 2024</t>
  </si>
  <si>
    <t>31 Day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</si>
</sst>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0.0%"/>
    <numFmt numFmtId="165" formatCode="#,##0.00%"/>
    <numFmt numFmtId="166" formatCode="0.0"/>
    <numFmt numFmtId="167" formatCode="_-* #,##0_-;\-* #,##0_-;_-* &quot;-&quot;??_-;_-@_-"/>
  </numFmts>
  <fonts count="44" x14ac:knownFonts="1">
    <font>
      <sz val="11"/>
      <color theme="1"/>
      <name val="Calibri"/>
      <family val="2"/>
      <scheme val="minor"/>
    </font>
    <font>
      <sz val="9"/>
      <color indexed="8"/>
      <name val="Arial"/>
      <family val="2"/>
    </font>
    <font>
      <b/>
      <sz val="10"/>
      <name val="Arial"/>
      <family val="2"/>
    </font>
    <font>
      <sz val="11"/>
      <color theme="1"/>
      <name val="Calibri"/>
      <family val="2"/>
      <scheme val="minor"/>
    </font>
    <font>
      <b/>
      <sz val="11"/>
      <color theme="1"/>
      <name val="Calibri"/>
      <family val="2"/>
      <scheme val="minor"/>
    </font>
    <font>
      <sz val="9"/>
      <color theme="1"/>
      <name val="Arial"/>
      <family val="2"/>
    </font>
    <font>
      <sz val="11"/>
      <color theme="0"/>
      <name val="Calibri"/>
      <family val="2"/>
      <scheme val="minor"/>
    </font>
    <font>
      <sz val="11"/>
      <name val="Calibri"/>
      <family val="2"/>
      <scheme val="minor"/>
    </font>
    <font>
      <sz val="9"/>
      <name val="Arial"/>
      <family val="2"/>
    </font>
    <font>
      <u/>
      <sz val="10"/>
      <color indexed="12"/>
      <name val="Arial"/>
      <family val="2"/>
    </font>
    <font>
      <b/>
      <sz val="12"/>
      <color indexed="8"/>
      <name val="Arial"/>
      <family val="2"/>
    </font>
    <font>
      <sz val="12"/>
      <color indexed="8"/>
      <name val="Arial"/>
      <family val="2"/>
    </font>
    <font>
      <sz val="8"/>
      <name val="Courier"/>
      <family val="3"/>
    </font>
    <font>
      <b/>
      <sz val="10"/>
      <color indexed="10"/>
      <name val="Arial"/>
      <family val="2"/>
    </font>
    <font>
      <sz val="10"/>
      <name val="Arial"/>
      <family val="2"/>
    </font>
    <font>
      <b/>
      <i/>
      <sz val="10"/>
      <name val="Arial"/>
      <family val="2"/>
    </font>
    <font>
      <u/>
      <sz val="11"/>
      <color indexed="12"/>
      <name val="Arial"/>
      <family val="2"/>
    </font>
    <font>
      <b/>
      <u/>
      <sz val="10"/>
      <color indexed="8"/>
      <name val="Arial"/>
      <family val="2"/>
    </font>
    <font>
      <sz val="8"/>
      <name val="Arial"/>
      <family val="2"/>
    </font>
    <font>
      <sz val="9"/>
      <color indexed="10"/>
      <name val="Arial"/>
      <family val="2"/>
    </font>
    <font>
      <u/>
      <sz val="10"/>
      <color indexed="8"/>
      <name val="Arial"/>
      <family val="2"/>
    </font>
    <font>
      <b/>
      <sz val="9"/>
      <name val="Arial"/>
      <family val="2"/>
    </font>
    <font>
      <b/>
      <sz val="11"/>
      <color theme="1"/>
      <name val="Arial"/>
      <family val="2"/>
    </font>
    <font>
      <b/>
      <sz val="11"/>
      <name val="Arial"/>
      <family val="2"/>
    </font>
    <font>
      <b/>
      <sz val="10"/>
      <color theme="1"/>
      <name val="Arial"/>
      <family val="2"/>
    </font>
    <font>
      <sz val="9"/>
      <color rgb="FF333333"/>
      <name val="Arial"/>
      <family val="2"/>
    </font>
    <font>
      <sz val="9"/>
      <color rgb="FF333333"/>
      <name val="Arial"/>
      <family val="2"/>
    </font>
    <font>
      <sz val="9"/>
      <color theme="0"/>
      <name val="Arial"/>
      <family val="2"/>
    </font>
    <font>
      <vertAlign val="superscript"/>
      <sz val="10"/>
      <name val="Arial"/>
      <family val="2"/>
    </font>
    <font>
      <b/>
      <vertAlign val="superscript"/>
      <sz val="10"/>
      <name val="Arial"/>
      <family val="2"/>
    </font>
    <font>
      <sz val="9"/>
      <color theme="4"/>
      <name val="Arial"/>
      <family val="2"/>
    </font>
    <font>
      <b/>
      <sz val="9"/>
      <color theme="0"/>
      <name val="Arial"/>
      <family val="2"/>
    </font>
    <font>
      <sz val="10"/>
      <color theme="0"/>
      <name val="Arial"/>
      <family val="2"/>
    </font>
    <font>
      <u/>
      <sz val="9"/>
      <name val="Arial"/>
      <family val="2"/>
    </font>
    <font>
      <b/>
      <u/>
      <sz val="11"/>
      <color theme="1"/>
      <name val="Calibri"/>
      <family val="2"/>
      <scheme val="minor"/>
    </font>
    <font>
      <sz val="11"/>
      <color rgb="FFFF0000"/>
      <name val="Calibri"/>
      <family val="2"/>
      <scheme val="minor"/>
    </font>
    <font>
      <b/>
      <sz val="9"/>
      <color rgb="FFFF0000"/>
      <name val="Arial"/>
      <family val="2"/>
    </font>
    <font>
      <sz val="9"/>
      <color rgb="FFFF0000"/>
      <name val="Arial"/>
      <family val="2"/>
    </font>
    <font>
      <b/>
      <sz val="10"/>
      <color rgb="FFFF0000"/>
      <name val="Arial"/>
      <family val="2"/>
    </font>
    <font>
      <sz val="11"/>
      <color rgb="FFC00000"/>
      <name val="Calibri"/>
      <family val="2"/>
      <scheme val="minor"/>
    </font>
    <font>
      <b/>
      <sz val="10"/>
      <color rgb="FFC00000"/>
      <name val="Arial"/>
      <family val="2"/>
    </font>
    <font>
      <b/>
      <sz val="9"/>
      <color rgb="FFC00000"/>
      <name val="Arial"/>
      <family val="2"/>
    </font>
    <font>
      <sz val="9"/>
      <color rgb="FFC00000"/>
      <name val="Arial"/>
      <family val="2"/>
    </font>
    <font>
      <u/>
      <sz val="9"/>
      <color rgb="FF0000FF"/>
      <name val="Arial"/>
      <family val="2"/>
    </font>
  </fonts>
  <fills count="9">
    <fill>
      <patternFill patternType="none"/>
    </fill>
    <fill>
      <patternFill patternType="gray125"/>
    </fill>
    <fill>
      <patternFill patternType="solid">
        <fgColor indexed="9"/>
        <bgColor indexed="9"/>
      </patternFill>
    </fill>
    <fill>
      <patternFill patternType="solid">
        <fgColor theme="0" tint="-0.14999847407452621"/>
        <bgColor indexed="64"/>
      </patternFill>
    </fill>
    <fill>
      <patternFill patternType="solid">
        <fgColor theme="0"/>
        <bgColor indexed="64"/>
      </patternFill>
    </fill>
    <fill>
      <patternFill patternType="solid">
        <fgColor theme="0"/>
        <bgColor indexed="9"/>
      </patternFill>
    </fill>
    <fill>
      <patternFill patternType="solid">
        <fgColor indexed="9"/>
        <bgColor indexed="64"/>
      </patternFill>
    </fill>
    <fill>
      <patternFill patternType="solid">
        <fgColor rgb="FFF8FBFC"/>
        <bgColor rgb="FFFFFFFF"/>
      </patternFill>
    </fill>
    <fill>
      <patternFill patternType="solid">
        <fgColor rgb="FFFFFFFF"/>
        <bgColor rgb="FFFFFFFF"/>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rgb="FFEBEBEB"/>
      </left>
      <right style="thin">
        <color rgb="FFEBEBEB"/>
      </right>
      <top style="thin">
        <color rgb="FFEBEBEB"/>
      </top>
      <bottom style="thin">
        <color rgb="FFEBEBEB"/>
      </bottom>
      <diagonal/>
    </border>
    <border>
      <left/>
      <right/>
      <top/>
      <bottom style="thin">
        <color indexed="64"/>
      </bottom>
      <diagonal/>
    </border>
    <border>
      <left/>
      <right/>
      <top style="thin">
        <color indexed="64"/>
      </top>
      <bottom style="thin">
        <color indexed="64"/>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style="thin">
        <color theme="0"/>
      </bottom>
      <diagonal/>
    </border>
    <border>
      <left/>
      <right/>
      <top style="thin">
        <color theme="0"/>
      </top>
      <bottom style="thin">
        <color theme="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theme="0"/>
      </left>
      <right/>
      <top/>
      <bottom/>
      <diagonal/>
    </border>
    <border>
      <left/>
      <right style="thin">
        <color theme="0"/>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s>
  <cellStyleXfs count="5">
    <xf numFmtId="0" fontId="0" fillId="0" borderId="0"/>
    <xf numFmtId="9" fontId="3" fillId="0" borderId="0" applyFont="0" applyFill="0" applyBorder="0" applyAlignment="0" applyProtection="0"/>
    <xf numFmtId="0" fontId="9" fillId="0" borderId="0" applyNumberFormat="0" applyFill="0" applyBorder="0" applyAlignment="0" applyProtection="0">
      <alignment vertical="top"/>
      <protection locked="0"/>
    </xf>
    <xf numFmtId="0" fontId="12" fillId="0" borderId="0"/>
    <xf numFmtId="43" fontId="3" fillId="0" borderId="0" applyFont="0" applyFill="0" applyBorder="0" applyAlignment="0" applyProtection="0"/>
  </cellStyleXfs>
  <cellXfs count="239">
    <xf numFmtId="0" fontId="0" fillId="0" borderId="0" xfId="0"/>
    <xf numFmtId="0" fontId="4" fillId="3" borderId="0" xfId="0" applyFont="1" applyFill="1"/>
    <xf numFmtId="164" fontId="4" fillId="3" borderId="0" xfId="1" applyNumberFormat="1" applyFont="1" applyFill="1"/>
    <xf numFmtId="164" fontId="0" fillId="0" borderId="0" xfId="1" applyNumberFormat="1" applyFont="1"/>
    <xf numFmtId="0" fontId="7" fillId="4" borderId="0" xfId="0" applyFont="1" applyFill="1"/>
    <xf numFmtId="0" fontId="6" fillId="4" borderId="0" xfId="0" applyFont="1" applyFill="1"/>
    <xf numFmtId="0" fontId="1" fillId="2" borderId="0" xfId="0" applyFont="1" applyFill="1" applyAlignment="1" applyProtection="1">
      <alignment vertical="center"/>
      <protection hidden="1"/>
    </xf>
    <xf numFmtId="0" fontId="0" fillId="0" borderId="4" xfId="0" applyBorder="1"/>
    <xf numFmtId="0" fontId="5" fillId="0" borderId="4" xfId="0" applyFont="1" applyBorder="1"/>
    <xf numFmtId="0" fontId="12" fillId="6" borderId="4" xfId="3" applyFill="1" applyBorder="1" applyProtection="1">
      <protection hidden="1"/>
    </xf>
    <xf numFmtId="0" fontId="13" fillId="6" borderId="4" xfId="0" applyFont="1" applyFill="1" applyBorder="1" applyProtection="1">
      <protection hidden="1"/>
    </xf>
    <xf numFmtId="0" fontId="18" fillId="6" borderId="4" xfId="3" applyFont="1" applyFill="1" applyBorder="1" applyProtection="1">
      <protection hidden="1"/>
    </xf>
    <xf numFmtId="0" fontId="16" fillId="6" borderId="4" xfId="2" applyFont="1" applyFill="1" applyBorder="1" applyAlignment="1" applyProtection="1">
      <protection hidden="1"/>
    </xf>
    <xf numFmtId="0" fontId="0" fillId="6" borderId="4" xfId="0" applyFill="1" applyBorder="1" applyProtection="1">
      <protection hidden="1"/>
    </xf>
    <xf numFmtId="0" fontId="8" fillId="6" borderId="4" xfId="3" applyFont="1" applyFill="1" applyBorder="1" applyProtection="1">
      <protection hidden="1"/>
    </xf>
    <xf numFmtId="0" fontId="1" fillId="2" borderId="4" xfId="0" applyFont="1" applyFill="1" applyBorder="1" applyAlignment="1" applyProtection="1">
      <alignment vertical="center"/>
      <protection hidden="1"/>
    </xf>
    <xf numFmtId="0" fontId="5" fillId="6" borderId="4" xfId="0" applyFont="1" applyFill="1" applyBorder="1" applyProtection="1">
      <protection hidden="1"/>
    </xf>
    <xf numFmtId="0" fontId="8" fillId="6" borderId="4" xfId="0" applyFont="1" applyFill="1" applyBorder="1" applyAlignment="1" applyProtection="1">
      <alignment horizontal="left" indent="4"/>
      <protection hidden="1"/>
    </xf>
    <xf numFmtId="0" fontId="8" fillId="6" borderId="4" xfId="0" applyFont="1" applyFill="1" applyBorder="1" applyProtection="1">
      <protection hidden="1"/>
    </xf>
    <xf numFmtId="0" fontId="1" fillId="2" borderId="4" xfId="0" applyFont="1" applyFill="1" applyBorder="1" applyAlignment="1" applyProtection="1">
      <alignment horizontal="center"/>
      <protection hidden="1"/>
    </xf>
    <xf numFmtId="0" fontId="5" fillId="0" borderId="4" xfId="0" applyFont="1" applyBorder="1" applyProtection="1">
      <protection hidden="1"/>
    </xf>
    <xf numFmtId="0" fontId="12" fillId="4" borderId="4" xfId="3" applyFill="1" applyBorder="1" applyProtection="1">
      <protection hidden="1"/>
    </xf>
    <xf numFmtId="0" fontId="0" fillId="4" borderId="4" xfId="0" applyFill="1" applyBorder="1"/>
    <xf numFmtId="0" fontId="8" fillId="4" borderId="0" xfId="0" applyFont="1" applyFill="1"/>
    <xf numFmtId="0" fontId="22" fillId="4" borderId="0" xfId="0" applyFont="1" applyFill="1" applyAlignment="1">
      <alignment horizontal="left" vertical="top"/>
    </xf>
    <xf numFmtId="0" fontId="23" fillId="4" borderId="0" xfId="0" applyFont="1" applyFill="1" applyAlignment="1">
      <alignment vertical="top"/>
    </xf>
    <xf numFmtId="49" fontId="0" fillId="0" borderId="0" xfId="0" applyNumberFormat="1"/>
    <xf numFmtId="49" fontId="25" fillId="7" borderId="5" xfId="0" applyNumberFormat="1" applyFont="1" applyFill="1" applyBorder="1" applyAlignment="1">
      <alignment horizontal="left"/>
    </xf>
    <xf numFmtId="1" fontId="25" fillId="7" borderId="5" xfId="0" applyNumberFormat="1" applyFont="1" applyFill="1" applyBorder="1" applyAlignment="1">
      <alignment horizontal="right"/>
    </xf>
    <xf numFmtId="165" fontId="25" fillId="7" borderId="5" xfId="0" applyNumberFormat="1" applyFont="1" applyFill="1" applyBorder="1" applyAlignment="1">
      <alignment horizontal="right"/>
    </xf>
    <xf numFmtId="0" fontId="25" fillId="7" borderId="5" xfId="0" applyFont="1" applyFill="1" applyBorder="1" applyAlignment="1">
      <alignment horizontal="right"/>
    </xf>
    <xf numFmtId="49" fontId="25" fillId="8" borderId="5" xfId="0" applyNumberFormat="1" applyFont="1" applyFill="1" applyBorder="1" applyAlignment="1">
      <alignment horizontal="left"/>
    </xf>
    <xf numFmtId="1" fontId="25" fillId="8" borderId="5" xfId="0" applyNumberFormat="1" applyFont="1" applyFill="1" applyBorder="1" applyAlignment="1">
      <alignment horizontal="right"/>
    </xf>
    <xf numFmtId="165" fontId="25" fillId="8" borderId="5" xfId="0" applyNumberFormat="1" applyFont="1" applyFill="1" applyBorder="1" applyAlignment="1">
      <alignment horizontal="right"/>
    </xf>
    <xf numFmtId="0" fontId="25" fillId="8" borderId="5" xfId="0" applyFont="1" applyFill="1" applyBorder="1" applyAlignment="1">
      <alignment horizontal="right"/>
    </xf>
    <xf numFmtId="0" fontId="25" fillId="7" borderId="5" xfId="0" applyFont="1" applyFill="1" applyBorder="1" applyAlignment="1">
      <alignment horizontal="left"/>
    </xf>
    <xf numFmtId="0" fontId="25" fillId="8" borderId="5" xfId="0" applyFont="1" applyFill="1" applyBorder="1" applyAlignment="1">
      <alignment horizontal="left"/>
    </xf>
    <xf numFmtId="49" fontId="4" fillId="3" borderId="0" xfId="0" applyNumberFormat="1" applyFont="1" applyFill="1"/>
    <xf numFmtId="0" fontId="26" fillId="7" borderId="5" xfId="0" applyFont="1" applyFill="1" applyBorder="1" applyAlignment="1">
      <alignment horizontal="right"/>
    </xf>
    <xf numFmtId="0" fontId="26" fillId="8" borderId="5" xfId="0" applyFont="1" applyFill="1" applyBorder="1" applyAlignment="1">
      <alignment horizontal="right"/>
    </xf>
    <xf numFmtId="0" fontId="6" fillId="0" borderId="4" xfId="0" applyFont="1" applyBorder="1"/>
    <xf numFmtId="0" fontId="2" fillId="2" borderId="0" xfId="0" applyFont="1" applyFill="1" applyAlignment="1" applyProtection="1">
      <alignment horizontal="right"/>
      <protection hidden="1"/>
    </xf>
    <xf numFmtId="0" fontId="9" fillId="0" borderId="0" xfId="2" applyAlignment="1" applyProtection="1"/>
    <xf numFmtId="49" fontId="27" fillId="0" borderId="4" xfId="0" applyNumberFormat="1" applyFont="1" applyBorder="1" applyAlignment="1" applyProtection="1">
      <alignment horizontal="left"/>
      <protection hidden="1"/>
    </xf>
    <xf numFmtId="0" fontId="7" fillId="4" borderId="4" xfId="0" applyFont="1" applyFill="1" applyBorder="1"/>
    <xf numFmtId="0" fontId="14" fillId="4" borderId="0" xfId="0" applyFont="1" applyFill="1"/>
    <xf numFmtId="49" fontId="2" fillId="5" borderId="7" xfId="0" applyNumberFormat="1" applyFont="1" applyFill="1" applyBorder="1" applyAlignment="1" applyProtection="1">
      <alignment horizontal="left" wrapText="1"/>
      <protection hidden="1"/>
    </xf>
    <xf numFmtId="0" fontId="2" fillId="5" borderId="7" xfId="0" applyFont="1" applyFill="1" applyBorder="1" applyAlignment="1" applyProtection="1">
      <alignment horizontal="left" wrapText="1"/>
      <protection hidden="1"/>
    </xf>
    <xf numFmtId="0" fontId="2" fillId="4" borderId="0" xfId="0" applyFont="1" applyFill="1" applyAlignment="1" applyProtection="1">
      <alignment horizontal="left"/>
      <protection hidden="1"/>
    </xf>
    <xf numFmtId="0" fontId="14" fillId="5" borderId="0" xfId="1" applyNumberFormat="1" applyFont="1" applyFill="1" applyBorder="1" applyAlignment="1" applyProtection="1">
      <alignment horizontal="center"/>
      <protection hidden="1"/>
    </xf>
    <xf numFmtId="166" fontId="14" fillId="5" borderId="0" xfId="1" applyNumberFormat="1" applyFont="1" applyFill="1" applyBorder="1" applyAlignment="1" applyProtection="1">
      <alignment horizontal="center"/>
      <protection hidden="1"/>
    </xf>
    <xf numFmtId="49" fontId="2" fillId="4" borderId="0" xfId="0" applyNumberFormat="1" applyFont="1" applyFill="1" applyAlignment="1" applyProtection="1">
      <alignment horizontal="left"/>
      <protection hidden="1"/>
    </xf>
    <xf numFmtId="49" fontId="2" fillId="5" borderId="6" xfId="0" applyNumberFormat="1" applyFont="1" applyFill="1" applyBorder="1" applyAlignment="1" applyProtection="1">
      <alignment horizontal="left"/>
      <protection hidden="1"/>
    </xf>
    <xf numFmtId="0" fontId="21" fillId="4" borderId="0" xfId="0" applyFont="1" applyFill="1"/>
    <xf numFmtId="0" fontId="8" fillId="2" borderId="0" xfId="0" applyFont="1" applyFill="1" applyAlignment="1" applyProtection="1">
      <alignment vertical="center"/>
      <protection hidden="1"/>
    </xf>
    <xf numFmtId="0" fontId="13" fillId="6" borderId="4" xfId="3" applyFont="1" applyFill="1" applyBorder="1" applyAlignment="1" applyProtection="1">
      <alignment wrapText="1"/>
      <protection hidden="1"/>
    </xf>
    <xf numFmtId="0" fontId="15" fillId="6" borderId="4" xfId="0" applyFont="1" applyFill="1" applyBorder="1" applyAlignment="1" applyProtection="1">
      <alignment horizontal="right" vertical="center" wrapText="1"/>
      <protection hidden="1"/>
    </xf>
    <xf numFmtId="0" fontId="0" fillId="0" borderId="4" xfId="0" applyBorder="1" applyAlignment="1" applyProtection="1">
      <alignment vertical="center" wrapText="1"/>
      <protection hidden="1"/>
    </xf>
    <xf numFmtId="0" fontId="2" fillId="4" borderId="0" xfId="0" applyFont="1" applyFill="1" applyAlignment="1">
      <alignment horizontal="right" wrapText="1"/>
    </xf>
    <xf numFmtId="0" fontId="7" fillId="0" borderId="4" xfId="0" applyFont="1" applyBorder="1"/>
    <xf numFmtId="0" fontId="8" fillId="0" borderId="0" xfId="0" applyFont="1" applyProtection="1">
      <protection hidden="1"/>
    </xf>
    <xf numFmtId="0" fontId="30" fillId="2" borderId="4" xfId="0" applyFont="1" applyFill="1" applyBorder="1" applyAlignment="1" applyProtection="1">
      <alignment vertical="center"/>
      <protection hidden="1"/>
    </xf>
    <xf numFmtId="0" fontId="8" fillId="6" borderId="4" xfId="0" applyFont="1" applyFill="1" applyBorder="1" applyAlignment="1" applyProtection="1">
      <alignment vertical="center" wrapText="1"/>
      <protection hidden="1"/>
    </xf>
    <xf numFmtId="0" fontId="30" fillId="6" borderId="4" xfId="0" applyFont="1" applyFill="1" applyBorder="1" applyAlignment="1" applyProtection="1">
      <alignment vertical="center" wrapText="1"/>
      <protection hidden="1"/>
    </xf>
    <xf numFmtId="0" fontId="30" fillId="6" borderId="4" xfId="0" applyFont="1" applyFill="1" applyBorder="1" applyProtection="1">
      <protection hidden="1"/>
    </xf>
    <xf numFmtId="0" fontId="30" fillId="2" borderId="4" xfId="0" applyFont="1" applyFill="1" applyBorder="1" applyAlignment="1" applyProtection="1">
      <alignment horizontal="center"/>
      <protection hidden="1"/>
    </xf>
    <xf numFmtId="0" fontId="30" fillId="2" borderId="4" xfId="0" applyFont="1" applyFill="1" applyBorder="1" applyProtection="1">
      <protection hidden="1"/>
    </xf>
    <xf numFmtId="0" fontId="30" fillId="0" borderId="9" xfId="0" applyFont="1" applyBorder="1" applyAlignment="1" applyProtection="1">
      <alignment wrapText="1"/>
      <protection hidden="1"/>
    </xf>
    <xf numFmtId="0" fontId="30" fillId="2" borderId="4" xfId="0" applyFont="1" applyFill="1" applyBorder="1" applyAlignment="1" applyProtection="1">
      <alignment horizontal="left" vertical="top"/>
      <protection hidden="1"/>
    </xf>
    <xf numFmtId="0" fontId="30" fillId="0" borderId="4" xfId="0" applyFont="1" applyBorder="1" applyAlignment="1" applyProtection="1">
      <alignment vertical="top"/>
      <protection hidden="1"/>
    </xf>
    <xf numFmtId="0" fontId="30" fillId="6" borderId="4" xfId="3" applyFont="1" applyFill="1" applyBorder="1" applyProtection="1">
      <protection hidden="1"/>
    </xf>
    <xf numFmtId="0" fontId="24" fillId="4" borderId="0" xfId="0" applyFont="1" applyFill="1" applyAlignment="1" applyProtection="1">
      <alignment horizontal="right" vertical="center" wrapText="1"/>
      <protection locked="0"/>
    </xf>
    <xf numFmtId="0" fontId="22" fillId="4" borderId="0" xfId="0" applyFont="1" applyFill="1" applyAlignment="1" applyProtection="1">
      <alignment horizontal="left" vertical="top" wrapText="1"/>
      <protection locked="0"/>
    </xf>
    <xf numFmtId="0" fontId="2" fillId="2" borderId="0" xfId="0" applyFont="1" applyFill="1" applyAlignment="1" applyProtection="1">
      <alignment horizontal="right" vertical="center"/>
      <protection locked="0" hidden="1"/>
    </xf>
    <xf numFmtId="0" fontId="7" fillId="4" borderId="0" xfId="0" applyFont="1" applyFill="1" applyProtection="1">
      <protection locked="0"/>
    </xf>
    <xf numFmtId="49" fontId="8" fillId="0" borderId="4" xfId="0" applyNumberFormat="1" applyFont="1" applyBorder="1" applyAlignment="1">
      <alignment horizontal="left"/>
    </xf>
    <xf numFmtId="49" fontId="8" fillId="5" borderId="0" xfId="0" applyNumberFormat="1" applyFont="1" applyFill="1" applyAlignment="1" applyProtection="1">
      <alignment horizontal="left"/>
      <protection hidden="1"/>
    </xf>
    <xf numFmtId="49" fontId="8" fillId="4" borderId="4" xfId="0" applyNumberFormat="1" applyFont="1" applyFill="1" applyBorder="1" applyAlignment="1">
      <alignment horizontal="left"/>
    </xf>
    <xf numFmtId="49" fontId="21" fillId="5" borderId="0" xfId="0" applyNumberFormat="1" applyFont="1" applyFill="1" applyAlignment="1" applyProtection="1">
      <alignment horizontal="left"/>
      <protection hidden="1"/>
    </xf>
    <xf numFmtId="0" fontId="8" fillId="5" borderId="0" xfId="1" applyNumberFormat="1" applyFont="1" applyFill="1" applyBorder="1" applyAlignment="1" applyProtection="1">
      <alignment horizontal="left"/>
      <protection hidden="1"/>
    </xf>
    <xf numFmtId="164" fontId="8" fillId="5" borderId="0" xfId="1" applyNumberFormat="1" applyFont="1" applyFill="1" applyBorder="1" applyAlignment="1" applyProtection="1">
      <alignment horizontal="left"/>
      <protection hidden="1"/>
    </xf>
    <xf numFmtId="1" fontId="8" fillId="5" borderId="0" xfId="1" applyNumberFormat="1" applyFont="1" applyFill="1" applyBorder="1" applyAlignment="1" applyProtection="1">
      <alignment horizontal="left"/>
      <protection hidden="1"/>
    </xf>
    <xf numFmtId="15" fontId="8" fillId="4" borderId="1" xfId="0" applyNumberFormat="1" applyFont="1" applyFill="1" applyBorder="1" applyAlignment="1">
      <alignment horizontal="center"/>
    </xf>
    <xf numFmtId="0" fontId="8" fillId="4" borderId="4" xfId="0" applyFont="1" applyFill="1" applyBorder="1"/>
    <xf numFmtId="49" fontId="8" fillId="0" borderId="4" xfId="0" applyNumberFormat="1" applyFont="1" applyBorder="1" applyAlignment="1" applyProtection="1">
      <alignment horizontal="left"/>
      <protection hidden="1"/>
    </xf>
    <xf numFmtId="0" fontId="14" fillId="5" borderId="6" xfId="1" applyNumberFormat="1" applyFont="1" applyFill="1" applyBorder="1" applyAlignment="1" applyProtection="1">
      <alignment horizontal="center"/>
      <protection hidden="1"/>
    </xf>
    <xf numFmtId="166" fontId="14" fillId="5" borderId="6" xfId="1" applyNumberFormat="1" applyFont="1" applyFill="1" applyBorder="1" applyAlignment="1" applyProtection="1">
      <alignment horizontal="center"/>
      <protection hidden="1"/>
    </xf>
    <xf numFmtId="2" fontId="7" fillId="4" borderId="0" xfId="0" applyNumberFormat="1" applyFont="1" applyFill="1"/>
    <xf numFmtId="0" fontId="31" fillId="0" borderId="4" xfId="0" applyFont="1" applyBorder="1" applyAlignment="1" applyProtection="1">
      <alignment horizontal="left" wrapText="1"/>
      <protection hidden="1"/>
    </xf>
    <xf numFmtId="0" fontId="31" fillId="0" borderId="4" xfId="0" applyFont="1" applyBorder="1" applyAlignment="1" applyProtection="1">
      <alignment horizontal="left" vertical="center" wrapText="1"/>
      <protection hidden="1"/>
    </xf>
    <xf numFmtId="0" fontId="27" fillId="0" borderId="4" xfId="1" applyNumberFormat="1" applyFont="1" applyFill="1" applyBorder="1" applyAlignment="1" applyProtection="1">
      <alignment horizontal="left"/>
      <protection hidden="1"/>
    </xf>
    <xf numFmtId="1" fontId="27" fillId="0" borderId="4" xfId="1" applyNumberFormat="1" applyFont="1" applyFill="1" applyBorder="1" applyAlignment="1" applyProtection="1">
      <alignment horizontal="left"/>
      <protection hidden="1"/>
    </xf>
    <xf numFmtId="0" fontId="31" fillId="0" borderId="4" xfId="0" applyFont="1" applyBorder="1" applyAlignment="1" applyProtection="1">
      <alignment horizontal="left" vertical="center"/>
      <protection hidden="1"/>
    </xf>
    <xf numFmtId="49" fontId="31" fillId="0" borderId="4" xfId="0" applyNumberFormat="1" applyFont="1" applyBorder="1" applyAlignment="1" applyProtection="1">
      <alignment horizontal="left"/>
      <protection hidden="1"/>
    </xf>
    <xf numFmtId="0" fontId="14" fillId="4" borderId="6" xfId="0" applyFont="1" applyFill="1" applyBorder="1"/>
    <xf numFmtId="0" fontId="8" fillId="0" borderId="4" xfId="0" applyFont="1" applyBorder="1"/>
    <xf numFmtId="0" fontId="32" fillId="4" borderId="4" xfId="0" applyFont="1" applyFill="1" applyBorder="1"/>
    <xf numFmtId="0" fontId="31" fillId="0" borderId="4" xfId="0" applyFont="1" applyBorder="1" applyAlignment="1" applyProtection="1">
      <alignment horizontal="center" vertical="center" wrapText="1"/>
      <protection hidden="1"/>
    </xf>
    <xf numFmtId="49" fontId="31" fillId="0" borderId="4" xfId="0" applyNumberFormat="1" applyFont="1" applyBorder="1" applyAlignment="1" applyProtection="1">
      <alignment vertical="center"/>
      <protection hidden="1"/>
    </xf>
    <xf numFmtId="0" fontId="33" fillId="2" borderId="0" xfId="2" applyFont="1" applyFill="1" applyBorder="1" applyAlignment="1" applyProtection="1">
      <alignment horizontal="left" vertical="center"/>
      <protection hidden="1"/>
    </xf>
    <xf numFmtId="0" fontId="8" fillId="2" borderId="0" xfId="0" applyFont="1" applyFill="1" applyAlignment="1" applyProtection="1">
      <alignment horizontal="left" vertical="center" wrapText="1"/>
      <protection hidden="1"/>
    </xf>
    <xf numFmtId="0" fontId="8" fillId="2" borderId="0" xfId="0" applyFont="1" applyFill="1" applyAlignment="1" applyProtection="1">
      <alignment horizontal="left" vertical="top" wrapText="1"/>
      <protection hidden="1"/>
    </xf>
    <xf numFmtId="0" fontId="23" fillId="4" borderId="0" xfId="0" applyFont="1" applyFill="1" applyAlignment="1">
      <alignment horizontal="left" vertical="top" wrapText="1"/>
    </xf>
    <xf numFmtId="0" fontId="1" fillId="2" borderId="0" xfId="0" applyFont="1" applyFill="1" applyAlignment="1" applyProtection="1">
      <alignment horizontal="left" wrapText="1"/>
      <protection hidden="1"/>
    </xf>
    <xf numFmtId="0" fontId="1" fillId="2" borderId="0" xfId="0" applyFont="1" applyFill="1" applyAlignment="1" applyProtection="1">
      <alignment horizontal="left" vertical="center" wrapText="1"/>
      <protection hidden="1"/>
    </xf>
    <xf numFmtId="0" fontId="1" fillId="2" borderId="0" xfId="0" applyFont="1" applyFill="1" applyAlignment="1" applyProtection="1">
      <alignment horizontal="left" vertical="top" wrapText="1"/>
      <protection hidden="1"/>
    </xf>
    <xf numFmtId="49" fontId="2" fillId="5" borderId="0" xfId="0" applyNumberFormat="1" applyFont="1" applyFill="1" applyAlignment="1" applyProtection="1">
      <alignment horizontal="left"/>
      <protection hidden="1"/>
    </xf>
    <xf numFmtId="0" fontId="22" fillId="4" borderId="0" xfId="0" applyFont="1" applyFill="1" applyAlignment="1">
      <alignment horizontal="left" vertical="top" wrapText="1"/>
    </xf>
    <xf numFmtId="0" fontId="2" fillId="5" borderId="0" xfId="0" applyFont="1" applyFill="1" applyProtection="1">
      <protection hidden="1"/>
    </xf>
    <xf numFmtId="0" fontId="8" fillId="2" borderId="0" xfId="0" applyFont="1" applyFill="1" applyAlignment="1" applyProtection="1">
      <alignment horizontal="left" wrapText="1"/>
      <protection hidden="1"/>
    </xf>
    <xf numFmtId="0" fontId="34" fillId="0" borderId="0" xfId="0" applyFont="1"/>
    <xf numFmtId="0" fontId="34" fillId="0" borderId="14" xfId="0" applyFont="1" applyBorder="1"/>
    <xf numFmtId="0" fontId="0" fillId="0" borderId="14" xfId="0" applyBorder="1"/>
    <xf numFmtId="0" fontId="0" fillId="0" borderId="2" xfId="0" applyBorder="1"/>
    <xf numFmtId="0" fontId="0" fillId="0" borderId="3" xfId="0" applyBorder="1"/>
    <xf numFmtId="0" fontId="23" fillId="4" borderId="0" xfId="0" applyFont="1" applyFill="1" applyAlignment="1">
      <alignment horizontal="left" vertical="top"/>
    </xf>
    <xf numFmtId="0" fontId="2" fillId="4" borderId="0" xfId="0" applyFont="1" applyFill="1" applyAlignment="1" applyProtection="1">
      <alignment horizontal="right" vertical="center" wrapText="1"/>
      <protection locked="0"/>
    </xf>
    <xf numFmtId="0" fontId="23" fillId="4" borderId="0" xfId="0" applyFont="1" applyFill="1" applyAlignment="1" applyProtection="1">
      <alignment horizontal="left" vertical="top" wrapText="1"/>
      <protection locked="0"/>
    </xf>
    <xf numFmtId="49" fontId="8" fillId="4" borderId="4" xfId="0" applyNumberFormat="1" applyFont="1" applyFill="1" applyBorder="1" applyAlignment="1" applyProtection="1">
      <alignment horizontal="left"/>
      <protection hidden="1"/>
    </xf>
    <xf numFmtId="1" fontId="14" fillId="5" borderId="0" xfId="1" applyNumberFormat="1" applyFont="1" applyFill="1" applyBorder="1" applyAlignment="1" applyProtection="1">
      <alignment horizontal="center"/>
      <protection hidden="1"/>
    </xf>
    <xf numFmtId="1" fontId="14" fillId="5" borderId="6" xfId="1" applyNumberFormat="1" applyFont="1" applyFill="1" applyBorder="1" applyAlignment="1" applyProtection="1">
      <alignment horizontal="center"/>
      <protection hidden="1"/>
    </xf>
    <xf numFmtId="0" fontId="9" fillId="4" borderId="0" xfId="2" applyFill="1" applyAlignment="1" applyProtection="1">
      <alignment horizontal="left" vertical="center"/>
    </xf>
    <xf numFmtId="0" fontId="21" fillId="4" borderId="0" xfId="0" applyFont="1" applyFill="1" applyAlignment="1">
      <alignment vertical="top"/>
    </xf>
    <xf numFmtId="0" fontId="8" fillId="4" borderId="0" xfId="0" applyFont="1" applyFill="1" applyAlignment="1">
      <alignment vertical="top"/>
    </xf>
    <xf numFmtId="0" fontId="8" fillId="4" borderId="0" xfId="0" applyFont="1" applyFill="1" applyAlignment="1">
      <alignment vertical="center"/>
    </xf>
    <xf numFmtId="15" fontId="8" fillId="4" borderId="1" xfId="0" applyNumberFormat="1" applyFont="1" applyFill="1" applyBorder="1" applyAlignment="1">
      <alignment horizontal="center" vertical="center"/>
    </xf>
    <xf numFmtId="0" fontId="8" fillId="4" borderId="0" xfId="0" applyFont="1" applyFill="1" applyAlignment="1">
      <alignment horizontal="center" vertical="center"/>
    </xf>
    <xf numFmtId="15" fontId="8" fillId="4" borderId="0" xfId="0" applyNumberFormat="1" applyFont="1" applyFill="1" applyAlignment="1">
      <alignment horizontal="center" vertical="center"/>
    </xf>
    <xf numFmtId="0" fontId="8" fillId="0" borderId="4" xfId="0" applyFont="1" applyBorder="1" applyProtection="1">
      <protection hidden="1"/>
    </xf>
    <xf numFmtId="0" fontId="2" fillId="5" borderId="0" xfId="1" applyNumberFormat="1" applyFont="1" applyFill="1" applyBorder="1" applyAlignment="1" applyProtection="1">
      <alignment horizontal="center"/>
      <protection hidden="1"/>
    </xf>
    <xf numFmtId="166" fontId="2" fillId="5" borderId="0" xfId="1" applyNumberFormat="1" applyFont="1" applyFill="1" applyBorder="1" applyAlignment="1" applyProtection="1">
      <alignment horizontal="center"/>
      <protection hidden="1"/>
    </xf>
    <xf numFmtId="1" fontId="2" fillId="5" borderId="0" xfId="1" applyNumberFormat="1" applyFont="1" applyFill="1" applyBorder="1" applyAlignment="1" applyProtection="1">
      <alignment horizontal="center"/>
      <protection hidden="1"/>
    </xf>
    <xf numFmtId="0" fontId="20" fillId="4" borderId="4" xfId="0" applyFont="1" applyFill="1" applyBorder="1" applyProtection="1">
      <protection hidden="1"/>
    </xf>
    <xf numFmtId="0" fontId="35" fillId="0" borderId="4" xfId="0" applyFont="1" applyBorder="1"/>
    <xf numFmtId="0" fontId="36" fillId="0" borderId="4" xfId="0" applyFont="1" applyBorder="1" applyAlignment="1" applyProtection="1">
      <alignment horizontal="left" wrapText="1"/>
      <protection hidden="1"/>
    </xf>
    <xf numFmtId="0" fontId="35" fillId="4" borderId="0" xfId="0" applyFont="1" applyFill="1"/>
    <xf numFmtId="0" fontId="6" fillId="0" borderId="0" xfId="0" applyFont="1"/>
    <xf numFmtId="167" fontId="14" fillId="5" borderId="0" xfId="4" applyNumberFormat="1" applyFont="1" applyFill="1" applyBorder="1" applyAlignment="1" applyProtection="1">
      <alignment horizontal="center"/>
      <protection hidden="1"/>
    </xf>
    <xf numFmtId="167" fontId="14" fillId="5" borderId="6" xfId="4" applyNumberFormat="1" applyFont="1" applyFill="1" applyBorder="1" applyAlignment="1" applyProtection="1">
      <alignment horizontal="center"/>
      <protection hidden="1"/>
    </xf>
    <xf numFmtId="167" fontId="2" fillId="5" borderId="0" xfId="4" applyNumberFormat="1" applyFont="1" applyFill="1" applyBorder="1" applyAlignment="1" applyProtection="1">
      <alignment horizontal="center"/>
      <protection hidden="1"/>
    </xf>
    <xf numFmtId="0" fontId="38" fillId="2" borderId="0" xfId="0" applyFont="1" applyFill="1" applyAlignment="1" applyProtection="1">
      <alignment horizontal="right"/>
      <protection hidden="1"/>
    </xf>
    <xf numFmtId="2" fontId="35" fillId="4" borderId="0" xfId="0" applyNumberFormat="1" applyFont="1" applyFill="1"/>
    <xf numFmtId="166" fontId="37" fillId="0" borderId="4" xfId="1" applyNumberFormat="1" applyFont="1" applyFill="1" applyBorder="1" applyAlignment="1" applyProtection="1">
      <alignment horizontal="left"/>
      <protection hidden="1"/>
    </xf>
    <xf numFmtId="49" fontId="37" fillId="0" borderId="4" xfId="0" applyNumberFormat="1" applyFont="1" applyBorder="1" applyAlignment="1">
      <alignment horizontal="left"/>
    </xf>
    <xf numFmtId="0" fontId="37" fillId="0" borderId="4" xfId="0" applyFont="1" applyBorder="1"/>
    <xf numFmtId="0" fontId="39" fillId="4" borderId="0" xfId="0" applyFont="1" applyFill="1"/>
    <xf numFmtId="0" fontId="40" fillId="2" borderId="0" xfId="0" applyFont="1" applyFill="1" applyAlignment="1" applyProtection="1">
      <alignment horizontal="right"/>
      <protection hidden="1"/>
    </xf>
    <xf numFmtId="0" fontId="0" fillId="0" borderId="17" xfId="0" applyBorder="1"/>
    <xf numFmtId="0" fontId="0" fillId="0" borderId="18" xfId="0" applyBorder="1"/>
    <xf numFmtId="0" fontId="0" fillId="0" borderId="19" xfId="0" applyBorder="1"/>
    <xf numFmtId="1" fontId="14" fillId="5" borderId="16" xfId="1" applyNumberFormat="1" applyFont="1" applyFill="1" applyBorder="1" applyAlignment="1" applyProtection="1">
      <alignment horizontal="center"/>
      <protection hidden="1"/>
    </xf>
    <xf numFmtId="0" fontId="14" fillId="4" borderId="0" xfId="0" applyFont="1" applyFill="1" applyAlignment="1">
      <alignment horizontal="left" indent="2"/>
    </xf>
    <xf numFmtId="0" fontId="14" fillId="4" borderId="6" xfId="0" applyFont="1" applyFill="1" applyBorder="1" applyAlignment="1">
      <alignment horizontal="left" indent="2"/>
    </xf>
    <xf numFmtId="0" fontId="6" fillId="4" borderId="4" xfId="0" applyFont="1" applyFill="1" applyBorder="1"/>
    <xf numFmtId="0" fontId="31" fillId="4" borderId="4" xfId="0" applyFont="1" applyFill="1" applyBorder="1" applyAlignment="1" applyProtection="1">
      <alignment horizontal="left" wrapText="1"/>
      <protection hidden="1"/>
    </xf>
    <xf numFmtId="0" fontId="39" fillId="4" borderId="4" xfId="0" applyFont="1" applyFill="1" applyBorder="1"/>
    <xf numFmtId="0" fontId="6" fillId="4" borderId="8" xfId="0" applyFont="1" applyFill="1" applyBorder="1"/>
    <xf numFmtId="0" fontId="31" fillId="4" borderId="4" xfId="0" applyFont="1" applyFill="1" applyBorder="1" applyAlignment="1" applyProtection="1">
      <alignment horizontal="left" vertical="center" wrapText="1"/>
      <protection hidden="1"/>
    </xf>
    <xf numFmtId="0" fontId="41" fillId="4" borderId="4" xfId="0" applyFont="1" applyFill="1" applyBorder="1" applyAlignment="1" applyProtection="1">
      <alignment horizontal="left" wrapText="1"/>
      <protection hidden="1"/>
    </xf>
    <xf numFmtId="0" fontId="31" fillId="4" borderId="8" xfId="0" applyFont="1" applyFill="1" applyBorder="1" applyAlignment="1" applyProtection="1">
      <alignment horizontal="center" vertical="center" wrapText="1"/>
      <protection hidden="1"/>
    </xf>
    <xf numFmtId="0" fontId="27" fillId="4" borderId="4" xfId="1" applyNumberFormat="1" applyFont="1" applyFill="1" applyBorder="1" applyAlignment="1" applyProtection="1">
      <alignment horizontal="left"/>
      <protection hidden="1"/>
    </xf>
    <xf numFmtId="1" fontId="27" fillId="4" borderId="4" xfId="1" applyNumberFormat="1" applyFont="1" applyFill="1" applyBorder="1" applyAlignment="1" applyProtection="1">
      <alignment horizontal="left"/>
      <protection hidden="1"/>
    </xf>
    <xf numFmtId="166" fontId="42" fillId="4" borderId="4" xfId="1" applyNumberFormat="1" applyFont="1" applyFill="1" applyBorder="1" applyAlignment="1" applyProtection="1">
      <alignment horizontal="left"/>
      <protection hidden="1"/>
    </xf>
    <xf numFmtId="0" fontId="31" fillId="4" borderId="8" xfId="0" applyFont="1" applyFill="1" applyBorder="1" applyAlignment="1" applyProtection="1">
      <alignment horizontal="left" vertical="center"/>
      <protection hidden="1"/>
    </xf>
    <xf numFmtId="49" fontId="31" fillId="4" borderId="8" xfId="0" applyNumberFormat="1" applyFont="1" applyFill="1" applyBorder="1" applyAlignment="1" applyProtection="1">
      <alignment horizontal="left"/>
      <protection hidden="1"/>
    </xf>
    <xf numFmtId="49" fontId="31" fillId="4" borderId="8" xfId="0" applyNumberFormat="1" applyFont="1" applyFill="1" applyBorder="1" applyAlignment="1" applyProtection="1">
      <alignment vertical="center"/>
      <protection hidden="1"/>
    </xf>
    <xf numFmtId="49" fontId="27" fillId="4" borderId="4" xfId="0" applyNumberFormat="1" applyFont="1" applyFill="1" applyBorder="1" applyAlignment="1" applyProtection="1">
      <alignment horizontal="left"/>
      <protection hidden="1"/>
    </xf>
    <xf numFmtId="1" fontId="8" fillId="4" borderId="4" xfId="1" applyNumberFormat="1" applyFont="1" applyFill="1" applyBorder="1" applyAlignment="1" applyProtection="1">
      <alignment horizontal="left"/>
      <protection hidden="1"/>
    </xf>
    <xf numFmtId="0" fontId="6" fillId="4" borderId="10" xfId="0" applyFont="1" applyFill="1" applyBorder="1"/>
    <xf numFmtId="0" fontId="7" fillId="4" borderId="10" xfId="0" applyFont="1" applyFill="1" applyBorder="1"/>
    <xf numFmtId="0" fontId="1" fillId="5" borderId="4" xfId="0" applyFont="1" applyFill="1" applyBorder="1" applyAlignment="1" applyProtection="1">
      <alignment horizontal="center"/>
      <protection hidden="1"/>
    </xf>
    <xf numFmtId="0" fontId="30" fillId="5" borderId="4" xfId="0" applyFont="1" applyFill="1" applyBorder="1" applyAlignment="1" applyProtection="1">
      <alignment horizontal="center"/>
      <protection hidden="1"/>
    </xf>
    <xf numFmtId="0" fontId="0" fillId="0" borderId="4" xfId="0" applyBorder="1" applyAlignment="1">
      <alignment wrapText="1"/>
    </xf>
    <xf numFmtId="0" fontId="8" fillId="2" borderId="0" xfId="0" applyFont="1" applyFill="1" applyAlignment="1" applyProtection="1">
      <alignment vertical="center" wrapText="1"/>
      <protection hidden="1"/>
    </xf>
    <xf numFmtId="0" fontId="9" fillId="4" borderId="0" xfId="2" applyFill="1" applyAlignment="1" applyProtection="1">
      <alignment horizontal="left"/>
    </xf>
    <xf numFmtId="0" fontId="1" fillId="5" borderId="4" xfId="0" applyFont="1" applyFill="1" applyBorder="1" applyAlignment="1" applyProtection="1">
      <alignment vertical="center"/>
      <protection hidden="1"/>
    </xf>
    <xf numFmtId="0" fontId="30" fillId="5" borderId="9" xfId="0" applyFont="1" applyFill="1" applyBorder="1" applyProtection="1">
      <protection hidden="1"/>
    </xf>
    <xf numFmtId="0" fontId="43" fillId="5" borderId="0" xfId="0" applyFont="1" applyFill="1" applyAlignment="1" applyProtection="1">
      <alignment vertical="top" wrapText="1"/>
      <protection hidden="1"/>
    </xf>
    <xf numFmtId="0" fontId="43" fillId="5" borderId="11" xfId="0" applyFont="1" applyFill="1" applyBorder="1" applyAlignment="1" applyProtection="1">
      <alignment horizontal="left" vertical="top" wrapText="1"/>
      <protection hidden="1"/>
    </xf>
    <xf numFmtId="0" fontId="43" fillId="5" borderId="0" xfId="0" applyFont="1" applyFill="1" applyAlignment="1" applyProtection="1">
      <alignment horizontal="left" vertical="top" wrapText="1"/>
      <protection hidden="1"/>
    </xf>
    <xf numFmtId="0" fontId="8" fillId="2" borderId="4" xfId="0" applyFont="1" applyFill="1" applyBorder="1" applyAlignment="1" applyProtection="1">
      <alignment horizontal="left" wrapText="1"/>
      <protection hidden="1"/>
    </xf>
    <xf numFmtId="0" fontId="8" fillId="0" borderId="4" xfId="0" applyFont="1" applyBorder="1" applyAlignment="1" applyProtection="1">
      <alignment wrapText="1"/>
      <protection hidden="1"/>
    </xf>
    <xf numFmtId="0" fontId="8" fillId="2" borderId="4" xfId="0" applyFont="1" applyFill="1" applyBorder="1" applyAlignment="1" applyProtection="1">
      <alignment horizontal="left"/>
      <protection hidden="1"/>
    </xf>
    <xf numFmtId="0" fontId="8" fillId="0" borderId="4" xfId="0" applyFont="1" applyBorder="1" applyProtection="1">
      <protection hidden="1"/>
    </xf>
    <xf numFmtId="0" fontId="8" fillId="2" borderId="8" xfId="0" applyFont="1" applyFill="1" applyBorder="1" applyAlignment="1" applyProtection="1">
      <alignment horizontal="left" wrapText="1"/>
      <protection hidden="1"/>
    </xf>
    <xf numFmtId="0" fontId="8" fillId="2" borderId="11" xfId="0" applyFont="1" applyFill="1" applyBorder="1" applyAlignment="1" applyProtection="1">
      <alignment horizontal="left" wrapText="1"/>
      <protection hidden="1"/>
    </xf>
    <xf numFmtId="0" fontId="8" fillId="5" borderId="8" xfId="0" applyFont="1" applyFill="1" applyBorder="1" applyAlignment="1" applyProtection="1">
      <alignment horizontal="left"/>
      <protection hidden="1"/>
    </xf>
    <xf numFmtId="0" fontId="8" fillId="5" borderId="11" xfId="0" applyFont="1" applyFill="1" applyBorder="1" applyAlignment="1" applyProtection="1">
      <alignment horizontal="left"/>
      <protection hidden="1"/>
    </xf>
    <xf numFmtId="0" fontId="8" fillId="6" borderId="4" xfId="0" applyFont="1" applyFill="1" applyBorder="1" applyProtection="1">
      <protection hidden="1"/>
    </xf>
    <xf numFmtId="0" fontId="8" fillId="0" borderId="11" xfId="0" applyFont="1" applyBorder="1" applyAlignment="1" applyProtection="1">
      <alignment horizontal="left" wrapText="1"/>
      <protection hidden="1"/>
    </xf>
    <xf numFmtId="0" fontId="8" fillId="0" borderId="9" xfId="0" applyFont="1" applyBorder="1" applyAlignment="1" applyProtection="1">
      <alignment horizontal="left" wrapText="1"/>
      <protection hidden="1"/>
    </xf>
    <xf numFmtId="0" fontId="8" fillId="5" borderId="8" xfId="0" applyFont="1" applyFill="1" applyBorder="1" applyAlignment="1" applyProtection="1">
      <alignment horizontal="left" wrapText="1"/>
      <protection hidden="1"/>
    </xf>
    <xf numFmtId="0" fontId="8" fillId="5" borderId="11" xfId="0" applyFont="1" applyFill="1" applyBorder="1" applyAlignment="1" applyProtection="1">
      <alignment horizontal="left" wrapText="1"/>
      <protection hidden="1"/>
    </xf>
    <xf numFmtId="0" fontId="8" fillId="5" borderId="9" xfId="0" applyFont="1" applyFill="1" applyBorder="1" applyAlignment="1" applyProtection="1">
      <alignment horizontal="left" wrapText="1"/>
      <protection hidden="1"/>
    </xf>
    <xf numFmtId="0" fontId="21" fillId="2" borderId="4" xfId="0" applyFont="1" applyFill="1" applyBorder="1" applyAlignment="1" applyProtection="1">
      <alignment horizontal="left" vertical="center" wrapText="1"/>
      <protection hidden="1"/>
    </xf>
    <xf numFmtId="0" fontId="21" fillId="0" borderId="4" xfId="0" applyFont="1" applyBorder="1" applyAlignment="1" applyProtection="1">
      <alignment vertical="center" wrapText="1"/>
      <protection hidden="1"/>
    </xf>
    <xf numFmtId="0" fontId="10" fillId="6" borderId="4" xfId="0" applyFont="1" applyFill="1" applyBorder="1" applyAlignment="1" applyProtection="1">
      <alignment vertical="center"/>
      <protection hidden="1"/>
    </xf>
    <xf numFmtId="0" fontId="11" fillId="6" borderId="4" xfId="0" applyFont="1" applyFill="1" applyBorder="1" applyProtection="1">
      <protection hidden="1"/>
    </xf>
    <xf numFmtId="0" fontId="13" fillId="6" borderId="4" xfId="3" applyFont="1" applyFill="1" applyBorder="1" applyAlignment="1" applyProtection="1">
      <alignment wrapText="1"/>
      <protection hidden="1"/>
    </xf>
    <xf numFmtId="0" fontId="14" fillId="0" borderId="4" xfId="0" applyFont="1" applyBorder="1" applyProtection="1">
      <protection hidden="1"/>
    </xf>
    <xf numFmtId="0" fontId="15" fillId="6" borderId="4" xfId="0" applyFont="1" applyFill="1" applyBorder="1" applyAlignment="1" applyProtection="1">
      <alignment horizontal="right" vertical="center" wrapText="1"/>
      <protection hidden="1"/>
    </xf>
    <xf numFmtId="0" fontId="0" fillId="0" borderId="4" xfId="0" applyBorder="1" applyAlignment="1" applyProtection="1">
      <alignment vertical="center" wrapText="1"/>
      <protection hidden="1"/>
    </xf>
    <xf numFmtId="0" fontId="17" fillId="4" borderId="4" xfId="0" applyFont="1" applyFill="1" applyBorder="1" applyAlignment="1" applyProtection="1">
      <alignment vertical="center"/>
      <protection hidden="1"/>
    </xf>
    <xf numFmtId="0" fontId="20" fillId="4" borderId="4" xfId="0" applyFont="1" applyFill="1" applyBorder="1" applyProtection="1">
      <protection hidden="1"/>
    </xf>
    <xf numFmtId="0" fontId="9" fillId="0" borderId="4" xfId="2" applyBorder="1" applyAlignment="1" applyProtection="1"/>
    <xf numFmtId="0" fontId="17" fillId="6" borderId="4" xfId="0" applyFont="1" applyFill="1" applyBorder="1" applyAlignment="1" applyProtection="1">
      <alignment vertical="center"/>
      <protection hidden="1"/>
    </xf>
    <xf numFmtId="0" fontId="20" fillId="6" borderId="4" xfId="0" applyFont="1" applyFill="1" applyBorder="1" applyProtection="1">
      <protection hidden="1"/>
    </xf>
    <xf numFmtId="0" fontId="1" fillId="2" borderId="4" xfId="0" applyFont="1" applyFill="1" applyBorder="1" applyAlignment="1" applyProtection="1">
      <alignment horizontal="left" vertical="center" wrapText="1"/>
      <protection hidden="1"/>
    </xf>
    <xf numFmtId="0" fontId="5" fillId="0" borderId="4" xfId="0" applyFont="1" applyBorder="1" applyAlignment="1" applyProtection="1">
      <alignment vertical="center" wrapText="1"/>
      <protection hidden="1"/>
    </xf>
    <xf numFmtId="0" fontId="8" fillId="2" borderId="4" xfId="0" applyFont="1" applyFill="1" applyBorder="1" applyAlignment="1" applyProtection="1">
      <alignment horizontal="left" vertical="center" wrapText="1"/>
      <protection hidden="1"/>
    </xf>
    <xf numFmtId="0" fontId="8" fillId="0" borderId="4" xfId="0" applyFont="1" applyBorder="1" applyAlignment="1" applyProtection="1">
      <alignment vertical="center" wrapText="1"/>
      <protection hidden="1"/>
    </xf>
    <xf numFmtId="0" fontId="30" fillId="2" borderId="4" xfId="0" applyFont="1" applyFill="1" applyBorder="1" applyAlignment="1" applyProtection="1">
      <alignment horizontal="left" vertical="center" wrapText="1"/>
      <protection hidden="1"/>
    </xf>
    <xf numFmtId="0" fontId="30" fillId="0" borderId="4" xfId="0" applyFont="1" applyBorder="1" applyAlignment="1" applyProtection="1">
      <alignment vertical="center" wrapText="1"/>
      <protection hidden="1"/>
    </xf>
    <xf numFmtId="0" fontId="8" fillId="4" borderId="15" xfId="0" applyFont="1" applyFill="1" applyBorder="1" applyAlignment="1">
      <alignment horizontal="left" wrapText="1"/>
    </xf>
    <xf numFmtId="0" fontId="8" fillId="4" borderId="0" xfId="0" applyFont="1" applyFill="1" applyAlignment="1">
      <alignment horizontal="left" wrapText="1"/>
    </xf>
    <xf numFmtId="0" fontId="8" fillId="2" borderId="0" xfId="0" applyFont="1" applyFill="1" applyAlignment="1" applyProtection="1">
      <alignment horizontal="left" vertical="center" wrapText="1"/>
      <protection hidden="1"/>
    </xf>
    <xf numFmtId="0" fontId="8" fillId="2" borderId="0" xfId="0" applyFont="1" applyFill="1" applyAlignment="1" applyProtection="1">
      <alignment horizontal="left" wrapText="1"/>
      <protection hidden="1"/>
    </xf>
    <xf numFmtId="0" fontId="8" fillId="2" borderId="0" xfId="0" applyFont="1" applyFill="1" applyAlignment="1" applyProtection="1">
      <alignment horizontal="left" vertical="top" wrapText="1"/>
      <protection hidden="1"/>
    </xf>
    <xf numFmtId="49" fontId="8" fillId="2" borderId="0" xfId="0" applyNumberFormat="1" applyFont="1" applyFill="1" applyAlignment="1" applyProtection="1">
      <alignment horizontal="left" vertical="center" wrapText="1"/>
      <protection hidden="1"/>
    </xf>
    <xf numFmtId="0" fontId="43" fillId="5" borderId="11" xfId="0" applyFont="1" applyFill="1" applyBorder="1" applyAlignment="1" applyProtection="1">
      <alignment horizontal="left" vertical="center" wrapText="1"/>
      <protection hidden="1"/>
    </xf>
    <xf numFmtId="0" fontId="43" fillId="5" borderId="0" xfId="0" applyFont="1" applyFill="1" applyAlignment="1" applyProtection="1">
      <alignment horizontal="left" vertical="center" wrapText="1"/>
      <protection hidden="1"/>
    </xf>
    <xf numFmtId="0" fontId="0" fillId="0" borderId="4" xfId="0" applyBorder="1" applyAlignment="1">
      <alignment horizontal="left" vertical="center" wrapText="1"/>
    </xf>
    <xf numFmtId="49" fontId="2" fillId="4" borderId="0" xfId="0" applyNumberFormat="1" applyFont="1" applyFill="1" applyProtection="1">
      <protection hidden="1"/>
    </xf>
    <xf numFmtId="49" fontId="14" fillId="5" borderId="0" xfId="0" applyNumberFormat="1" applyFont="1" applyFill="1" applyAlignment="1" applyProtection="1">
      <alignment horizontal="left"/>
      <protection hidden="1"/>
    </xf>
    <xf numFmtId="0" fontId="8" fillId="4" borderId="0" xfId="0" applyFont="1" applyFill="1" applyAlignment="1">
      <alignment horizontal="left"/>
    </xf>
    <xf numFmtId="49" fontId="14" fillId="5" borderId="6" xfId="0" applyNumberFormat="1" applyFont="1" applyFill="1" applyBorder="1" applyAlignment="1" applyProtection="1">
      <alignment horizontal="left"/>
      <protection hidden="1"/>
    </xf>
    <xf numFmtId="0" fontId="8" fillId="4" borderId="12" xfId="0" applyFont="1" applyFill="1" applyBorder="1" applyAlignment="1">
      <alignment horizontal="center"/>
    </xf>
    <xf numFmtId="0" fontId="8" fillId="4" borderId="13" xfId="0" applyFont="1" applyFill="1" applyBorder="1" applyAlignment="1">
      <alignment horizontal="center"/>
    </xf>
    <xf numFmtId="0" fontId="23" fillId="4" borderId="0" xfId="0" applyFont="1" applyFill="1" applyAlignment="1">
      <alignment horizontal="left" vertical="top" wrapText="1"/>
    </xf>
    <xf numFmtId="0" fontId="2" fillId="5" borderId="0" xfId="0" applyFont="1" applyFill="1" applyProtection="1">
      <protection hidden="1"/>
    </xf>
    <xf numFmtId="49" fontId="2" fillId="5" borderId="0" xfId="0" applyNumberFormat="1" applyFont="1" applyFill="1" applyAlignment="1" applyProtection="1">
      <alignment horizontal="left"/>
      <protection hidden="1"/>
    </xf>
    <xf numFmtId="0" fontId="8" fillId="0" borderId="0" xfId="0" applyFont="1" applyAlignment="1" applyProtection="1">
      <alignment horizontal="left" vertical="center"/>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left" vertical="center" wrapText="1"/>
      <protection hidden="1"/>
    </xf>
    <xf numFmtId="49" fontId="1" fillId="2" borderId="0" xfId="0" applyNumberFormat="1" applyFont="1" applyFill="1" applyAlignment="1" applyProtection="1">
      <alignment horizontal="left" vertical="center" wrapText="1"/>
      <protection hidden="1"/>
    </xf>
    <xf numFmtId="0" fontId="22" fillId="4" borderId="0" xfId="0" applyFont="1" applyFill="1" applyAlignment="1">
      <alignment horizontal="left" vertical="top" wrapText="1"/>
    </xf>
    <xf numFmtId="0" fontId="8" fillId="4" borderId="12" xfId="0" applyFont="1" applyFill="1" applyBorder="1" applyAlignment="1">
      <alignment horizontal="center" vertical="center"/>
    </xf>
    <xf numFmtId="0" fontId="8" fillId="4" borderId="13" xfId="0" applyFont="1" applyFill="1" applyBorder="1" applyAlignment="1">
      <alignment horizontal="center" vertical="center"/>
    </xf>
    <xf numFmtId="0" fontId="8" fillId="0" borderId="0" xfId="0" applyFont="1" applyAlignment="1" applyProtection="1">
      <alignment horizontal="left" vertical="top"/>
      <protection hidden="1"/>
    </xf>
  </cellXfs>
  <cellStyles count="5">
    <cellStyle name="Comma" xfId="4" builtinId="3"/>
    <cellStyle name="Hyperlink" xfId="2" builtinId="8"/>
    <cellStyle name="Normal" xfId="0" builtinId="0"/>
    <cellStyle name="Normal_test_mults" xfId="3" xr:uid="{00000000-0005-0000-0000-000003000000}"/>
    <cellStyle name="Percent" xfId="1" builtinId="5"/>
  </cellStyles>
  <dxfs count="12">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s>
  <tableStyles count="0" defaultTableStyle="TableStyleMedium9" defaultPivotStyle="PivotStyleLight16"/>
  <colors>
    <mruColors>
      <color rgb="FF009C97"/>
      <color rgb="FF81CDC4"/>
      <color rgb="FFB9B3D5"/>
      <color rgb="FF6558A2"/>
      <color rgb="FFF8A15A"/>
      <color rgb="FFF2652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3074725953373503E-2"/>
          <c:y val="8.7100639692955839E-2"/>
          <c:w val="0.88349072787470151"/>
          <c:h val="0.50258982453533096"/>
        </c:manualLayout>
      </c:layout>
      <c:barChart>
        <c:barDir val="col"/>
        <c:grouping val="clustered"/>
        <c:varyColors val="0"/>
        <c:ser>
          <c:idx val="0"/>
          <c:order val="0"/>
          <c:tx>
            <c:strRef>
              <c:f>'Chart 1a - Compliance by HB'!$I$8</c:f>
              <c:strCache>
                <c:ptCount val="1"/>
                <c:pt idx="0">
                  <c:v>Number of eligible referrals (1)</c:v>
                </c:pt>
              </c:strCache>
            </c:strRef>
          </c:tx>
          <c:spPr>
            <a:solidFill>
              <a:schemeClr val="accent1">
                <a:lumMod val="40000"/>
                <a:lumOff val="60000"/>
                <a:alpha val="91000"/>
              </a:schemeClr>
            </a:solidFill>
            <a:ln>
              <a:noFill/>
            </a:ln>
          </c:spPr>
          <c:invertIfNegative val="0"/>
          <c:dPt>
            <c:idx val="0"/>
            <c:invertIfNegative val="0"/>
            <c:bubble3D val="0"/>
            <c:spPr>
              <a:solidFill>
                <a:schemeClr val="accent1">
                  <a:lumMod val="75000"/>
                  <a:alpha val="91000"/>
                </a:schemeClr>
              </a:solidFill>
              <a:ln>
                <a:noFill/>
              </a:ln>
            </c:spPr>
            <c:extLst>
              <c:ext xmlns:c16="http://schemas.microsoft.com/office/drawing/2014/chart" uri="{C3380CC4-5D6E-409C-BE32-E72D297353CC}">
                <c16:uniqueId val="{00000000-5360-4C39-897C-01323E36A080}"/>
              </c:ext>
            </c:extLst>
          </c:dPt>
          <c:dPt>
            <c:idx val="7"/>
            <c:invertIfNegative val="0"/>
            <c:bubble3D val="0"/>
            <c:spPr>
              <a:solidFill>
                <a:schemeClr val="accent1">
                  <a:lumMod val="75000"/>
                  <a:alpha val="91000"/>
                </a:schemeClr>
              </a:solidFill>
              <a:ln>
                <a:noFill/>
              </a:ln>
            </c:spPr>
            <c:extLst>
              <c:ext xmlns:c16="http://schemas.microsoft.com/office/drawing/2014/chart" uri="{C3380CC4-5D6E-409C-BE32-E72D297353CC}">
                <c16:uniqueId val="{00000001-5360-4C39-897C-01323E36A080}"/>
              </c:ext>
            </c:extLst>
          </c:dPt>
          <c:dPt>
            <c:idx val="12"/>
            <c:invertIfNegative val="0"/>
            <c:bubble3D val="0"/>
            <c:spPr>
              <a:solidFill>
                <a:schemeClr val="accent1">
                  <a:lumMod val="75000"/>
                  <a:alpha val="91000"/>
                </a:schemeClr>
              </a:solidFill>
              <a:ln>
                <a:noFill/>
              </a:ln>
            </c:spPr>
            <c:extLst>
              <c:ext xmlns:c16="http://schemas.microsoft.com/office/drawing/2014/chart" uri="{C3380CC4-5D6E-409C-BE32-E72D297353CC}">
                <c16:uniqueId val="{00000002-5360-4C39-897C-01323E36A080}"/>
              </c:ext>
            </c:extLst>
          </c:dPt>
          <c:dLbls>
            <c:delete val="1"/>
          </c:dLbls>
          <c:cat>
            <c:multiLvlStrRef>
              <c:f>('Chart 1a - Compliance by HB'!$B$10:$C$16,'Chart 1a - Compliance by HB'!$B$17:$C$21,'Chart 1a - Compliance by HB'!$B$22:$C$26,'Chart 1a - Compliance by HB'!$B$28:$C$28)</c:f>
              <c:multiLvlStrCache>
                <c:ptCount val="18"/>
                <c:lvl>
                  <c:pt idx="0">
                    <c:v>NCA</c:v>
                  </c:pt>
                  <c:pt idx="1">
                    <c:v>NHS Grampian</c:v>
                  </c:pt>
                  <c:pt idx="2">
                    <c:v>NHS Highland</c:v>
                  </c:pt>
                  <c:pt idx="3">
                    <c:v>NHS Orkney</c:v>
                  </c:pt>
                  <c:pt idx="4">
                    <c:v>NHS Shetland</c:v>
                  </c:pt>
                  <c:pt idx="5">
                    <c:v>NHS Tayside</c:v>
                  </c:pt>
                  <c:pt idx="6">
                    <c:v>NHS Western Isles</c:v>
                  </c:pt>
                  <c:pt idx="7">
                    <c:v>SCAN</c:v>
                  </c:pt>
                  <c:pt idx="8">
                    <c:v>NHS Borders</c:v>
                  </c:pt>
                  <c:pt idx="9">
                    <c:v>NHS Dumfries &amp; Galloway</c:v>
                  </c:pt>
                  <c:pt idx="10">
                    <c:v>NHS Fife</c:v>
                  </c:pt>
                  <c:pt idx="11">
                    <c:v>NHS Lothian</c:v>
                  </c:pt>
                  <c:pt idx="12">
                    <c:v>WOSCAN</c:v>
                  </c:pt>
                  <c:pt idx="13">
                    <c:v>NHS Ayrshire &amp; Arran</c:v>
                  </c:pt>
                  <c:pt idx="14">
                    <c:v>NHS Forth Valley</c:v>
                  </c:pt>
                  <c:pt idx="15">
                    <c:v>NHS Greater Glasgow &amp; Clyde</c:v>
                  </c:pt>
                  <c:pt idx="16">
                    <c:v>NHS Lanarkshire</c:v>
                  </c:pt>
                  <c:pt idx="17">
                    <c:v>Golden Jubilee National Hospital (6)</c:v>
                  </c:pt>
                </c:lvl>
                <c:lvl>
                  <c:pt idx="0">
                    <c:v>NCA (5)</c:v>
                  </c:pt>
                  <c:pt idx="7">
                    <c:v>SCAN (5)</c:v>
                  </c:pt>
                  <c:pt idx="12">
                    <c:v>WOSCAN (5)</c:v>
                  </c:pt>
                  <c:pt idx="17">
                    <c:v>              </c:v>
                  </c:pt>
                </c:lvl>
              </c:multiLvlStrCache>
            </c:multiLvlStrRef>
          </c:cat>
          <c:val>
            <c:numRef>
              <c:f>'Chart 1a - Compliance by HB'!$I$10:$I$27</c:f>
              <c:numCache>
                <c:formatCode>0</c:formatCode>
                <c:ptCount val="18"/>
                <c:pt idx="0">
                  <c:v>1158</c:v>
                </c:pt>
                <c:pt idx="1">
                  <c:v>466</c:v>
                </c:pt>
                <c:pt idx="2">
                  <c:v>319</c:v>
                </c:pt>
                <c:pt idx="3">
                  <c:v>7</c:v>
                </c:pt>
                <c:pt idx="4">
                  <c:v>21</c:v>
                </c:pt>
                <c:pt idx="5">
                  <c:v>313</c:v>
                </c:pt>
                <c:pt idx="6">
                  <c:v>32</c:v>
                </c:pt>
                <c:pt idx="7">
                  <c:v>1141</c:v>
                </c:pt>
                <c:pt idx="8">
                  <c:v>75</c:v>
                </c:pt>
                <c:pt idx="9">
                  <c:v>129</c:v>
                </c:pt>
                <c:pt idx="10">
                  <c:v>228</c:v>
                </c:pt>
                <c:pt idx="11">
                  <c:v>709</c:v>
                </c:pt>
                <c:pt idx="12">
                  <c:v>2010</c:v>
                </c:pt>
                <c:pt idx="13">
                  <c:v>312</c:v>
                </c:pt>
                <c:pt idx="14">
                  <c:v>231</c:v>
                </c:pt>
                <c:pt idx="15">
                  <c:v>1102</c:v>
                </c:pt>
                <c:pt idx="16">
                  <c:v>365</c:v>
                </c:pt>
                <c:pt idx="17">
                  <c:v>#N/A</c:v>
                </c:pt>
              </c:numCache>
            </c:numRef>
          </c:val>
          <c:extLst>
            <c:ext xmlns:c16="http://schemas.microsoft.com/office/drawing/2014/chart" uri="{C3380CC4-5D6E-409C-BE32-E72D297353CC}">
              <c16:uniqueId val="{00000003-5360-4C39-897C-01323E36A080}"/>
            </c:ext>
          </c:extLst>
        </c:ser>
        <c:dLbls>
          <c:showLegendKey val="0"/>
          <c:showVal val="1"/>
          <c:showCatName val="0"/>
          <c:showSerName val="0"/>
          <c:showPercent val="0"/>
          <c:showBubbleSize val="0"/>
        </c:dLbls>
        <c:gapWidth val="60"/>
        <c:axId val="169912576"/>
        <c:axId val="169283584"/>
      </c:barChart>
      <c:lineChart>
        <c:grouping val="standard"/>
        <c:varyColors val="0"/>
        <c:ser>
          <c:idx val="1"/>
          <c:order val="1"/>
          <c:tx>
            <c:v>%</c:v>
          </c:tx>
          <c:spPr>
            <a:ln w="31750">
              <a:noFill/>
              <a:prstDash val="sysDot"/>
            </a:ln>
          </c:spPr>
          <c:marker>
            <c:symbol val="circle"/>
            <c:size val="10"/>
            <c:spPr>
              <a:solidFill>
                <a:srgbClr val="F8A15A"/>
              </a:solidFill>
              <a:ln>
                <a:noFill/>
              </a:ln>
            </c:spPr>
          </c:marker>
          <c:dLbls>
            <c:numFmt formatCode="0.0" sourceLinked="0"/>
            <c:spPr>
              <a:noFill/>
              <a:ln>
                <a:noFill/>
              </a:ln>
              <a:effectLst/>
            </c:spPr>
            <c:txPr>
              <a:bodyPr/>
              <a:lstStyle/>
              <a:p>
                <a:pPr>
                  <a:defRPr sz="1100" b="1">
                    <a:solidFill>
                      <a:schemeClr val="tx1"/>
                    </a:solidFill>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('Chart 1a - Compliance by HB'!$B$10:$C$16,'Chart 1a - Compliance by HB'!$B$17:$C$21,'Chart 1a - Compliance by HB'!$B$22:$C$26)</c:f>
              <c:multiLvlStrCache>
                <c:ptCount val="17"/>
                <c:lvl>
                  <c:pt idx="0">
                    <c:v>NCA</c:v>
                  </c:pt>
                  <c:pt idx="1">
                    <c:v>NHS Grampian</c:v>
                  </c:pt>
                  <c:pt idx="2">
                    <c:v>NHS Highland</c:v>
                  </c:pt>
                  <c:pt idx="3">
                    <c:v>NHS Orkney</c:v>
                  </c:pt>
                  <c:pt idx="4">
                    <c:v>NHS Shetland</c:v>
                  </c:pt>
                  <c:pt idx="5">
                    <c:v>NHS Tayside</c:v>
                  </c:pt>
                  <c:pt idx="6">
                    <c:v>NHS Western Isles</c:v>
                  </c:pt>
                  <c:pt idx="7">
                    <c:v>SCAN</c:v>
                  </c:pt>
                  <c:pt idx="8">
                    <c:v>NHS Borders</c:v>
                  </c:pt>
                  <c:pt idx="9">
                    <c:v>NHS Dumfries &amp; Galloway</c:v>
                  </c:pt>
                  <c:pt idx="10">
                    <c:v>NHS Fife</c:v>
                  </c:pt>
                  <c:pt idx="11">
                    <c:v>NHS Lothian</c:v>
                  </c:pt>
                  <c:pt idx="12">
                    <c:v>WOSCAN</c:v>
                  </c:pt>
                  <c:pt idx="13">
                    <c:v>NHS Ayrshire &amp; Arran</c:v>
                  </c:pt>
                  <c:pt idx="14">
                    <c:v>NHS Forth Valley</c:v>
                  </c:pt>
                  <c:pt idx="15">
                    <c:v>NHS Greater Glasgow &amp; Clyde</c:v>
                  </c:pt>
                  <c:pt idx="16">
                    <c:v>NHS Lanarkshire</c:v>
                  </c:pt>
                </c:lvl>
                <c:lvl>
                  <c:pt idx="0">
                    <c:v>NCA (5)</c:v>
                  </c:pt>
                  <c:pt idx="7">
                    <c:v>SCAN (5)</c:v>
                  </c:pt>
                  <c:pt idx="12">
                    <c:v>WOSCAN (5)</c:v>
                  </c:pt>
                </c:lvl>
              </c:multiLvlStrCache>
            </c:multiLvlStrRef>
          </c:cat>
          <c:val>
            <c:numRef>
              <c:f>'Chart 1a - Compliance by HB'!$E$10:$E$27</c:f>
              <c:numCache>
                <c:formatCode>General</c:formatCode>
                <c:ptCount val="18"/>
                <c:pt idx="0">
                  <c:v>64.680483592400705</c:v>
                </c:pt>
                <c:pt idx="1">
                  <c:v>60.300429184549401</c:v>
                </c:pt>
                <c:pt idx="2">
                  <c:v>71.473354231974895</c:v>
                </c:pt>
                <c:pt idx="3">
                  <c:v>57.142857142857103</c:v>
                </c:pt>
                <c:pt idx="4">
                  <c:v>57.142857142857103</c:v>
                </c:pt>
                <c:pt idx="5">
                  <c:v>64.217252396166103</c:v>
                </c:pt>
                <c:pt idx="6">
                  <c:v>71.875</c:v>
                </c:pt>
                <c:pt idx="7">
                  <c:v>79.491673970201603</c:v>
                </c:pt>
                <c:pt idx="8">
                  <c:v>74.6666666666667</c:v>
                </c:pt>
                <c:pt idx="9">
                  <c:v>80.620155038759705</c:v>
                </c:pt>
                <c:pt idx="10">
                  <c:v>76.315789473684205</c:v>
                </c:pt>
                <c:pt idx="11">
                  <c:v>80.818053596614902</c:v>
                </c:pt>
                <c:pt idx="12">
                  <c:v>75.124378109452707</c:v>
                </c:pt>
                <c:pt idx="13">
                  <c:v>70.192307692307693</c:v>
                </c:pt>
                <c:pt idx="14">
                  <c:v>79.653679653679703</c:v>
                </c:pt>
                <c:pt idx="15">
                  <c:v>68.602540834845698</c:v>
                </c:pt>
                <c:pt idx="16">
                  <c:v>96.164383561643803</c:v>
                </c:pt>
                <c:pt idx="17">
                  <c:v>#N/A</c:v>
                </c:pt>
              </c:numCache>
            </c:numRef>
          </c:val>
          <c:smooth val="0"/>
          <c:extLst>
            <c:ext xmlns:c16="http://schemas.microsoft.com/office/drawing/2014/chart" uri="{C3380CC4-5D6E-409C-BE32-E72D297353CC}">
              <c16:uniqueId val="{00000004-5360-4C39-897C-01323E36A080}"/>
            </c:ext>
          </c:extLst>
        </c:ser>
        <c:dLbls>
          <c:showLegendKey val="0"/>
          <c:showVal val="1"/>
          <c:showCatName val="0"/>
          <c:showSerName val="0"/>
          <c:showPercent val="0"/>
          <c:showBubbleSize val="0"/>
        </c:dLbls>
        <c:marker val="1"/>
        <c:smooth val="0"/>
        <c:axId val="169287040"/>
        <c:axId val="169285504"/>
      </c:lineChart>
      <c:catAx>
        <c:axId val="169912576"/>
        <c:scaling>
          <c:orientation val="minMax"/>
        </c:scaling>
        <c:delete val="0"/>
        <c:axPos val="b"/>
        <c:numFmt formatCode="General" sourceLinked="1"/>
        <c:majorTickMark val="none"/>
        <c:minorTickMark val="none"/>
        <c:tickLblPos val="nextTo"/>
        <c:txPr>
          <a:bodyPr rot="-5400000" vert="horz"/>
          <a:lstStyle/>
          <a:p>
            <a:pPr>
              <a:defRPr/>
            </a:pPr>
            <a:endParaRPr lang="en-US"/>
          </a:p>
        </c:txPr>
        <c:crossAx val="169283584"/>
        <c:crosses val="autoZero"/>
        <c:auto val="1"/>
        <c:lblAlgn val="ctr"/>
        <c:lblOffset val="100"/>
        <c:tickLblSkip val="1"/>
        <c:noMultiLvlLbl val="0"/>
      </c:catAx>
      <c:valAx>
        <c:axId val="169283584"/>
        <c:scaling>
          <c:orientation val="minMax"/>
        </c:scaling>
        <c:delete val="0"/>
        <c:axPos val="l"/>
        <c:title>
          <c:tx>
            <c:strRef>
              <c:f>Lookups!$D$52</c:f>
              <c:strCache>
                <c:ptCount val="1"/>
                <c:pt idx="0">
                  <c:v>Number of eligible referrals (1)</c:v>
                </c:pt>
              </c:strCache>
            </c:strRef>
          </c:tx>
          <c:layout>
            <c:manualLayout>
              <c:xMode val="edge"/>
              <c:yMode val="edge"/>
              <c:x val="1.017736162122823E-2"/>
              <c:y val="0.16728618439747459"/>
            </c:manualLayout>
          </c:layout>
          <c:overlay val="0"/>
        </c:title>
        <c:numFmt formatCode="0" sourceLinked="1"/>
        <c:majorTickMark val="out"/>
        <c:minorTickMark val="none"/>
        <c:tickLblPos val="nextTo"/>
        <c:spPr>
          <a:ln>
            <a:solidFill>
              <a:schemeClr val="tx1"/>
            </a:solidFill>
          </a:ln>
        </c:spPr>
        <c:txPr>
          <a:bodyPr/>
          <a:lstStyle/>
          <a:p>
            <a:pPr>
              <a:defRPr>
                <a:solidFill>
                  <a:sysClr val="windowText" lastClr="000000"/>
                </a:solidFill>
              </a:defRPr>
            </a:pPr>
            <a:endParaRPr lang="en-US"/>
          </a:p>
        </c:txPr>
        <c:crossAx val="169912576"/>
        <c:crosses val="autoZero"/>
        <c:crossBetween val="between"/>
      </c:valAx>
      <c:valAx>
        <c:axId val="169285504"/>
        <c:scaling>
          <c:orientation val="minMax"/>
          <c:max val="100"/>
          <c:min val="0"/>
        </c:scaling>
        <c:delete val="0"/>
        <c:axPos val="r"/>
        <c:numFmt formatCode="0" sourceLinked="0"/>
        <c:majorTickMark val="out"/>
        <c:minorTickMark val="none"/>
        <c:tickLblPos val="nextTo"/>
        <c:spPr>
          <a:ln>
            <a:solidFill>
              <a:schemeClr val="tx1"/>
            </a:solidFill>
          </a:ln>
        </c:spPr>
        <c:txPr>
          <a:bodyPr/>
          <a:lstStyle/>
          <a:p>
            <a:pPr>
              <a:defRPr>
                <a:solidFill>
                  <a:sysClr val="windowText" lastClr="000000"/>
                </a:solidFill>
              </a:defRPr>
            </a:pPr>
            <a:endParaRPr lang="en-US"/>
          </a:p>
        </c:txPr>
        <c:crossAx val="169287040"/>
        <c:crosses val="max"/>
        <c:crossBetween val="between"/>
        <c:majorUnit val="100"/>
        <c:minorUnit val="10"/>
      </c:valAx>
      <c:catAx>
        <c:axId val="169287040"/>
        <c:scaling>
          <c:orientation val="minMax"/>
        </c:scaling>
        <c:delete val="1"/>
        <c:axPos val="b"/>
        <c:numFmt formatCode="General" sourceLinked="1"/>
        <c:majorTickMark val="out"/>
        <c:minorTickMark val="none"/>
        <c:tickLblPos val="none"/>
        <c:crossAx val="169285504"/>
        <c:crossesAt val="0"/>
        <c:auto val="1"/>
        <c:lblAlgn val="ctr"/>
        <c:lblOffset val="100"/>
        <c:noMultiLvlLbl val="0"/>
      </c:catAx>
    </c:plotArea>
    <c:plotVisOnly val="1"/>
    <c:dispBlanksAs val="gap"/>
    <c:showDLblsOverMax val="0"/>
  </c:chart>
  <c:spPr>
    <a:ln>
      <a:solidFill>
        <a:schemeClr val="tx1"/>
      </a:solidFill>
    </a:ln>
  </c:spPr>
  <c:printSettings>
    <c:headerFooter/>
    <c:pageMargins b="0.74803149606300434" l="0.70866141732284615" r="0.70866141732284615" t="0.74803149606300434" header="0.31496062992126905" footer="0.31496062992126905"/>
    <c:pageSetup orientation="landscape"/>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9242921823128375E-2"/>
          <c:y val="8.7100639692955839E-2"/>
          <c:w val="0.88732253847162357"/>
          <c:h val="0.50258982453533096"/>
        </c:manualLayout>
      </c:layout>
      <c:barChart>
        <c:barDir val="col"/>
        <c:grouping val="clustered"/>
        <c:varyColors val="0"/>
        <c:ser>
          <c:idx val="0"/>
          <c:order val="0"/>
          <c:tx>
            <c:strRef>
              <c:f>'Chart 1b - Compliance by CT'!$I$8</c:f>
              <c:strCache>
                <c:ptCount val="1"/>
                <c:pt idx="0">
                  <c:v>Number of eligible referrals (1)</c:v>
                </c:pt>
              </c:strCache>
            </c:strRef>
          </c:tx>
          <c:spPr>
            <a:solidFill>
              <a:schemeClr val="accent1">
                <a:lumMod val="75000"/>
                <a:alpha val="91000"/>
              </a:schemeClr>
            </a:solidFill>
            <a:ln>
              <a:noFill/>
            </a:ln>
          </c:spPr>
          <c:invertIfNegative val="0"/>
          <c:dPt>
            <c:idx val="1"/>
            <c:invertIfNegative val="0"/>
            <c:bubble3D val="0"/>
            <c:spPr>
              <a:solidFill>
                <a:schemeClr val="accent1">
                  <a:lumMod val="40000"/>
                  <a:lumOff val="60000"/>
                  <a:alpha val="91000"/>
                </a:schemeClr>
              </a:solidFill>
              <a:ln>
                <a:noFill/>
              </a:ln>
            </c:spPr>
            <c:extLst>
              <c:ext xmlns:c16="http://schemas.microsoft.com/office/drawing/2014/chart" uri="{C3380CC4-5D6E-409C-BE32-E72D297353CC}">
                <c16:uniqueId val="{00000000-5256-40DC-AAEF-439016B2AC9B}"/>
              </c:ext>
            </c:extLst>
          </c:dPt>
          <c:dPt>
            <c:idx val="2"/>
            <c:invertIfNegative val="0"/>
            <c:bubble3D val="0"/>
            <c:spPr>
              <a:solidFill>
                <a:schemeClr val="accent1">
                  <a:lumMod val="40000"/>
                  <a:lumOff val="60000"/>
                  <a:alpha val="91000"/>
                </a:schemeClr>
              </a:solidFill>
              <a:ln>
                <a:noFill/>
              </a:ln>
            </c:spPr>
            <c:extLst>
              <c:ext xmlns:c16="http://schemas.microsoft.com/office/drawing/2014/chart" uri="{C3380CC4-5D6E-409C-BE32-E72D297353CC}">
                <c16:uniqueId val="{00000001-5256-40DC-AAEF-439016B2AC9B}"/>
              </c:ext>
            </c:extLst>
          </c:dPt>
          <c:dPt>
            <c:idx val="4"/>
            <c:invertIfNegative val="0"/>
            <c:bubble3D val="0"/>
            <c:spPr>
              <a:solidFill>
                <a:schemeClr val="accent1">
                  <a:lumMod val="40000"/>
                  <a:lumOff val="60000"/>
                  <a:alpha val="91000"/>
                </a:schemeClr>
              </a:solidFill>
              <a:ln>
                <a:noFill/>
              </a:ln>
            </c:spPr>
            <c:extLst>
              <c:ext xmlns:c16="http://schemas.microsoft.com/office/drawing/2014/chart" uri="{C3380CC4-5D6E-409C-BE32-E72D297353CC}">
                <c16:uniqueId val="{00000002-5256-40DC-AAEF-439016B2AC9B}"/>
              </c:ext>
            </c:extLst>
          </c:dPt>
          <c:dPt>
            <c:idx val="5"/>
            <c:invertIfNegative val="0"/>
            <c:bubble3D val="0"/>
            <c:spPr>
              <a:solidFill>
                <a:schemeClr val="accent1">
                  <a:lumMod val="40000"/>
                  <a:lumOff val="60000"/>
                  <a:alpha val="91000"/>
                </a:schemeClr>
              </a:solidFill>
              <a:ln>
                <a:noFill/>
              </a:ln>
            </c:spPr>
            <c:extLst>
              <c:ext xmlns:c16="http://schemas.microsoft.com/office/drawing/2014/chart" uri="{C3380CC4-5D6E-409C-BE32-E72D297353CC}">
                <c16:uniqueId val="{00000003-5256-40DC-AAEF-439016B2AC9B}"/>
              </c:ext>
            </c:extLst>
          </c:dPt>
          <c:dPt>
            <c:idx val="7"/>
            <c:invertIfNegative val="0"/>
            <c:bubble3D val="0"/>
            <c:spPr>
              <a:solidFill>
                <a:schemeClr val="accent1">
                  <a:lumMod val="40000"/>
                  <a:lumOff val="60000"/>
                  <a:alpha val="91000"/>
                </a:schemeClr>
              </a:solidFill>
              <a:ln>
                <a:noFill/>
              </a:ln>
            </c:spPr>
            <c:extLst>
              <c:ext xmlns:c16="http://schemas.microsoft.com/office/drawing/2014/chart" uri="{C3380CC4-5D6E-409C-BE32-E72D297353CC}">
                <c16:uniqueId val="{00000004-5256-40DC-AAEF-439016B2AC9B}"/>
              </c:ext>
            </c:extLst>
          </c:dPt>
          <c:dPt>
            <c:idx val="8"/>
            <c:invertIfNegative val="0"/>
            <c:bubble3D val="0"/>
            <c:spPr>
              <a:solidFill>
                <a:schemeClr val="accent1">
                  <a:lumMod val="40000"/>
                  <a:lumOff val="60000"/>
                  <a:alpha val="91000"/>
                </a:schemeClr>
              </a:solidFill>
              <a:ln>
                <a:noFill/>
              </a:ln>
            </c:spPr>
            <c:extLst>
              <c:ext xmlns:c16="http://schemas.microsoft.com/office/drawing/2014/chart" uri="{C3380CC4-5D6E-409C-BE32-E72D297353CC}">
                <c16:uniqueId val="{00000005-5256-40DC-AAEF-439016B2AC9B}"/>
              </c:ext>
            </c:extLst>
          </c:dPt>
          <c:dPt>
            <c:idx val="15"/>
            <c:invertIfNegative val="0"/>
            <c:bubble3D val="0"/>
            <c:spPr>
              <a:solidFill>
                <a:schemeClr val="accent1">
                  <a:lumMod val="40000"/>
                  <a:lumOff val="60000"/>
                  <a:alpha val="91000"/>
                </a:schemeClr>
              </a:solidFill>
              <a:ln>
                <a:noFill/>
              </a:ln>
            </c:spPr>
            <c:extLst>
              <c:ext xmlns:c16="http://schemas.microsoft.com/office/drawing/2014/chart" uri="{C3380CC4-5D6E-409C-BE32-E72D297353CC}">
                <c16:uniqueId val="{0000000D-CEFD-4E10-BA85-5BEB17DE1CCE}"/>
              </c:ext>
            </c:extLst>
          </c:dPt>
          <c:dPt>
            <c:idx val="16"/>
            <c:invertIfNegative val="0"/>
            <c:bubble3D val="0"/>
            <c:spPr>
              <a:solidFill>
                <a:schemeClr val="accent1">
                  <a:lumMod val="40000"/>
                  <a:lumOff val="60000"/>
                  <a:alpha val="91000"/>
                </a:schemeClr>
              </a:solidFill>
              <a:ln>
                <a:noFill/>
              </a:ln>
            </c:spPr>
            <c:extLst>
              <c:ext xmlns:c16="http://schemas.microsoft.com/office/drawing/2014/chart" uri="{C3380CC4-5D6E-409C-BE32-E72D297353CC}">
                <c16:uniqueId val="{0000000E-CEFD-4E10-BA85-5BEB17DE1CCE}"/>
              </c:ext>
            </c:extLst>
          </c:dPt>
          <c:dPt>
            <c:idx val="18"/>
            <c:invertIfNegative val="0"/>
            <c:bubble3D val="0"/>
            <c:spPr>
              <a:solidFill>
                <a:schemeClr val="accent1">
                  <a:lumMod val="40000"/>
                  <a:lumOff val="60000"/>
                  <a:alpha val="91000"/>
                </a:schemeClr>
              </a:solidFill>
              <a:ln>
                <a:noFill/>
              </a:ln>
            </c:spPr>
            <c:extLst>
              <c:ext xmlns:c16="http://schemas.microsoft.com/office/drawing/2014/chart" uri="{C3380CC4-5D6E-409C-BE32-E72D297353CC}">
                <c16:uniqueId val="{0000000C-CEFD-4E10-BA85-5BEB17DE1CCE}"/>
              </c:ext>
            </c:extLst>
          </c:dPt>
          <c:dPt>
            <c:idx val="19"/>
            <c:invertIfNegative val="0"/>
            <c:bubble3D val="0"/>
            <c:spPr>
              <a:solidFill>
                <a:schemeClr val="accent1">
                  <a:lumMod val="40000"/>
                  <a:lumOff val="60000"/>
                  <a:alpha val="91000"/>
                </a:schemeClr>
              </a:solidFill>
              <a:ln>
                <a:noFill/>
              </a:ln>
            </c:spPr>
            <c:extLst>
              <c:ext xmlns:c16="http://schemas.microsoft.com/office/drawing/2014/chart" uri="{C3380CC4-5D6E-409C-BE32-E72D297353CC}">
                <c16:uniqueId val="{00000010-CEFD-4E10-BA85-5BEB17DE1CCE}"/>
              </c:ext>
            </c:extLst>
          </c:dPt>
          <c:dPt>
            <c:idx val="20"/>
            <c:invertIfNegative val="0"/>
            <c:bubble3D val="0"/>
            <c:spPr>
              <a:solidFill>
                <a:schemeClr val="accent1">
                  <a:lumMod val="40000"/>
                  <a:lumOff val="60000"/>
                  <a:alpha val="91000"/>
                </a:schemeClr>
              </a:solidFill>
              <a:ln>
                <a:noFill/>
              </a:ln>
            </c:spPr>
            <c:extLst>
              <c:ext xmlns:c16="http://schemas.microsoft.com/office/drawing/2014/chart" uri="{C3380CC4-5D6E-409C-BE32-E72D297353CC}">
                <c16:uniqueId val="{0000000F-CEFD-4E10-BA85-5BEB17DE1CCE}"/>
              </c:ext>
            </c:extLst>
          </c:dPt>
          <c:dLbls>
            <c:delete val="1"/>
          </c:dLbls>
          <c:cat>
            <c:strRef>
              <c:f>'Chart 1b - Compliance by CT'!$C$12:$C$32</c:f>
              <c:strCache>
                <c:ptCount val="21"/>
                <c:pt idx="0">
                  <c:v>Breast</c:v>
                </c:pt>
                <c:pt idx="1">
                  <c:v>Breast (screened excluded)</c:v>
                </c:pt>
                <c:pt idx="2">
                  <c:v>Breast (screened only)</c:v>
                </c:pt>
                <c:pt idx="3">
                  <c:v>Cervical</c:v>
                </c:pt>
                <c:pt idx="4">
                  <c:v>Cervical (screened excluded)</c:v>
                </c:pt>
                <c:pt idx="5">
                  <c:v>Cervical (screened only)</c:v>
                </c:pt>
                <c:pt idx="6">
                  <c:v>Colorectal</c:v>
                </c:pt>
                <c:pt idx="7">
                  <c:v>Colorectal (screened only)</c:v>
                </c:pt>
                <c:pt idx="8">
                  <c:v>Colorectal (screened excluded)</c:v>
                </c:pt>
                <c:pt idx="9">
                  <c:v>Head &amp; Neck</c:v>
                </c:pt>
                <c:pt idx="10">
                  <c:v>Lung</c:v>
                </c:pt>
                <c:pt idx="11">
                  <c:v>Lymphoma</c:v>
                </c:pt>
                <c:pt idx="12">
                  <c:v>Melanoma</c:v>
                </c:pt>
                <c:pt idx="13">
                  <c:v>Ovarian</c:v>
                </c:pt>
                <c:pt idx="14">
                  <c:v>Upper GI</c:v>
                </c:pt>
                <c:pt idx="15">
                  <c:v>Upper GI - Hepatopancreatobiliary</c:v>
                </c:pt>
                <c:pt idx="16">
                  <c:v>Upper GI - Oesophagogastric</c:v>
                </c:pt>
                <c:pt idx="17">
                  <c:v>Urological</c:v>
                </c:pt>
                <c:pt idx="18">
                  <c:v>Urology - Bladder</c:v>
                </c:pt>
                <c:pt idx="19">
                  <c:v>Urology - Other</c:v>
                </c:pt>
                <c:pt idx="20">
                  <c:v>Urology - Prostate</c:v>
                </c:pt>
              </c:strCache>
            </c:strRef>
          </c:cat>
          <c:val>
            <c:numRef>
              <c:f>'Chart 1b - Compliance by CT'!$I$12:$I$32</c:f>
              <c:numCache>
                <c:formatCode>0</c:formatCode>
                <c:ptCount val="21"/>
                <c:pt idx="0">
                  <c:v>1108</c:v>
                </c:pt>
                <c:pt idx="1">
                  <c:v>614</c:v>
                </c:pt>
                <c:pt idx="2">
                  <c:v>494</c:v>
                </c:pt>
                <c:pt idx="3">
                  <c:v>58</c:v>
                </c:pt>
                <c:pt idx="4">
                  <c:v>33</c:v>
                </c:pt>
                <c:pt idx="5">
                  <c:v>25</c:v>
                </c:pt>
                <c:pt idx="6">
                  <c:v>634</c:v>
                </c:pt>
                <c:pt idx="7">
                  <c:v>495</c:v>
                </c:pt>
                <c:pt idx="8">
                  <c:v>139</c:v>
                </c:pt>
                <c:pt idx="9">
                  <c:v>149</c:v>
                </c:pt>
                <c:pt idx="10">
                  <c:v>548</c:v>
                </c:pt>
                <c:pt idx="11">
                  <c:v>81</c:v>
                </c:pt>
                <c:pt idx="12">
                  <c:v>226</c:v>
                </c:pt>
                <c:pt idx="13">
                  <c:v>75</c:v>
                </c:pt>
                <c:pt idx="14">
                  <c:v>375</c:v>
                </c:pt>
                <c:pt idx="15">
                  <c:v>189</c:v>
                </c:pt>
                <c:pt idx="16">
                  <c:v>186</c:v>
                </c:pt>
                <c:pt idx="17">
                  <c:v>1055</c:v>
                </c:pt>
                <c:pt idx="18">
                  <c:v>134</c:v>
                </c:pt>
                <c:pt idx="19">
                  <c:v>128</c:v>
                </c:pt>
                <c:pt idx="20">
                  <c:v>793</c:v>
                </c:pt>
              </c:numCache>
            </c:numRef>
          </c:val>
          <c:extLst>
            <c:ext xmlns:c16="http://schemas.microsoft.com/office/drawing/2014/chart" uri="{C3380CC4-5D6E-409C-BE32-E72D297353CC}">
              <c16:uniqueId val="{00000006-5256-40DC-AAEF-439016B2AC9B}"/>
            </c:ext>
          </c:extLst>
        </c:ser>
        <c:dLbls>
          <c:showLegendKey val="0"/>
          <c:showVal val="1"/>
          <c:showCatName val="0"/>
          <c:showSerName val="0"/>
          <c:showPercent val="0"/>
          <c:showBubbleSize val="0"/>
        </c:dLbls>
        <c:gapWidth val="60"/>
        <c:axId val="170254336"/>
        <c:axId val="170255872"/>
      </c:barChart>
      <c:lineChart>
        <c:grouping val="standard"/>
        <c:varyColors val="0"/>
        <c:ser>
          <c:idx val="1"/>
          <c:order val="1"/>
          <c:tx>
            <c:strRef>
              <c:f>'Table 1b - Compliance by CT'!$C$10:$C$30</c:f>
              <c:strCache>
                <c:ptCount val="21"/>
                <c:pt idx="0">
                  <c:v>Breast</c:v>
                </c:pt>
                <c:pt idx="1">
                  <c:v>Breast (screened excluded)</c:v>
                </c:pt>
                <c:pt idx="2">
                  <c:v>Breast (screened only)</c:v>
                </c:pt>
                <c:pt idx="3">
                  <c:v>Cervical</c:v>
                </c:pt>
                <c:pt idx="4">
                  <c:v>Cervical (screened excluded)</c:v>
                </c:pt>
                <c:pt idx="5">
                  <c:v>Cervical (screened only)</c:v>
                </c:pt>
                <c:pt idx="6">
                  <c:v>Colorectal</c:v>
                </c:pt>
                <c:pt idx="7">
                  <c:v>Colorectal (screened excluded)</c:v>
                </c:pt>
                <c:pt idx="8">
                  <c:v>Colorectal (screened only)</c:v>
                </c:pt>
                <c:pt idx="9">
                  <c:v>Head &amp; Neck</c:v>
                </c:pt>
                <c:pt idx="10">
                  <c:v>Lung</c:v>
                </c:pt>
                <c:pt idx="11">
                  <c:v>Lymphoma</c:v>
                </c:pt>
                <c:pt idx="12">
                  <c:v>Melanoma</c:v>
                </c:pt>
                <c:pt idx="13">
                  <c:v>Ovarian</c:v>
                </c:pt>
                <c:pt idx="14">
                  <c:v>Upper GI</c:v>
                </c:pt>
                <c:pt idx="15">
                  <c:v>Upper GI - Hepatopancreatobiliary</c:v>
                </c:pt>
                <c:pt idx="16">
                  <c:v>Upper GI - Oesophagogastric</c:v>
                </c:pt>
                <c:pt idx="17">
                  <c:v>Urological</c:v>
                </c:pt>
                <c:pt idx="18">
                  <c:v>Urology - Bladder</c:v>
                </c:pt>
                <c:pt idx="19">
                  <c:v>Urology - Other</c:v>
                </c:pt>
                <c:pt idx="20">
                  <c:v>Urology - Prostate</c:v>
                </c:pt>
              </c:strCache>
            </c:strRef>
          </c:tx>
          <c:spPr>
            <a:ln w="31750">
              <a:noFill/>
              <a:prstDash val="sysDot"/>
            </a:ln>
          </c:spPr>
          <c:marker>
            <c:symbol val="circle"/>
            <c:size val="10"/>
            <c:spPr>
              <a:solidFill>
                <a:srgbClr val="F8A15A"/>
              </a:solidFill>
              <a:ln>
                <a:noFill/>
              </a:ln>
            </c:spPr>
          </c:marker>
          <c:dLbls>
            <c:numFmt formatCode="0.0" sourceLinked="0"/>
            <c:spPr>
              <a:noFill/>
              <a:ln>
                <a:noFill/>
              </a:ln>
              <a:effectLst/>
            </c:spPr>
            <c:txPr>
              <a:bodyPr/>
              <a:lstStyle/>
              <a:p>
                <a:pPr>
                  <a:defRPr sz="1100" b="1">
                    <a:solidFill>
                      <a:schemeClr val="tx1"/>
                    </a:solidFill>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'Table 1b - Compliance by CT'!$C$10:$C$30</c:f>
              <c:strCache>
                <c:ptCount val="21"/>
                <c:pt idx="0">
                  <c:v>Breast</c:v>
                </c:pt>
                <c:pt idx="1">
                  <c:v>Breast (screened excluded)</c:v>
                </c:pt>
                <c:pt idx="2">
                  <c:v>Breast (screened only)</c:v>
                </c:pt>
                <c:pt idx="3">
                  <c:v>Cervical</c:v>
                </c:pt>
                <c:pt idx="4">
                  <c:v>Cervical (screened excluded)</c:v>
                </c:pt>
                <c:pt idx="5">
                  <c:v>Cervical (screened only)</c:v>
                </c:pt>
                <c:pt idx="6">
                  <c:v>Colorectal</c:v>
                </c:pt>
                <c:pt idx="7">
                  <c:v>Colorectal (screened excluded)</c:v>
                </c:pt>
                <c:pt idx="8">
                  <c:v>Colorectal (screened only)</c:v>
                </c:pt>
                <c:pt idx="9">
                  <c:v>Head &amp; Neck</c:v>
                </c:pt>
                <c:pt idx="10">
                  <c:v>Lung</c:v>
                </c:pt>
                <c:pt idx="11">
                  <c:v>Lymphoma</c:v>
                </c:pt>
                <c:pt idx="12">
                  <c:v>Melanoma</c:v>
                </c:pt>
                <c:pt idx="13">
                  <c:v>Ovarian</c:v>
                </c:pt>
                <c:pt idx="14">
                  <c:v>Upper GI</c:v>
                </c:pt>
                <c:pt idx="15">
                  <c:v>Upper GI - Hepatopancreatobiliary</c:v>
                </c:pt>
                <c:pt idx="16">
                  <c:v>Upper GI - Oesophagogastric</c:v>
                </c:pt>
                <c:pt idx="17">
                  <c:v>Urological</c:v>
                </c:pt>
                <c:pt idx="18">
                  <c:v>Urology - Bladder</c:v>
                </c:pt>
                <c:pt idx="19">
                  <c:v>Urology - Other</c:v>
                </c:pt>
                <c:pt idx="20">
                  <c:v>Urology - Prostate</c:v>
                </c:pt>
              </c:strCache>
            </c:strRef>
          </c:cat>
          <c:val>
            <c:numRef>
              <c:f>'Table 1b - Compliance by CT'!$G$10:$G$30</c:f>
              <c:numCache>
                <c:formatCode>0.0</c:formatCode>
                <c:ptCount val="21"/>
                <c:pt idx="0">
                  <c:v>89.350180505415196</c:v>
                </c:pt>
                <c:pt idx="1">
                  <c:v>85.179153094462507</c:v>
                </c:pt>
                <c:pt idx="2">
                  <c:v>94.534412955465598</c:v>
                </c:pt>
                <c:pt idx="3">
                  <c:v>51.724137931034498</c:v>
                </c:pt>
                <c:pt idx="4">
                  <c:v>39.393939393939398</c:v>
                </c:pt>
                <c:pt idx="5">
                  <c:v>68</c:v>
                </c:pt>
                <c:pt idx="6">
                  <c:v>67.981072555205003</c:v>
                </c:pt>
                <c:pt idx="7">
                  <c:v>69.494949494949495</c:v>
                </c:pt>
                <c:pt idx="8">
                  <c:v>62.589928057553998</c:v>
                </c:pt>
                <c:pt idx="9">
                  <c:v>65.100671140939596</c:v>
                </c:pt>
                <c:pt idx="10">
                  <c:v>85.583941605839399</c:v>
                </c:pt>
                <c:pt idx="11">
                  <c:v>80.246913580246897</c:v>
                </c:pt>
                <c:pt idx="12">
                  <c:v>85.840707964601805</c:v>
                </c:pt>
                <c:pt idx="13">
                  <c:v>73.3333333333333</c:v>
                </c:pt>
                <c:pt idx="14">
                  <c:v>84.266666666666694</c:v>
                </c:pt>
                <c:pt idx="15">
                  <c:v>92.063492063492106</c:v>
                </c:pt>
                <c:pt idx="16">
                  <c:v>76.344086021505404</c:v>
                </c:pt>
                <c:pt idx="17">
                  <c:v>49.1943127962085</c:v>
                </c:pt>
                <c:pt idx="18">
                  <c:v>67.164179104477597</c:v>
                </c:pt>
                <c:pt idx="19">
                  <c:v>69.53125</c:v>
                </c:pt>
                <c:pt idx="20">
                  <c:v>42.875157629256002</c:v>
                </c:pt>
              </c:numCache>
            </c:numRef>
          </c:val>
          <c:smooth val="0"/>
          <c:extLst>
            <c:ext xmlns:c16="http://schemas.microsoft.com/office/drawing/2014/chart" uri="{C3380CC4-5D6E-409C-BE32-E72D297353CC}">
              <c16:uniqueId val="{00000007-5256-40DC-AAEF-439016B2AC9B}"/>
            </c:ext>
          </c:extLst>
        </c:ser>
        <c:dLbls>
          <c:showLegendKey val="0"/>
          <c:showVal val="1"/>
          <c:showCatName val="0"/>
          <c:showSerName val="0"/>
          <c:showPercent val="0"/>
          <c:showBubbleSize val="0"/>
        </c:dLbls>
        <c:marker val="1"/>
        <c:smooth val="0"/>
        <c:axId val="170071168"/>
        <c:axId val="170257792"/>
      </c:lineChart>
      <c:catAx>
        <c:axId val="170254336"/>
        <c:scaling>
          <c:orientation val="minMax"/>
        </c:scaling>
        <c:delete val="0"/>
        <c:axPos val="b"/>
        <c:numFmt formatCode="General" sourceLinked="1"/>
        <c:majorTickMark val="none"/>
        <c:minorTickMark val="none"/>
        <c:tickLblPos val="nextTo"/>
        <c:txPr>
          <a:bodyPr rot="-5400000" vert="horz"/>
          <a:lstStyle/>
          <a:p>
            <a:pPr>
              <a:defRPr/>
            </a:pPr>
            <a:endParaRPr lang="en-US"/>
          </a:p>
        </c:txPr>
        <c:crossAx val="170255872"/>
        <c:crosses val="autoZero"/>
        <c:auto val="1"/>
        <c:lblAlgn val="ctr"/>
        <c:lblOffset val="100"/>
        <c:tickLblSkip val="1"/>
        <c:noMultiLvlLbl val="0"/>
      </c:catAx>
      <c:valAx>
        <c:axId val="170255872"/>
        <c:scaling>
          <c:orientation val="minMax"/>
        </c:scaling>
        <c:delete val="0"/>
        <c:axPos val="l"/>
        <c:title>
          <c:tx>
            <c:strRef>
              <c:f>Lookups!$D$52</c:f>
              <c:strCache>
                <c:ptCount val="1"/>
                <c:pt idx="0">
                  <c:v>Number of eligible referrals (1)</c:v>
                </c:pt>
              </c:strCache>
            </c:strRef>
          </c:tx>
          <c:layout>
            <c:manualLayout>
              <c:xMode val="edge"/>
              <c:yMode val="edge"/>
              <c:x val="9.4427207234573894E-3"/>
              <c:y val="0.18386028799784418"/>
            </c:manualLayout>
          </c:layout>
          <c:overlay val="0"/>
          <c:txPr>
            <a:bodyPr/>
            <a:lstStyle/>
            <a:p>
              <a:pPr algn="r">
                <a:defRPr/>
              </a:pPr>
              <a:endParaRPr lang="en-US"/>
            </a:p>
          </c:txPr>
        </c:title>
        <c:numFmt formatCode="0" sourceLinked="1"/>
        <c:majorTickMark val="out"/>
        <c:minorTickMark val="none"/>
        <c:tickLblPos val="nextTo"/>
        <c:spPr>
          <a:ln>
            <a:solidFill>
              <a:schemeClr val="tx1"/>
            </a:solidFill>
          </a:ln>
        </c:spPr>
        <c:txPr>
          <a:bodyPr/>
          <a:lstStyle/>
          <a:p>
            <a:pPr>
              <a:defRPr>
                <a:solidFill>
                  <a:sysClr val="windowText" lastClr="000000"/>
                </a:solidFill>
              </a:defRPr>
            </a:pPr>
            <a:endParaRPr lang="en-US"/>
          </a:p>
        </c:txPr>
        <c:crossAx val="170254336"/>
        <c:crosses val="autoZero"/>
        <c:crossBetween val="between"/>
      </c:valAx>
      <c:valAx>
        <c:axId val="170257792"/>
        <c:scaling>
          <c:orientation val="minMax"/>
          <c:max val="100"/>
          <c:min val="0"/>
        </c:scaling>
        <c:delete val="0"/>
        <c:axPos val="r"/>
        <c:numFmt formatCode="0" sourceLinked="0"/>
        <c:majorTickMark val="out"/>
        <c:minorTickMark val="none"/>
        <c:tickLblPos val="nextTo"/>
        <c:spPr>
          <a:ln>
            <a:solidFill>
              <a:schemeClr val="tx1"/>
            </a:solidFill>
          </a:ln>
        </c:spPr>
        <c:crossAx val="170071168"/>
        <c:crosses val="max"/>
        <c:crossBetween val="between"/>
        <c:majorUnit val="100"/>
        <c:minorUnit val="2.0000000000000011E-2"/>
      </c:valAx>
      <c:catAx>
        <c:axId val="170071168"/>
        <c:scaling>
          <c:orientation val="minMax"/>
        </c:scaling>
        <c:delete val="1"/>
        <c:axPos val="b"/>
        <c:numFmt formatCode="General" sourceLinked="1"/>
        <c:majorTickMark val="out"/>
        <c:minorTickMark val="none"/>
        <c:tickLblPos val="none"/>
        <c:crossAx val="170257792"/>
        <c:crossesAt val="0"/>
        <c:auto val="1"/>
        <c:lblAlgn val="ctr"/>
        <c:lblOffset val="100"/>
        <c:noMultiLvlLbl val="0"/>
      </c:catAx>
    </c:plotArea>
    <c:plotVisOnly val="1"/>
    <c:dispBlanksAs val="gap"/>
    <c:showDLblsOverMax val="0"/>
  </c:chart>
  <c:spPr>
    <a:ln>
      <a:solidFill>
        <a:schemeClr val="tx1"/>
      </a:solidFill>
    </a:ln>
  </c:spPr>
  <c:printSettings>
    <c:headerFooter/>
    <c:pageMargins b="0.75000000000001465" l="0.70000000000000062" r="0.70000000000000062" t="0.75000000000001465" header="0.30000000000000032" footer="0.30000000000000032"/>
    <c:pageSetup orientation="portrait"/>
  </c:printSettings>
  <c:userShapes r:id="rId1"/>
</c:chartSpace>
</file>

<file path=xl/ctrlProps/ctrlProp1.xml><?xml version="1.0" encoding="utf-8"?>
<formControlPr xmlns="http://schemas.microsoft.com/office/spreadsheetml/2009/9/main" objectType="Drop" dropLines="11" dropStyle="combo" dx="16" fmlaLink="Lookups!$C$51" fmlaRange="Lookups!$C$3:$C$26" noThreeD="1" sel="1" val="0"/>
</file>

<file path=xl/ctrlProps/ctrlProp2.xml><?xml version="1.0" encoding="utf-8"?>
<formControlPr xmlns="http://schemas.microsoft.com/office/spreadsheetml/2009/9/main" objectType="Drop" dropStyle="combo" dx="16" fmlaLink="Lookups!$C$50" fmlaRange="Lookups!$F$10:$F$14" noThreeD="1" sel="1" val="0"/>
</file>

<file path=xl/ctrlProps/ctrlProp3.xml><?xml version="1.0" encoding="utf-8"?>
<formControlPr xmlns="http://schemas.microsoft.com/office/spreadsheetml/2009/9/main" objectType="Drop" dropLines="2" dropStyle="combo" dx="16" fmlaLink="Lookups!$C$49" fmlaRange="Lookups!$J$3:$J$4" noThreeD="1" sel="1" val="0"/>
</file>

<file path=xl/ctrlProps/ctrlProp4.xml><?xml version="1.0" encoding="utf-8"?>
<formControlPr xmlns="http://schemas.microsoft.com/office/spreadsheetml/2009/9/main" objectType="Drop" dropStyle="combo" dx="16" fmlaLink="Lookups!$C$51" fmlaRange="Lookups!$C$3:$C$26" noThreeD="1" sel="1" val="0"/>
</file>

<file path=xl/ctrlProps/ctrlProp5.xml><?xml version="1.0" encoding="utf-8"?>
<formControlPr xmlns="http://schemas.microsoft.com/office/spreadsheetml/2009/9/main" objectType="Drop" dropStyle="combo" dx="16" fmlaLink="Lookups!$C$50" fmlaRange="Lookups!$F$10:$F$14" noThreeD="1" sel="1" val="0"/>
</file>

<file path=xl/ctrlProps/ctrlProp6.xml><?xml version="1.0" encoding="utf-8"?>
<formControlPr xmlns="http://schemas.microsoft.com/office/spreadsheetml/2009/9/main" objectType="Drop" dropStyle="combo" dx="16" fmlaLink="Lookups!$C$49" fmlaRange="Lookups!$J$3:$J$4" noThreeD="1" sel="1" val="0"/>
</file>

<file path=xl/ctrlProps/ctrlProp7.xml><?xml version="1.0" encoding="utf-8"?>
<formControlPr xmlns="http://schemas.microsoft.com/office/spreadsheetml/2009/9/main" objectType="Drop" dropStyle="combo" dx="16" fmlaLink="Lookups!$C$52" fmlaRange="Lookups!$F$3:$F$6" noThreeD="1" sel="1" val="0"/>
</file>

<file path=xl/ctrlProps/ctrlProp8.xml><?xml version="1.0" encoding="utf-8"?>
<formControlPr xmlns="http://schemas.microsoft.com/office/spreadsheetml/2009/9/main" objectType="Drop" dropStyle="combo" dx="16" fmlaLink="Lookups!$C$51" fmlaRange="Lookups!$D$27:$D$45" noThreeD="1" sel="1" val="0"/>
</file>

<file path=xl/ctrlProps/ctrlProp9.xml><?xml version="1.0" encoding="utf-8"?>
<formControlPr xmlns="http://schemas.microsoft.com/office/spreadsheetml/2009/9/main" objectType="Drop" dropStyle="combo" dx="16" fmlaLink="Lookups!$C$50" fmlaRange="Lookups!$F$10:$F$14" noThreeD="1" sel="1" val="0"/>
</file>

<file path=xl/ctrlProps/ctrlProp10.xml><?xml version="1.0" encoding="utf-8"?>
<formControlPr xmlns="http://schemas.microsoft.com/office/spreadsheetml/2009/9/main" objectType="Drop" dropLines="2" dropStyle="combo" dx="16" fmlaLink="Lookups!$C$49" fmlaRange="Lookups!$J$3:$J$4" noThreeD="1" sel="1" val="0"/>
</file>

<file path=xl/ctrlProps/ctrlProp11.xml><?xml version="1.0" encoding="utf-8"?>
<formControlPr xmlns="http://schemas.microsoft.com/office/spreadsheetml/2009/9/main" objectType="Drop" dropStyle="combo" dx="16" fmlaLink="Lookups!$C$51" fmlaRange="Lookups!$D$27:$D$45" noThreeD="1" sel="1" val="0"/>
</file>

<file path=xl/ctrlProps/ctrlProp12.xml><?xml version="1.0" encoding="utf-8"?>
<formControlPr xmlns="http://schemas.microsoft.com/office/spreadsheetml/2009/9/main" objectType="Drop" dropStyle="combo" dx="16" fmlaLink="Lookups!$C$50" fmlaRange="Lookups!$F$10:$F$14" noThreeD="1" sel="1" val="0"/>
</file>

<file path=xl/ctrlProps/ctrlProp13.xml><?xml version="1.0" encoding="utf-8"?>
<formControlPr xmlns="http://schemas.microsoft.com/office/spreadsheetml/2009/9/main" objectType="Drop" dropStyle="combo" dx="16" fmlaLink="Lookups!$C$49" fmlaRange="Lookups!$J$3:$J$4" noThreeD="1" sel="1" val="0"/>
</file>

<file path=xl/ctrlProps/ctrlProp14.xml><?xml version="1.0" encoding="utf-8"?>
<formControlPr xmlns="http://schemas.microsoft.com/office/spreadsheetml/2009/9/main" objectType="Drop" dropStyle="combo" dx="16" fmlaLink="Lookups!$C$52" fmlaRange="Lookups!$F$3:$F$6" noThreeD="1" sel="1" val="0"/>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1047750</xdr:colOff>
          <xdr:row>3</xdr:row>
          <xdr:rowOff>107950</xdr:rowOff>
        </xdr:from>
        <xdr:to>
          <xdr:col>5</xdr:col>
          <xdr:colOff>508000</xdr:colOff>
          <xdr:row>3</xdr:row>
          <xdr:rowOff>304800</xdr:rowOff>
        </xdr:to>
        <xdr:sp macro="" textlink="">
          <xdr:nvSpPr>
            <xdr:cNvPr id="9217" name="Drop Down 1" hidden="1">
              <a:extLst>
                <a:ext uri="{63B3BB69-23CF-44E3-9099-C40C66FF867C}">
                  <a14:compatExt spid="_x0000_s9217"/>
                </a:ext>
                <a:ext uri="{FF2B5EF4-FFF2-40B4-BE49-F238E27FC236}">
                  <a16:creationId xmlns:a16="http://schemas.microsoft.com/office/drawing/2014/main" id="{00000000-0008-0000-0100-0000012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1346200</xdr:colOff>
          <xdr:row>2</xdr:row>
          <xdr:rowOff>38100</xdr:rowOff>
        </xdr:from>
        <xdr:to>
          <xdr:col>4</xdr:col>
          <xdr:colOff>850900</xdr:colOff>
          <xdr:row>3</xdr:row>
          <xdr:rowOff>0</xdr:rowOff>
        </xdr:to>
        <xdr:sp macro="" textlink="">
          <xdr:nvSpPr>
            <xdr:cNvPr id="9218" name="Drop Down 2" hidden="1">
              <a:extLst>
                <a:ext uri="{63B3BB69-23CF-44E3-9099-C40C66FF867C}">
                  <a14:compatExt spid="_x0000_s9218"/>
                </a:ext>
                <a:ext uri="{FF2B5EF4-FFF2-40B4-BE49-F238E27FC236}">
                  <a16:creationId xmlns:a16="http://schemas.microsoft.com/office/drawing/2014/main" id="{00000000-0008-0000-0100-0000022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1</xdr:row>
          <xdr:rowOff>0</xdr:rowOff>
        </xdr:from>
        <xdr:to>
          <xdr:col>8</xdr:col>
          <xdr:colOff>260350</xdr:colOff>
          <xdr:row>1</xdr:row>
          <xdr:rowOff>228600</xdr:rowOff>
        </xdr:to>
        <xdr:sp macro="" textlink="">
          <xdr:nvSpPr>
            <xdr:cNvPr id="9219" name="Drop Down 3" hidden="1">
              <a:extLst>
                <a:ext uri="{63B3BB69-23CF-44E3-9099-C40C66FF867C}">
                  <a14:compatExt spid="_x0000_s9219"/>
                </a:ext>
                <a:ext uri="{FF2B5EF4-FFF2-40B4-BE49-F238E27FC236}">
                  <a16:creationId xmlns:a16="http://schemas.microsoft.com/office/drawing/2014/main" id="{00000000-0008-0000-0100-0000032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xdr:col>
      <xdr:colOff>111579</xdr:colOff>
      <xdr:row>5</xdr:row>
      <xdr:rowOff>285449</xdr:rowOff>
    </xdr:from>
    <xdr:to>
      <xdr:col>15</xdr:col>
      <xdr:colOff>551393</xdr:colOff>
      <xdr:row>32</xdr:row>
      <xdr:rowOff>16784</xdr:rowOff>
    </xdr:to>
    <xdr:graphicFrame macro="">
      <xdr:nvGraphicFramePr>
        <xdr:cNvPr id="2" name="Chart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293160</xdr:colOff>
      <xdr:row>8</xdr:row>
      <xdr:rowOff>212726</xdr:rowOff>
    </xdr:from>
    <xdr:to>
      <xdr:col>15</xdr:col>
      <xdr:colOff>415927</xdr:colOff>
      <xdr:row>9</xdr:row>
      <xdr:rowOff>32810</xdr:rowOff>
    </xdr:to>
    <xdr:sp macro="" textlink="">
      <xdr:nvSpPr>
        <xdr:cNvPr id="3" name="Oval 2">
          <a:extLst>
            <a:ext uri="{FF2B5EF4-FFF2-40B4-BE49-F238E27FC236}">
              <a16:creationId xmlns:a16="http://schemas.microsoft.com/office/drawing/2014/main" id="{00000000-0008-0000-0200-000003000000}"/>
            </a:ext>
          </a:extLst>
        </xdr:cNvPr>
        <xdr:cNvSpPr/>
      </xdr:nvSpPr>
      <xdr:spPr>
        <a:xfrm>
          <a:off x="11828993" y="2837393"/>
          <a:ext cx="122767" cy="127000"/>
        </a:xfrm>
        <a:prstGeom prst="ellipse">
          <a:avLst/>
        </a:prstGeom>
        <a:solidFill>
          <a:srgbClr val="F8A15A"/>
        </a:solidFill>
        <a:ln>
          <a:solidFill>
            <a:srgbClr val="F8A15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GB" sz="1100"/>
        </a:p>
      </xdr:txBody>
    </xdr:sp>
    <xdr:clientData/>
  </xdr:twoCellAnchor>
  <mc:AlternateContent xmlns:mc="http://schemas.openxmlformats.org/markup-compatibility/2006">
    <mc:Choice xmlns:a14="http://schemas.microsoft.com/office/drawing/2010/main" Requires="a14">
      <xdr:twoCellAnchor editAs="oneCell">
        <xdr:from>
          <xdr:col>3</xdr:col>
          <xdr:colOff>0</xdr:colOff>
          <xdr:row>3</xdr:row>
          <xdr:rowOff>95250</xdr:rowOff>
        </xdr:from>
        <xdr:to>
          <xdr:col>5</xdr:col>
          <xdr:colOff>603250</xdr:colOff>
          <xdr:row>3</xdr:row>
          <xdr:rowOff>298450</xdr:rowOff>
        </xdr:to>
        <xdr:sp macro="" textlink="">
          <xdr:nvSpPr>
            <xdr:cNvPr id="3073" name="Drop Dow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1346200</xdr:colOff>
          <xdr:row>2</xdr:row>
          <xdr:rowOff>114300</xdr:rowOff>
        </xdr:from>
        <xdr:to>
          <xdr:col>5</xdr:col>
          <xdr:colOff>12700</xdr:colOff>
          <xdr:row>3</xdr:row>
          <xdr:rowOff>12700</xdr:rowOff>
        </xdr:to>
        <xdr:sp macro="" textlink="">
          <xdr:nvSpPr>
            <xdr:cNvPr id="3074" name="Drop Down 2" hidden="1">
              <a:extLst>
                <a:ext uri="{63B3BB69-23CF-44E3-9099-C40C66FF867C}">
                  <a14:compatExt spid="_x0000_s3074"/>
                </a:ext>
                <a:ext uri="{FF2B5EF4-FFF2-40B4-BE49-F238E27FC236}">
                  <a16:creationId xmlns:a16="http://schemas.microsoft.com/office/drawing/2014/main" id="{00000000-0008-0000-0200-000002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xdr:row>
          <xdr:rowOff>88900</xdr:rowOff>
        </xdr:from>
        <xdr:to>
          <xdr:col>8</xdr:col>
          <xdr:colOff>704850</xdr:colOff>
          <xdr:row>2</xdr:row>
          <xdr:rowOff>12700</xdr:rowOff>
        </xdr:to>
        <xdr:sp macro="" textlink="">
          <xdr:nvSpPr>
            <xdr:cNvPr id="3075" name="Drop Down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31750</xdr:colOff>
          <xdr:row>4</xdr:row>
          <xdr:rowOff>114300</xdr:rowOff>
        </xdr:from>
        <xdr:to>
          <xdr:col>5</xdr:col>
          <xdr:colOff>628650</xdr:colOff>
          <xdr:row>5</xdr:row>
          <xdr:rowOff>12700</xdr:rowOff>
        </xdr:to>
        <xdr:sp macro="" textlink="">
          <xdr:nvSpPr>
            <xdr:cNvPr id="3076" name="Drop Down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c:userShapes xmlns:c="http://schemas.openxmlformats.org/drawingml/2006/chart">
  <cdr:relSizeAnchor xmlns:cdr="http://schemas.openxmlformats.org/drawingml/2006/chartDrawing">
    <cdr:from>
      <cdr:x>0.0346</cdr:x>
      <cdr:y>0.10366</cdr:y>
    </cdr:from>
    <cdr:to>
      <cdr:x>0.06796</cdr:x>
      <cdr:y>0.5448</cdr:y>
    </cdr:to>
    <cdr:sp macro="" textlink="">
      <cdr:nvSpPr>
        <cdr:cNvPr id="5" name="TextBox 4"/>
        <cdr:cNvSpPr txBox="1"/>
      </cdr:nvSpPr>
      <cdr:spPr>
        <a:xfrm xmlns:a="http://schemas.openxmlformats.org/drawingml/2006/main">
          <a:off x="475765" y="584283"/>
          <a:ext cx="458696" cy="2486566"/>
        </a:xfrm>
        <a:prstGeom xmlns:a="http://schemas.openxmlformats.org/drawingml/2006/main" prst="rect">
          <a:avLst/>
        </a:prstGeom>
      </cdr:spPr>
      <cdr:txBody>
        <a:bodyPr xmlns:a="http://schemas.openxmlformats.org/drawingml/2006/main" vertOverflow="clip" vert="vert270" wrap="square" rtlCol="0"/>
        <a:lstStyle xmlns:a="http://schemas.openxmlformats.org/drawingml/2006/main"/>
        <a:p xmlns:a="http://schemas.openxmlformats.org/drawingml/2006/main">
          <a:endParaRPr lang="en-GB" sz="1100" b="1">
            <a:latin typeface="+mn-lt"/>
            <a:cs typeface="Arial" pitchFamily="34" charset="0"/>
          </a:endParaRPr>
        </a:p>
      </cdr:txBody>
    </cdr:sp>
  </cdr:relSizeAnchor>
  <cdr:relSizeAnchor xmlns:cdr="http://schemas.openxmlformats.org/drawingml/2006/chartDrawing">
    <cdr:from>
      <cdr:x>0.01444</cdr:x>
      <cdr:y>0.48798</cdr:y>
    </cdr:from>
    <cdr:to>
      <cdr:x>0.02246</cdr:x>
      <cdr:y>0.54779</cdr:y>
    </cdr:to>
    <cdr:sp macro="" textlink="">
      <cdr:nvSpPr>
        <cdr:cNvPr id="6" name="Rectangle 5"/>
        <cdr:cNvSpPr/>
      </cdr:nvSpPr>
      <cdr:spPr>
        <a:xfrm xmlns:a="http://schemas.openxmlformats.org/drawingml/2006/main">
          <a:off x="170111" y="2618917"/>
          <a:ext cx="94495" cy="320989"/>
        </a:xfrm>
        <a:prstGeom xmlns:a="http://schemas.openxmlformats.org/drawingml/2006/main" prst="rect">
          <a:avLst/>
        </a:prstGeom>
        <a:solidFill xmlns:a="http://schemas.openxmlformats.org/drawingml/2006/main">
          <a:schemeClr val="accent1">
            <a:lumMod val="60000"/>
            <a:lumOff val="40000"/>
          </a:schemeClr>
        </a:solidFill>
        <a:ln xmlns:a="http://schemas.openxmlformats.org/drawingml/2006/main" w="22225">
          <a:noFill/>
          <a:beve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0.96497</cdr:x>
      <cdr:y>0.18556</cdr:y>
    </cdr:from>
    <cdr:to>
      <cdr:x>1</cdr:x>
      <cdr:y>0.53731</cdr:y>
    </cdr:to>
    <cdr:sp macro="" textlink="">
      <cdr:nvSpPr>
        <cdr:cNvPr id="7" name="TextBox 6"/>
        <cdr:cNvSpPr txBox="1"/>
      </cdr:nvSpPr>
      <cdr:spPr>
        <a:xfrm xmlns:a="http://schemas.openxmlformats.org/drawingml/2006/main">
          <a:off x="11379235" y="995876"/>
          <a:ext cx="412739" cy="1887775"/>
        </a:xfrm>
        <a:prstGeom xmlns:a="http://schemas.openxmlformats.org/drawingml/2006/main" prst="rect">
          <a:avLst/>
        </a:prstGeom>
      </cdr:spPr>
      <cdr:txBody>
        <a:bodyPr xmlns:a="http://schemas.openxmlformats.org/drawingml/2006/main" vertOverflow="clip" vert="vert" wrap="square" rtlCol="0"/>
        <a:lstStyle xmlns:a="http://schemas.openxmlformats.org/drawingml/2006/main"/>
        <a:p xmlns:a="http://schemas.openxmlformats.org/drawingml/2006/main">
          <a:r>
            <a:rPr lang="en-GB" sz="1100"/>
            <a:t>    </a:t>
          </a:r>
          <a:r>
            <a:rPr lang="en-GB" sz="1100" b="1"/>
            <a:t>% Treated within standard</a:t>
          </a:r>
        </a:p>
        <a:p xmlns:a="http://schemas.openxmlformats.org/drawingml/2006/main">
          <a:endParaRPr lang="en-GB" sz="1100"/>
        </a:p>
      </cdr:txBody>
    </cdr:sp>
  </cdr:relSizeAnchor>
  <cdr:relSizeAnchor xmlns:cdr="http://schemas.openxmlformats.org/drawingml/2006/chartDrawing">
    <cdr:from>
      <cdr:x>0.96496</cdr:x>
      <cdr:y>0.08662</cdr:y>
    </cdr:from>
    <cdr:to>
      <cdr:x>0.99659</cdr:x>
      <cdr:y>0.1399</cdr:y>
    </cdr:to>
    <cdr:sp macro="" textlink="">
      <cdr:nvSpPr>
        <cdr:cNvPr id="8" name="TextBox 7"/>
        <cdr:cNvSpPr txBox="1"/>
      </cdr:nvSpPr>
      <cdr:spPr>
        <a:xfrm xmlns:a="http://schemas.openxmlformats.org/drawingml/2006/main">
          <a:off x="11369621" y="464874"/>
          <a:ext cx="372678" cy="285944"/>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r>
            <a:rPr lang="en-GB" sz="1100" b="1">
              <a:solidFill>
                <a:schemeClr val="bg1">
                  <a:lumMod val="65000"/>
                </a:schemeClr>
              </a:solidFill>
            </a:rPr>
            <a:t>95%</a:t>
          </a:r>
        </a:p>
      </cdr:txBody>
    </cdr:sp>
  </cdr:relSizeAnchor>
  <cdr:relSizeAnchor xmlns:cdr="http://schemas.openxmlformats.org/drawingml/2006/chartDrawing">
    <cdr:from>
      <cdr:x>0.06225</cdr:x>
      <cdr:y>0.11083</cdr:y>
    </cdr:from>
    <cdr:to>
      <cdr:x>0.9697</cdr:x>
      <cdr:y>0.11083</cdr:y>
    </cdr:to>
    <cdr:sp macro="" textlink="">
      <cdr:nvSpPr>
        <cdr:cNvPr id="10" name="Straight Connector 9"/>
        <cdr:cNvSpPr/>
      </cdr:nvSpPr>
      <cdr:spPr>
        <a:xfrm xmlns:a="http://schemas.openxmlformats.org/drawingml/2006/main">
          <a:off x="733425" y="594783"/>
          <a:ext cx="10692000" cy="0"/>
        </a:xfrm>
        <a:prstGeom xmlns:a="http://schemas.openxmlformats.org/drawingml/2006/main" prst="line">
          <a:avLst/>
        </a:prstGeom>
        <a:ln xmlns:a="http://schemas.openxmlformats.org/drawingml/2006/main">
          <a:solidFill>
            <a:schemeClr val="bg1">
              <a:lumMod val="65000"/>
            </a:schemeClr>
          </a:solidFill>
          <a:prstDash val="sys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1060450</xdr:colOff>
          <xdr:row>3</xdr:row>
          <xdr:rowOff>50800</xdr:rowOff>
        </xdr:from>
        <xdr:to>
          <xdr:col>5</xdr:col>
          <xdr:colOff>190500</xdr:colOff>
          <xdr:row>3</xdr:row>
          <xdr:rowOff>247650</xdr:rowOff>
        </xdr:to>
        <xdr:sp macro="" textlink="">
          <xdr:nvSpPr>
            <xdr:cNvPr id="10241" name="Drop Down 1" hidden="1">
              <a:extLst>
                <a:ext uri="{63B3BB69-23CF-44E3-9099-C40C66FF867C}">
                  <a14:compatExt spid="_x0000_s10241"/>
                </a:ext>
                <a:ext uri="{FF2B5EF4-FFF2-40B4-BE49-F238E27FC236}">
                  <a16:creationId xmlns:a16="http://schemas.microsoft.com/office/drawing/2014/main" id="{00000000-0008-0000-0300-000001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1346200</xdr:colOff>
          <xdr:row>2</xdr:row>
          <xdr:rowOff>38100</xdr:rowOff>
        </xdr:from>
        <xdr:to>
          <xdr:col>4</xdr:col>
          <xdr:colOff>527050</xdr:colOff>
          <xdr:row>2</xdr:row>
          <xdr:rowOff>241300</xdr:rowOff>
        </xdr:to>
        <xdr:sp macro="" textlink="">
          <xdr:nvSpPr>
            <xdr:cNvPr id="10242" name="Drop Down 2" hidden="1">
              <a:extLst>
                <a:ext uri="{63B3BB69-23CF-44E3-9099-C40C66FF867C}">
                  <a14:compatExt spid="_x0000_s10242"/>
                </a:ext>
                <a:ext uri="{FF2B5EF4-FFF2-40B4-BE49-F238E27FC236}">
                  <a16:creationId xmlns:a16="http://schemas.microsoft.com/office/drawing/2014/main" id="{00000000-0008-0000-0300-000002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1</xdr:row>
          <xdr:rowOff>0</xdr:rowOff>
        </xdr:from>
        <xdr:to>
          <xdr:col>8</xdr:col>
          <xdr:colOff>127000</xdr:colOff>
          <xdr:row>1</xdr:row>
          <xdr:rowOff>190500</xdr:rowOff>
        </xdr:to>
        <xdr:sp macro="" textlink="">
          <xdr:nvSpPr>
            <xdr:cNvPr id="10243" name="Drop Down 3" hidden="1">
              <a:extLst>
                <a:ext uri="{63B3BB69-23CF-44E3-9099-C40C66FF867C}">
                  <a14:compatExt spid="_x0000_s10243"/>
                </a:ext>
                <a:ext uri="{FF2B5EF4-FFF2-40B4-BE49-F238E27FC236}">
                  <a16:creationId xmlns:a16="http://schemas.microsoft.com/office/drawing/2014/main" id="{00000000-0008-0000-0300-000003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0</xdr:col>
      <xdr:colOff>196850</xdr:colOff>
      <xdr:row>6</xdr:row>
      <xdr:rowOff>11641</xdr:rowOff>
    </xdr:from>
    <xdr:to>
      <xdr:col>15</xdr:col>
      <xdr:colOff>280461</xdr:colOff>
      <xdr:row>34</xdr:row>
      <xdr:rowOff>32809</xdr:rowOff>
    </xdr:to>
    <xdr:graphicFrame macro="">
      <xdr:nvGraphicFramePr>
        <xdr:cNvPr id="2" name="Chart 1">
          <a:extLst>
            <a:ext uri="{FF2B5EF4-FFF2-40B4-BE49-F238E27FC236}">
              <a16:creationId xmlns:a16="http://schemas.microsoft.com/office/drawing/2014/main" id="{00000000-0008-0000-0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26460</xdr:colOff>
      <xdr:row>9</xdr:row>
      <xdr:rowOff>87842</xdr:rowOff>
    </xdr:from>
    <xdr:to>
      <xdr:col>15</xdr:col>
      <xdr:colOff>149227</xdr:colOff>
      <xdr:row>10</xdr:row>
      <xdr:rowOff>24342</xdr:rowOff>
    </xdr:to>
    <xdr:sp macro="" textlink="">
      <xdr:nvSpPr>
        <xdr:cNvPr id="3" name="Oval 2">
          <a:extLst>
            <a:ext uri="{FF2B5EF4-FFF2-40B4-BE49-F238E27FC236}">
              <a16:creationId xmlns:a16="http://schemas.microsoft.com/office/drawing/2014/main" id="{00000000-0008-0000-0400-000003000000}"/>
            </a:ext>
          </a:extLst>
        </xdr:cNvPr>
        <xdr:cNvSpPr/>
      </xdr:nvSpPr>
      <xdr:spPr>
        <a:xfrm>
          <a:off x="11668127" y="3019425"/>
          <a:ext cx="122767" cy="127000"/>
        </a:xfrm>
        <a:prstGeom prst="ellipse">
          <a:avLst/>
        </a:prstGeom>
        <a:solidFill>
          <a:srgbClr val="F8A15A"/>
        </a:solidFill>
        <a:ln>
          <a:solidFill>
            <a:srgbClr val="F8A15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GB" sz="1100"/>
        </a:p>
      </xdr:txBody>
    </xdr:sp>
    <xdr:clientData/>
  </xdr:twoCellAnchor>
  <mc:AlternateContent xmlns:mc="http://schemas.openxmlformats.org/markup-compatibility/2006">
    <mc:Choice xmlns:a14="http://schemas.microsoft.com/office/drawing/2010/main" Requires="a14">
      <xdr:twoCellAnchor editAs="oneCell">
        <xdr:from>
          <xdr:col>3</xdr:col>
          <xdr:colOff>0</xdr:colOff>
          <xdr:row>3</xdr:row>
          <xdr:rowOff>95250</xdr:rowOff>
        </xdr:from>
        <xdr:to>
          <xdr:col>5</xdr:col>
          <xdr:colOff>603250</xdr:colOff>
          <xdr:row>3</xdr:row>
          <xdr:rowOff>298450</xdr:rowOff>
        </xdr:to>
        <xdr:sp macro="" textlink="">
          <xdr:nvSpPr>
            <xdr:cNvPr id="7169" name="Drop Down 1" hidden="1">
              <a:extLst>
                <a:ext uri="{63B3BB69-23CF-44E3-9099-C40C66FF867C}">
                  <a14:compatExt spid="_x0000_s7169"/>
                </a:ext>
                <a:ext uri="{FF2B5EF4-FFF2-40B4-BE49-F238E27FC236}">
                  <a16:creationId xmlns:a16="http://schemas.microsoft.com/office/drawing/2014/main" id="{00000000-0008-0000-0400-000001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1346200</xdr:colOff>
          <xdr:row>2</xdr:row>
          <xdr:rowOff>114300</xdr:rowOff>
        </xdr:from>
        <xdr:to>
          <xdr:col>5</xdr:col>
          <xdr:colOff>12700</xdr:colOff>
          <xdr:row>3</xdr:row>
          <xdr:rowOff>12700</xdr:rowOff>
        </xdr:to>
        <xdr:sp macro="" textlink="">
          <xdr:nvSpPr>
            <xdr:cNvPr id="7170" name="Drop Down 2" hidden="1">
              <a:extLst>
                <a:ext uri="{63B3BB69-23CF-44E3-9099-C40C66FF867C}">
                  <a14:compatExt spid="_x0000_s7170"/>
                </a:ext>
                <a:ext uri="{FF2B5EF4-FFF2-40B4-BE49-F238E27FC236}">
                  <a16:creationId xmlns:a16="http://schemas.microsoft.com/office/drawing/2014/main" id="{00000000-0008-0000-0400-000002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xdr:row>
          <xdr:rowOff>88900</xdr:rowOff>
        </xdr:from>
        <xdr:to>
          <xdr:col>8</xdr:col>
          <xdr:colOff>647700</xdr:colOff>
          <xdr:row>2</xdr:row>
          <xdr:rowOff>12700</xdr:rowOff>
        </xdr:to>
        <xdr:sp macro="" textlink="">
          <xdr:nvSpPr>
            <xdr:cNvPr id="7171" name="Drop Down 3" hidden="1">
              <a:extLst>
                <a:ext uri="{63B3BB69-23CF-44E3-9099-C40C66FF867C}">
                  <a14:compatExt spid="_x0000_s7171"/>
                </a:ext>
                <a:ext uri="{FF2B5EF4-FFF2-40B4-BE49-F238E27FC236}">
                  <a16:creationId xmlns:a16="http://schemas.microsoft.com/office/drawing/2014/main" id="{00000000-0008-0000-0400-000003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1117600</xdr:colOff>
          <xdr:row>4</xdr:row>
          <xdr:rowOff>107950</xdr:rowOff>
        </xdr:from>
        <xdr:to>
          <xdr:col>5</xdr:col>
          <xdr:colOff>590550</xdr:colOff>
          <xdr:row>5</xdr:row>
          <xdr:rowOff>0</xdr:rowOff>
        </xdr:to>
        <xdr:sp macro="" textlink="">
          <xdr:nvSpPr>
            <xdr:cNvPr id="7172" name="Drop Down 4" hidden="1">
              <a:extLst>
                <a:ext uri="{63B3BB69-23CF-44E3-9099-C40C66FF867C}">
                  <a14:compatExt spid="_x0000_s7172"/>
                </a:ext>
                <a:ext uri="{FF2B5EF4-FFF2-40B4-BE49-F238E27FC236}">
                  <a16:creationId xmlns:a16="http://schemas.microsoft.com/office/drawing/2014/main" id="{00000000-0008-0000-0400-000004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6.xml><?xml version="1.0" encoding="utf-8"?>
<c:userShapes xmlns:c="http://schemas.openxmlformats.org/drawingml/2006/chart">
  <cdr:relSizeAnchor xmlns:cdr="http://schemas.openxmlformats.org/drawingml/2006/chartDrawing">
    <cdr:from>
      <cdr:x>0.0346</cdr:x>
      <cdr:y>0.10366</cdr:y>
    </cdr:from>
    <cdr:to>
      <cdr:x>0.06796</cdr:x>
      <cdr:y>0.5448</cdr:y>
    </cdr:to>
    <cdr:sp macro="" textlink="">
      <cdr:nvSpPr>
        <cdr:cNvPr id="5" name="TextBox 4"/>
        <cdr:cNvSpPr txBox="1"/>
      </cdr:nvSpPr>
      <cdr:spPr>
        <a:xfrm xmlns:a="http://schemas.openxmlformats.org/drawingml/2006/main">
          <a:off x="475765" y="584283"/>
          <a:ext cx="458696" cy="2486566"/>
        </a:xfrm>
        <a:prstGeom xmlns:a="http://schemas.openxmlformats.org/drawingml/2006/main" prst="rect">
          <a:avLst/>
        </a:prstGeom>
      </cdr:spPr>
      <cdr:txBody>
        <a:bodyPr xmlns:a="http://schemas.openxmlformats.org/drawingml/2006/main" vertOverflow="clip" vert="vert270" wrap="square" rtlCol="0"/>
        <a:lstStyle xmlns:a="http://schemas.openxmlformats.org/drawingml/2006/main"/>
        <a:p xmlns:a="http://schemas.openxmlformats.org/drawingml/2006/main">
          <a:endParaRPr lang="en-GB" sz="1100" b="1">
            <a:latin typeface="+mn-lt"/>
            <a:cs typeface="Arial" pitchFamily="34" charset="0"/>
          </a:endParaRPr>
        </a:p>
      </cdr:txBody>
    </cdr:sp>
  </cdr:relSizeAnchor>
  <cdr:relSizeAnchor xmlns:cdr="http://schemas.openxmlformats.org/drawingml/2006/chartDrawing">
    <cdr:from>
      <cdr:x>0.01424</cdr:x>
      <cdr:y>0.50889</cdr:y>
    </cdr:from>
    <cdr:to>
      <cdr:x>0.02226</cdr:x>
      <cdr:y>0.5687</cdr:y>
    </cdr:to>
    <cdr:sp macro="" textlink="">
      <cdr:nvSpPr>
        <cdr:cNvPr id="6" name="Rectangle 5"/>
        <cdr:cNvSpPr/>
      </cdr:nvSpPr>
      <cdr:spPr>
        <a:xfrm xmlns:a="http://schemas.openxmlformats.org/drawingml/2006/main">
          <a:off x="165893" y="2730030"/>
          <a:ext cx="93408" cy="320863"/>
        </a:xfrm>
        <a:prstGeom xmlns:a="http://schemas.openxmlformats.org/drawingml/2006/main" prst="rect">
          <a:avLst/>
        </a:prstGeom>
        <a:solidFill xmlns:a="http://schemas.openxmlformats.org/drawingml/2006/main">
          <a:schemeClr val="accent1">
            <a:lumMod val="75000"/>
          </a:schemeClr>
        </a:solidFill>
        <a:ln xmlns:a="http://schemas.openxmlformats.org/drawingml/2006/main" w="22225">
          <a:noFill/>
          <a:beve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0.96336</cdr:x>
      <cdr:y>0.19327</cdr:y>
    </cdr:from>
    <cdr:to>
      <cdr:x>0.99839</cdr:x>
      <cdr:y>0.54502</cdr:y>
    </cdr:to>
    <cdr:sp macro="" textlink="">
      <cdr:nvSpPr>
        <cdr:cNvPr id="7" name="TextBox 6"/>
        <cdr:cNvSpPr txBox="1"/>
      </cdr:nvSpPr>
      <cdr:spPr>
        <a:xfrm xmlns:a="http://schemas.openxmlformats.org/drawingml/2006/main">
          <a:off x="11220274" y="1036821"/>
          <a:ext cx="407993" cy="1887031"/>
        </a:xfrm>
        <a:prstGeom xmlns:a="http://schemas.openxmlformats.org/drawingml/2006/main" prst="rect">
          <a:avLst/>
        </a:prstGeom>
      </cdr:spPr>
      <cdr:txBody>
        <a:bodyPr xmlns:a="http://schemas.openxmlformats.org/drawingml/2006/main" vertOverflow="clip" vert="vert" wrap="square" rtlCol="0"/>
        <a:lstStyle xmlns:a="http://schemas.openxmlformats.org/drawingml/2006/main"/>
        <a:p xmlns:a="http://schemas.openxmlformats.org/drawingml/2006/main">
          <a:r>
            <a:rPr lang="en-GB" sz="1100"/>
            <a:t>    </a:t>
          </a:r>
          <a:r>
            <a:rPr lang="en-GB" sz="1100" b="1"/>
            <a:t>% Treated within standard</a:t>
          </a:r>
        </a:p>
        <a:p xmlns:a="http://schemas.openxmlformats.org/drawingml/2006/main">
          <a:endParaRPr lang="en-GB" sz="1100"/>
        </a:p>
      </cdr:txBody>
    </cdr:sp>
  </cdr:relSizeAnchor>
  <cdr:relSizeAnchor xmlns:cdr="http://schemas.openxmlformats.org/drawingml/2006/chartDrawing">
    <cdr:from>
      <cdr:x>0.96256</cdr:x>
      <cdr:y>0.08877</cdr:y>
    </cdr:from>
    <cdr:to>
      <cdr:x>0.99446</cdr:x>
      <cdr:y>0.14204</cdr:y>
    </cdr:to>
    <cdr:sp macro="" textlink="">
      <cdr:nvSpPr>
        <cdr:cNvPr id="8" name="TextBox 1"/>
        <cdr:cNvSpPr txBox="1"/>
      </cdr:nvSpPr>
      <cdr:spPr>
        <a:xfrm xmlns:a="http://schemas.openxmlformats.org/drawingml/2006/main">
          <a:off x="11210868" y="476229"/>
          <a:ext cx="371538" cy="285777"/>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en-GB" sz="1100" b="1">
              <a:solidFill>
                <a:sysClr val="window" lastClr="FFFFFF">
                  <a:lumMod val="65000"/>
                </a:sysClr>
              </a:solidFill>
            </a:rPr>
            <a:t>95%</a:t>
          </a:r>
        </a:p>
      </cdr:txBody>
    </cdr:sp>
  </cdr:relSizeAnchor>
  <cdr:relSizeAnchor xmlns:cdr="http://schemas.openxmlformats.org/drawingml/2006/chartDrawing">
    <cdr:from>
      <cdr:x>0.05806</cdr:x>
      <cdr:y>0.11087</cdr:y>
    </cdr:from>
    <cdr:to>
      <cdr:x>0.96747</cdr:x>
      <cdr:y>0.11146</cdr:y>
    </cdr:to>
    <cdr:sp macro="" textlink="">
      <cdr:nvSpPr>
        <cdr:cNvPr id="9" name="Straight Connector 8"/>
        <cdr:cNvSpPr/>
      </cdr:nvSpPr>
      <cdr:spPr>
        <a:xfrm xmlns:a="http://schemas.openxmlformats.org/drawingml/2006/main">
          <a:off x="676275" y="594783"/>
          <a:ext cx="10591800" cy="3176"/>
        </a:xfrm>
        <a:prstGeom xmlns:a="http://schemas.openxmlformats.org/drawingml/2006/main" prst="line">
          <a:avLst/>
        </a:prstGeom>
        <a:noFill xmlns:a="http://schemas.openxmlformats.org/drawingml/2006/main"/>
        <a:ln xmlns:a="http://schemas.openxmlformats.org/drawingml/2006/main" w="9525" cap="flat" cmpd="sng" algn="ctr">
          <a:solidFill>
            <a:sysClr val="window" lastClr="FFFFFF">
              <a:lumMod val="65000"/>
            </a:sysClr>
          </a:solidFill>
          <a:prstDash val="sysDash"/>
        </a:ln>
        <a:effectLst xmlns:a="http://schemas.openxmlformats.org/drawingml/2006/mai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ysClr val="windowText" lastClr="000000"/>
              </a:solidFill>
              <a:latin typeface="Calibri"/>
            </a:defRPr>
          </a:lvl1pPr>
          <a:lvl2pPr marL="457200" indent="0">
            <a:defRPr sz="1100">
              <a:solidFill>
                <a:sysClr val="windowText" lastClr="000000"/>
              </a:solidFill>
              <a:latin typeface="Calibri"/>
            </a:defRPr>
          </a:lvl2pPr>
          <a:lvl3pPr marL="914400" indent="0">
            <a:defRPr sz="1100">
              <a:solidFill>
                <a:sysClr val="windowText" lastClr="000000"/>
              </a:solidFill>
              <a:latin typeface="Calibri"/>
            </a:defRPr>
          </a:lvl3pPr>
          <a:lvl4pPr marL="1371600" indent="0">
            <a:defRPr sz="1100">
              <a:solidFill>
                <a:sysClr val="windowText" lastClr="000000"/>
              </a:solidFill>
              <a:latin typeface="Calibri"/>
            </a:defRPr>
          </a:lvl4pPr>
          <a:lvl5pPr marL="1828800" indent="0">
            <a:defRPr sz="1100">
              <a:solidFill>
                <a:sysClr val="windowText" lastClr="000000"/>
              </a:solidFill>
              <a:latin typeface="Calibri"/>
            </a:defRPr>
          </a:lvl5pPr>
          <a:lvl6pPr marL="2286000" indent="0">
            <a:defRPr sz="1100">
              <a:solidFill>
                <a:sysClr val="windowText" lastClr="000000"/>
              </a:solidFill>
              <a:latin typeface="Calibri"/>
            </a:defRPr>
          </a:lvl6pPr>
          <a:lvl7pPr marL="2743200" indent="0">
            <a:defRPr sz="1100">
              <a:solidFill>
                <a:sysClr val="windowText" lastClr="000000"/>
              </a:solidFill>
              <a:latin typeface="Calibri"/>
            </a:defRPr>
          </a:lvl7pPr>
          <a:lvl8pPr marL="3200400" indent="0">
            <a:defRPr sz="1100">
              <a:solidFill>
                <a:sysClr val="windowText" lastClr="000000"/>
              </a:solidFill>
              <a:latin typeface="Calibri"/>
            </a:defRPr>
          </a:lvl8pPr>
          <a:lvl9pPr marL="3657600" indent="0">
            <a:defRPr sz="1100">
              <a:solidFill>
                <a:sysClr val="windowText" lastClr="000000"/>
              </a:solidFill>
              <a:latin typeface="Calibri"/>
            </a:defRPr>
          </a:lvl9pPr>
        </a:lstStyle>
        <a:p xmlns:a="http://schemas.openxmlformats.org/drawingml/2006/main">
          <a:endParaRPr lang="en-US"/>
        </a:p>
      </cdr:txBody>
    </cdr:sp>
  </cdr:relSizeAnchor>
</c:userShape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publichealthscotland.scot/our-areas-of-work/waiting-times/cancer-waiting-times/overview/what-are-the-cancer-waiting-time-standards/"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7" Type="http://schemas.openxmlformats.org/officeDocument/2006/relationships/ctrlProp" Target="../ctrlProps/ctrlProp3.xml"/><Relationship Id="rId2" Type="http://schemas.openxmlformats.org/officeDocument/2006/relationships/printerSettings" Target="../printerSettings/printerSettings2.bin"/><Relationship Id="rId1" Type="http://schemas.openxmlformats.org/officeDocument/2006/relationships/hyperlink" Target="https://publichealthscotland.scot/our-areas-of-work/waiting-times/cancer-waiting-times/overview/what-are-the-cancer-waiting-time-standards/" TargetMode="External"/><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7.xml"/><Relationship Id="rId3" Type="http://schemas.openxmlformats.org/officeDocument/2006/relationships/drawing" Target="../drawings/drawing2.xml"/><Relationship Id="rId7" Type="http://schemas.openxmlformats.org/officeDocument/2006/relationships/ctrlProp" Target="../ctrlProps/ctrlProp6.xml"/><Relationship Id="rId2" Type="http://schemas.openxmlformats.org/officeDocument/2006/relationships/printerSettings" Target="../printerSettings/printerSettings3.bin"/><Relationship Id="rId1" Type="http://schemas.openxmlformats.org/officeDocument/2006/relationships/hyperlink" Target="https://publichealthscotland.scot/our-areas-of-work/waiting-times/cancer-waiting-times/overview/what-are-the-cancer-waiting-time-standards/" TargetMode="External"/><Relationship Id="rId6" Type="http://schemas.openxmlformats.org/officeDocument/2006/relationships/ctrlProp" Target="../ctrlProps/ctrlProp5.xml"/><Relationship Id="rId5" Type="http://schemas.openxmlformats.org/officeDocument/2006/relationships/ctrlProp" Target="../ctrlProps/ctrlProp4.xml"/><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0.xml"/><Relationship Id="rId3" Type="http://schemas.openxmlformats.org/officeDocument/2006/relationships/printerSettings" Target="../printerSettings/printerSettings4.bin"/><Relationship Id="rId7" Type="http://schemas.openxmlformats.org/officeDocument/2006/relationships/ctrlProp" Target="../ctrlProps/ctrlProp9.xml"/><Relationship Id="rId2" Type="http://schemas.openxmlformats.org/officeDocument/2006/relationships/hyperlink" Target="https://publichealthscotland.scot/our-areas-of-work/waiting-times/cancer-waiting-times/overview/what-are-the-cancer-waiting-time-standards/" TargetMode="External"/><Relationship Id="rId1" Type="http://schemas.openxmlformats.org/officeDocument/2006/relationships/hyperlink" Target="http://www.isdscotland.org/Health-Topics/Waiting-Times/Cancer/Guidance/" TargetMode="External"/><Relationship Id="rId6" Type="http://schemas.openxmlformats.org/officeDocument/2006/relationships/ctrlProp" Target="../ctrlProps/ctrlProp8.xml"/><Relationship Id="rId5" Type="http://schemas.openxmlformats.org/officeDocument/2006/relationships/vmlDrawing" Target="../drawings/vmlDrawing3.vml"/><Relationship Id="rId4"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4.xml"/><Relationship Id="rId3" Type="http://schemas.openxmlformats.org/officeDocument/2006/relationships/drawing" Target="../drawings/drawing5.xml"/><Relationship Id="rId7" Type="http://schemas.openxmlformats.org/officeDocument/2006/relationships/ctrlProp" Target="../ctrlProps/ctrlProp13.xml"/><Relationship Id="rId2" Type="http://schemas.openxmlformats.org/officeDocument/2006/relationships/printerSettings" Target="../printerSettings/printerSettings5.bin"/><Relationship Id="rId1" Type="http://schemas.openxmlformats.org/officeDocument/2006/relationships/hyperlink" Target="https://publichealthscotland.scot/our-areas-of-work/waiting-times/cancer-waiting-times/overview/what-are-the-cancer-waiting-time-standards/" TargetMode="External"/><Relationship Id="rId6" Type="http://schemas.openxmlformats.org/officeDocument/2006/relationships/ctrlProp" Target="../ctrlProps/ctrlProp12.xml"/><Relationship Id="rId5" Type="http://schemas.openxmlformats.org/officeDocument/2006/relationships/ctrlProp" Target="../ctrlProps/ctrlProp11.xml"/><Relationship Id="rId4"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U59"/>
  <sheetViews>
    <sheetView tabSelected="1" workbookViewId="0"/>
  </sheetViews>
  <sheetFormatPr defaultColWidth="9.1796875" defaultRowHeight="14.5" x14ac:dyDescent="0.35"/>
  <cols>
    <col min="1" max="15" width="9.1796875" style="7"/>
    <col min="16" max="16" width="36.54296875" style="7" customWidth="1"/>
    <col min="17" max="16384" width="9.1796875" style="7"/>
  </cols>
  <sheetData>
    <row r="1" spans="1:17" ht="15.5" x14ac:dyDescent="0.35">
      <c r="A1" s="9"/>
      <c r="B1" s="196" t="s">
        <v>96</v>
      </c>
      <c r="C1" s="197"/>
      <c r="D1" s="197"/>
      <c r="E1" s="197"/>
      <c r="F1" s="197"/>
      <c r="G1" s="197"/>
      <c r="H1" s="197"/>
      <c r="I1" s="197"/>
      <c r="J1" s="197"/>
      <c r="K1" s="197"/>
      <c r="L1" s="197"/>
      <c r="M1" s="197"/>
      <c r="N1" s="197"/>
      <c r="O1" s="197"/>
      <c r="P1" s="197"/>
      <c r="Q1" s="197"/>
    </row>
    <row r="2" spans="1:17" ht="15" customHeight="1" x14ac:dyDescent="0.35">
      <c r="A2" s="9"/>
      <c r="B2" s="198" t="s">
        <v>40</v>
      </c>
      <c r="C2" s="199"/>
      <c r="D2" s="199"/>
      <c r="E2" s="199"/>
      <c r="F2" s="199"/>
      <c r="G2" s="199"/>
      <c r="H2" s="10"/>
      <c r="I2" s="10"/>
      <c r="J2" s="10"/>
      <c r="K2" s="10"/>
      <c r="L2" s="9"/>
      <c r="M2" s="200"/>
      <c r="N2" s="201"/>
      <c r="O2" s="201"/>
      <c r="P2" s="201"/>
      <c r="Q2" s="201"/>
    </row>
    <row r="3" spans="1:17" ht="15" customHeight="1" x14ac:dyDescent="0.35">
      <c r="A3" s="9"/>
      <c r="B3" s="55"/>
      <c r="C3" s="10"/>
      <c r="D3" s="10"/>
      <c r="E3" s="10"/>
      <c r="F3" s="10"/>
      <c r="G3" s="10"/>
      <c r="H3" s="10"/>
      <c r="I3" s="10"/>
      <c r="J3" s="10"/>
      <c r="K3" s="10"/>
      <c r="L3" s="9"/>
      <c r="M3" s="56"/>
      <c r="N3" s="57"/>
      <c r="O3" s="57"/>
      <c r="P3" s="57"/>
      <c r="Q3" s="57"/>
    </row>
    <row r="4" spans="1:17" s="22" customFormat="1" x14ac:dyDescent="0.35">
      <c r="A4" s="21"/>
      <c r="B4" s="202" t="s">
        <v>61</v>
      </c>
      <c r="C4" s="203"/>
      <c r="D4" s="203"/>
      <c r="E4" s="203"/>
      <c r="F4" s="203"/>
      <c r="G4" s="203"/>
      <c r="H4" s="203"/>
      <c r="I4" s="203"/>
      <c r="J4" s="203"/>
      <c r="K4" s="203"/>
      <c r="L4" s="203"/>
      <c r="M4" s="203"/>
      <c r="N4" s="203"/>
      <c r="O4" s="203"/>
      <c r="P4" s="203"/>
      <c r="Q4" s="203"/>
    </row>
    <row r="5" spans="1:17" s="22" customFormat="1" x14ac:dyDescent="0.35">
      <c r="A5" s="21"/>
      <c r="B5" s="204" t="s">
        <v>139</v>
      </c>
      <c r="C5" s="204"/>
      <c r="D5" s="204"/>
      <c r="E5" s="204"/>
      <c r="F5" s="204"/>
      <c r="G5" s="204"/>
      <c r="H5" s="204"/>
      <c r="I5" s="204"/>
      <c r="J5" s="204"/>
      <c r="K5" s="204"/>
      <c r="L5" s="204"/>
      <c r="M5" s="204"/>
      <c r="N5" s="204"/>
      <c r="O5" s="204"/>
      <c r="P5" s="204"/>
      <c r="Q5" s="132"/>
    </row>
    <row r="6" spans="1:17" s="22" customFormat="1" x14ac:dyDescent="0.35">
      <c r="A6" s="21"/>
      <c r="B6" s="204" t="s">
        <v>140</v>
      </c>
      <c r="C6" s="204"/>
      <c r="D6" s="204"/>
      <c r="E6" s="204"/>
      <c r="F6" s="204"/>
      <c r="G6" s="204"/>
      <c r="H6" s="204"/>
      <c r="I6" s="204"/>
      <c r="J6" s="204"/>
      <c r="K6" s="204"/>
      <c r="L6" s="204"/>
      <c r="M6" s="204"/>
      <c r="N6" s="204"/>
      <c r="O6" s="204"/>
      <c r="P6" s="204"/>
      <c r="Q6" s="132"/>
    </row>
    <row r="7" spans="1:17" s="22" customFormat="1" x14ac:dyDescent="0.35">
      <c r="A7" s="21"/>
      <c r="B7" s="204" t="s">
        <v>141</v>
      </c>
      <c r="C7" s="204"/>
      <c r="D7" s="204"/>
      <c r="E7" s="204"/>
      <c r="F7" s="204"/>
      <c r="G7" s="204"/>
      <c r="H7" s="204"/>
      <c r="I7" s="204"/>
      <c r="J7" s="204"/>
      <c r="K7" s="204"/>
      <c r="L7" s="204"/>
      <c r="M7" s="204"/>
      <c r="N7" s="204"/>
      <c r="O7" s="204"/>
      <c r="P7" s="204"/>
      <c r="Q7" s="132"/>
    </row>
    <row r="8" spans="1:17" s="22" customFormat="1" x14ac:dyDescent="0.35">
      <c r="A8" s="21"/>
      <c r="B8" s="204" t="s">
        <v>142</v>
      </c>
      <c r="C8" s="204"/>
      <c r="D8" s="204"/>
      <c r="E8" s="204"/>
      <c r="F8" s="204"/>
      <c r="G8" s="204"/>
      <c r="H8" s="204"/>
      <c r="I8" s="204"/>
      <c r="J8" s="204"/>
      <c r="K8" s="204"/>
      <c r="L8" s="204"/>
      <c r="M8" s="204"/>
      <c r="N8" s="204"/>
      <c r="O8" s="204"/>
      <c r="P8" s="204"/>
      <c r="Q8" s="132"/>
    </row>
    <row r="9" spans="1:17" x14ac:dyDescent="0.35">
      <c r="A9" s="11"/>
      <c r="B9" s="12"/>
      <c r="C9" s="13"/>
      <c r="D9" s="13"/>
      <c r="E9" s="13"/>
      <c r="F9" s="13"/>
      <c r="G9" s="13"/>
      <c r="H9" s="13"/>
      <c r="I9" s="13"/>
      <c r="J9" s="13"/>
      <c r="K9" s="13"/>
      <c r="L9" s="13"/>
      <c r="M9" s="13"/>
      <c r="N9" s="13"/>
      <c r="O9" s="13"/>
      <c r="P9" s="13"/>
      <c r="Q9" s="13"/>
    </row>
    <row r="10" spans="1:17" x14ac:dyDescent="0.35">
      <c r="A10" s="14"/>
      <c r="B10" s="205" t="s">
        <v>41</v>
      </c>
      <c r="C10" s="206"/>
      <c r="D10" s="206"/>
      <c r="E10" s="206"/>
      <c r="F10" s="206"/>
      <c r="G10" s="206"/>
      <c r="H10" s="206"/>
      <c r="I10" s="206"/>
      <c r="J10" s="206"/>
      <c r="K10" s="206"/>
      <c r="L10" s="206"/>
      <c r="M10" s="206"/>
      <c r="N10" s="206"/>
      <c r="O10" s="206"/>
      <c r="P10" s="206"/>
      <c r="Q10" s="206"/>
    </row>
    <row r="11" spans="1:17" ht="15" customHeight="1" x14ac:dyDescent="0.35">
      <c r="A11" s="15"/>
      <c r="B11" s="207" t="s">
        <v>188</v>
      </c>
      <c r="C11" s="208"/>
      <c r="D11" s="208"/>
      <c r="E11" s="208"/>
      <c r="F11" s="208"/>
      <c r="G11" s="208"/>
      <c r="H11" s="208"/>
      <c r="I11" s="208"/>
      <c r="J11" s="208"/>
      <c r="K11" s="208"/>
      <c r="L11" s="208"/>
      <c r="M11" s="208"/>
      <c r="N11" s="208"/>
      <c r="O11" s="208"/>
      <c r="P11" s="208"/>
      <c r="Q11" s="15"/>
    </row>
    <row r="12" spans="1:17" ht="15" customHeight="1" x14ac:dyDescent="0.35">
      <c r="A12" s="15"/>
      <c r="B12" s="16"/>
      <c r="C12" s="16"/>
      <c r="D12" s="16"/>
      <c r="E12" s="16"/>
      <c r="F12" s="16"/>
      <c r="G12" s="16"/>
      <c r="H12" s="16"/>
      <c r="I12" s="16"/>
      <c r="J12" s="16"/>
      <c r="K12" s="16"/>
      <c r="L12" s="16"/>
      <c r="M12" s="16"/>
      <c r="N12" s="16"/>
      <c r="O12" s="16"/>
      <c r="P12" s="16"/>
      <c r="Q12" s="15"/>
    </row>
    <row r="13" spans="1:17" ht="15" customHeight="1" x14ac:dyDescent="0.35">
      <c r="A13" s="15"/>
      <c r="B13" s="194" t="s">
        <v>42</v>
      </c>
      <c r="C13" s="195"/>
      <c r="D13" s="195"/>
      <c r="E13" s="195"/>
      <c r="F13" s="195"/>
      <c r="G13" s="195"/>
      <c r="H13" s="195"/>
      <c r="I13" s="195"/>
      <c r="J13" s="195"/>
      <c r="K13" s="195"/>
      <c r="L13" s="195"/>
      <c r="M13" s="195"/>
      <c r="N13" s="195"/>
      <c r="O13" s="195"/>
      <c r="P13" s="195"/>
      <c r="Q13" s="61"/>
    </row>
    <row r="14" spans="1:17" ht="15" customHeight="1" x14ac:dyDescent="0.35">
      <c r="A14" s="15"/>
      <c r="B14" s="209" t="s">
        <v>43</v>
      </c>
      <c r="C14" s="210"/>
      <c r="D14" s="210"/>
      <c r="E14" s="210"/>
      <c r="F14" s="210"/>
      <c r="G14" s="210"/>
      <c r="H14" s="210"/>
      <c r="I14" s="210"/>
      <c r="J14" s="210"/>
      <c r="K14" s="210"/>
      <c r="L14" s="210"/>
      <c r="M14" s="210"/>
      <c r="N14" s="210"/>
      <c r="O14" s="210"/>
      <c r="P14" s="210"/>
      <c r="Q14" s="61"/>
    </row>
    <row r="15" spans="1:17" x14ac:dyDescent="0.35">
      <c r="B15" s="17" t="s">
        <v>49</v>
      </c>
      <c r="C15" s="62"/>
      <c r="D15" s="62"/>
      <c r="E15" s="62"/>
      <c r="F15" s="62"/>
      <c r="G15" s="62"/>
      <c r="H15" s="62"/>
      <c r="I15" s="62"/>
      <c r="J15" s="62"/>
      <c r="K15" s="62"/>
      <c r="L15" s="62"/>
      <c r="M15" s="62"/>
      <c r="N15" s="62"/>
      <c r="O15" s="62"/>
      <c r="P15" s="62"/>
      <c r="Q15" s="61"/>
    </row>
    <row r="16" spans="1:17" x14ac:dyDescent="0.35">
      <c r="B16" s="17" t="s">
        <v>62</v>
      </c>
      <c r="C16" s="62"/>
      <c r="D16" s="62"/>
      <c r="E16" s="62"/>
      <c r="F16" s="62"/>
      <c r="G16" s="62"/>
      <c r="H16" s="62"/>
      <c r="I16" s="62"/>
      <c r="J16" s="62"/>
      <c r="K16" s="62"/>
      <c r="L16" s="62"/>
      <c r="M16" s="62"/>
      <c r="N16" s="62"/>
      <c r="O16" s="62"/>
      <c r="P16" s="62"/>
      <c r="Q16" s="61"/>
    </row>
    <row r="17" spans="1:17" x14ac:dyDescent="0.35">
      <c r="B17" s="17" t="s">
        <v>63</v>
      </c>
      <c r="C17" s="62"/>
      <c r="D17" s="62"/>
      <c r="E17" s="62"/>
      <c r="F17" s="62"/>
      <c r="G17" s="62"/>
      <c r="H17" s="62"/>
      <c r="I17" s="62"/>
      <c r="J17" s="62"/>
      <c r="K17" s="62"/>
      <c r="L17" s="62"/>
      <c r="M17" s="62"/>
      <c r="N17" s="62"/>
      <c r="O17" s="62"/>
      <c r="P17" s="62"/>
      <c r="Q17" s="61"/>
    </row>
    <row r="18" spans="1:17" x14ac:dyDescent="0.35">
      <c r="B18" s="17" t="s">
        <v>50</v>
      </c>
      <c r="C18" s="62"/>
      <c r="D18" s="62"/>
      <c r="E18" s="62"/>
      <c r="F18" s="62"/>
      <c r="G18" s="62"/>
      <c r="H18" s="62"/>
      <c r="I18" s="62"/>
      <c r="J18" s="62"/>
      <c r="K18" s="62"/>
      <c r="L18" s="62"/>
      <c r="M18" s="62"/>
      <c r="N18" s="62"/>
      <c r="O18" s="62"/>
      <c r="P18" s="62"/>
      <c r="Q18" s="61"/>
    </row>
    <row r="19" spans="1:17" x14ac:dyDescent="0.35">
      <c r="B19" s="17" t="s">
        <v>97</v>
      </c>
      <c r="C19" s="62"/>
      <c r="D19" s="62"/>
      <c r="E19" s="62"/>
      <c r="F19" s="62"/>
      <c r="G19" s="62"/>
      <c r="H19" s="62"/>
      <c r="I19" s="62"/>
      <c r="J19" s="62"/>
      <c r="K19" s="62"/>
      <c r="L19" s="62"/>
      <c r="M19" s="62"/>
      <c r="N19" s="62"/>
      <c r="O19" s="62"/>
      <c r="P19" s="62"/>
      <c r="Q19" s="61"/>
    </row>
    <row r="20" spans="1:17" x14ac:dyDescent="0.35">
      <c r="B20" s="17" t="s">
        <v>152</v>
      </c>
      <c r="C20" s="62"/>
      <c r="D20" s="62"/>
      <c r="E20" s="62"/>
      <c r="F20" s="62"/>
      <c r="G20" s="62"/>
      <c r="H20" s="62"/>
      <c r="I20" s="62"/>
      <c r="J20" s="62"/>
      <c r="K20" s="62"/>
      <c r="L20" s="62"/>
      <c r="M20" s="63"/>
      <c r="N20" s="63"/>
      <c r="O20" s="63"/>
      <c r="P20" s="63"/>
      <c r="Q20" s="61"/>
    </row>
    <row r="21" spans="1:17" x14ac:dyDescent="0.35">
      <c r="B21" s="17" t="s">
        <v>98</v>
      </c>
      <c r="C21" s="63"/>
      <c r="D21" s="63"/>
      <c r="E21" s="63"/>
      <c r="F21" s="63"/>
      <c r="G21" s="63"/>
      <c r="H21" s="63"/>
      <c r="I21" s="63"/>
      <c r="J21" s="63"/>
      <c r="K21" s="63"/>
      <c r="L21" s="63"/>
      <c r="M21" s="63"/>
      <c r="N21" s="63"/>
      <c r="O21" s="63"/>
      <c r="P21" s="63"/>
      <c r="Q21" s="61"/>
    </row>
    <row r="22" spans="1:17" x14ac:dyDescent="0.35">
      <c r="A22" s="15"/>
      <c r="B22" s="211"/>
      <c r="C22" s="212"/>
      <c r="D22" s="212"/>
      <c r="E22" s="212"/>
      <c r="F22" s="212"/>
      <c r="G22" s="212"/>
      <c r="H22" s="212"/>
      <c r="I22" s="212"/>
      <c r="J22" s="212"/>
      <c r="K22" s="212"/>
      <c r="L22" s="212"/>
      <c r="M22" s="212"/>
      <c r="N22" s="212"/>
      <c r="O22" s="212"/>
      <c r="P22" s="212"/>
      <c r="Q22" s="61"/>
    </row>
    <row r="23" spans="1:17" ht="15" customHeight="1" x14ac:dyDescent="0.35">
      <c r="A23" s="15"/>
      <c r="B23" s="194" t="s">
        <v>44</v>
      </c>
      <c r="C23" s="195"/>
      <c r="D23" s="195"/>
      <c r="E23" s="195"/>
      <c r="F23" s="195"/>
      <c r="G23" s="195"/>
      <c r="H23" s="195"/>
      <c r="I23" s="195"/>
      <c r="J23" s="195"/>
      <c r="K23" s="195"/>
      <c r="L23" s="195"/>
      <c r="M23" s="195"/>
      <c r="N23" s="195"/>
      <c r="O23" s="195"/>
      <c r="P23" s="195"/>
      <c r="Q23" s="61"/>
    </row>
    <row r="24" spans="1:17" x14ac:dyDescent="0.35">
      <c r="A24" s="18"/>
      <c r="B24" s="188" t="s">
        <v>45</v>
      </c>
      <c r="C24" s="183"/>
      <c r="D24" s="183"/>
      <c r="E24" s="183"/>
      <c r="F24" s="183"/>
      <c r="G24" s="183"/>
      <c r="H24" s="183"/>
      <c r="I24" s="183"/>
      <c r="J24" s="183"/>
      <c r="K24" s="183"/>
      <c r="L24" s="183"/>
      <c r="M24" s="183"/>
      <c r="N24" s="183"/>
      <c r="O24" s="183"/>
      <c r="P24" s="183"/>
      <c r="Q24" s="64"/>
    </row>
    <row r="25" spans="1:17" x14ac:dyDescent="0.35">
      <c r="B25" s="17" t="s">
        <v>51</v>
      </c>
      <c r="C25" s="18"/>
      <c r="D25" s="18"/>
      <c r="E25" s="18"/>
      <c r="F25" s="18"/>
      <c r="G25" s="18"/>
      <c r="H25" s="18"/>
      <c r="I25" s="18"/>
      <c r="J25" s="18"/>
      <c r="K25" s="18"/>
      <c r="L25" s="18"/>
      <c r="M25" s="18"/>
      <c r="N25" s="18"/>
      <c r="O25" s="18"/>
      <c r="P25" s="18"/>
      <c r="Q25" s="64"/>
    </row>
    <row r="26" spans="1:17" x14ac:dyDescent="0.35">
      <c r="B26" s="18" t="s">
        <v>64</v>
      </c>
      <c r="C26" s="18"/>
      <c r="D26" s="18"/>
      <c r="E26" s="18"/>
      <c r="F26" s="18"/>
      <c r="G26" s="18"/>
      <c r="H26" s="18"/>
      <c r="I26" s="18"/>
      <c r="J26" s="18"/>
      <c r="K26" s="18"/>
      <c r="L26" s="18"/>
      <c r="M26" s="18"/>
      <c r="N26" s="18"/>
      <c r="O26" s="18"/>
      <c r="P26" s="18"/>
      <c r="Q26" s="64"/>
    </row>
    <row r="27" spans="1:17" x14ac:dyDescent="0.35">
      <c r="B27" s="17" t="s">
        <v>52</v>
      </c>
      <c r="C27" s="18"/>
      <c r="D27" s="18"/>
      <c r="E27" s="18"/>
      <c r="F27" s="18"/>
      <c r="G27" s="18"/>
      <c r="H27" s="18"/>
      <c r="I27" s="18"/>
      <c r="J27" s="18"/>
      <c r="K27" s="18"/>
      <c r="L27" s="18"/>
      <c r="M27" s="18"/>
      <c r="N27" s="18"/>
      <c r="O27" s="18"/>
      <c r="P27" s="18"/>
      <c r="Q27" s="64"/>
    </row>
    <row r="28" spans="1:17" x14ac:dyDescent="0.35">
      <c r="B28" s="17" t="s">
        <v>53</v>
      </c>
      <c r="C28" s="18"/>
      <c r="D28" s="18"/>
      <c r="E28" s="18"/>
      <c r="F28" s="18"/>
      <c r="G28" s="18"/>
      <c r="H28" s="18"/>
      <c r="I28" s="18"/>
      <c r="J28" s="18"/>
      <c r="K28" s="18"/>
      <c r="L28" s="18"/>
      <c r="M28" s="18"/>
      <c r="N28" s="18"/>
      <c r="O28" s="18"/>
      <c r="P28" s="18"/>
      <c r="Q28" s="64"/>
    </row>
    <row r="29" spans="1:17" x14ac:dyDescent="0.35">
      <c r="B29" s="17" t="s">
        <v>54</v>
      </c>
      <c r="C29" s="18"/>
      <c r="D29" s="18"/>
      <c r="E29" s="18"/>
      <c r="F29" s="18"/>
      <c r="G29" s="18"/>
      <c r="H29" s="18"/>
      <c r="I29" s="18"/>
      <c r="J29" s="18"/>
      <c r="K29" s="18"/>
      <c r="L29" s="18"/>
      <c r="M29" s="18"/>
      <c r="N29" s="18"/>
      <c r="O29" s="18"/>
      <c r="P29" s="18"/>
      <c r="Q29" s="64"/>
    </row>
    <row r="30" spans="1:17" x14ac:dyDescent="0.35">
      <c r="A30" s="17"/>
      <c r="B30" s="64"/>
      <c r="C30" s="64"/>
      <c r="D30" s="64"/>
      <c r="E30" s="64"/>
      <c r="F30" s="64"/>
      <c r="G30" s="64"/>
      <c r="H30" s="64"/>
      <c r="I30" s="64"/>
      <c r="J30" s="64"/>
      <c r="K30" s="64"/>
      <c r="L30" s="64"/>
      <c r="M30" s="64"/>
      <c r="N30" s="64"/>
      <c r="O30" s="64"/>
      <c r="P30" s="64"/>
      <c r="Q30" s="64"/>
    </row>
    <row r="31" spans="1:17" x14ac:dyDescent="0.35">
      <c r="A31" s="18"/>
      <c r="B31" s="18" t="s">
        <v>46</v>
      </c>
      <c r="C31" s="64"/>
      <c r="D31" s="64"/>
      <c r="E31" s="64"/>
      <c r="F31" s="64"/>
      <c r="G31" s="64"/>
      <c r="H31" s="64"/>
      <c r="I31" s="64"/>
      <c r="J31" s="64"/>
      <c r="K31" s="64"/>
      <c r="L31" s="64"/>
      <c r="M31" s="64"/>
      <c r="N31" s="64"/>
      <c r="O31" s="64"/>
      <c r="P31" s="64"/>
      <c r="Q31" s="64"/>
    </row>
    <row r="32" spans="1:17" x14ac:dyDescent="0.35">
      <c r="A32" s="18"/>
      <c r="B32" s="18" t="s">
        <v>47</v>
      </c>
      <c r="C32" s="64"/>
      <c r="D32" s="64"/>
      <c r="E32" s="64"/>
      <c r="F32" s="64"/>
      <c r="G32" s="64"/>
      <c r="H32" s="64"/>
      <c r="I32" s="64"/>
      <c r="J32" s="64"/>
      <c r="K32" s="64"/>
      <c r="L32" s="64"/>
      <c r="M32" s="64"/>
      <c r="N32" s="64"/>
      <c r="O32" s="64"/>
      <c r="P32" s="64"/>
      <c r="Q32" s="64"/>
    </row>
    <row r="33" spans="1:17" x14ac:dyDescent="0.35">
      <c r="A33" s="18"/>
      <c r="B33" s="18" t="s">
        <v>48</v>
      </c>
      <c r="C33" s="64"/>
      <c r="D33" s="64"/>
      <c r="E33" s="64"/>
      <c r="F33" s="64"/>
      <c r="G33" s="64"/>
      <c r="H33" s="64"/>
      <c r="I33" s="64"/>
      <c r="J33" s="64"/>
      <c r="K33" s="64"/>
      <c r="L33" s="64"/>
      <c r="M33" s="64"/>
      <c r="N33" s="64"/>
      <c r="O33" s="64"/>
      <c r="P33" s="64"/>
      <c r="Q33" s="64"/>
    </row>
    <row r="34" spans="1:17" x14ac:dyDescent="0.35">
      <c r="B34" s="17" t="s">
        <v>55</v>
      </c>
      <c r="C34" s="64"/>
      <c r="D34" s="64"/>
      <c r="E34" s="64"/>
      <c r="F34" s="64"/>
      <c r="G34" s="64"/>
      <c r="H34" s="64"/>
      <c r="I34" s="64"/>
      <c r="J34" s="64"/>
      <c r="K34" s="64"/>
      <c r="L34" s="64"/>
      <c r="M34" s="64"/>
      <c r="N34" s="64"/>
      <c r="O34" s="64"/>
      <c r="P34" s="64"/>
      <c r="Q34" s="64"/>
    </row>
    <row r="35" spans="1:17" x14ac:dyDescent="0.35">
      <c r="B35" s="17" t="s">
        <v>56</v>
      </c>
      <c r="C35" s="64"/>
      <c r="D35" s="64"/>
      <c r="E35" s="64"/>
      <c r="F35" s="64"/>
      <c r="G35" s="64"/>
      <c r="H35" s="64"/>
      <c r="I35" s="64"/>
      <c r="J35" s="64"/>
      <c r="K35" s="64"/>
      <c r="L35" s="64"/>
      <c r="M35" s="64"/>
      <c r="N35" s="64"/>
      <c r="O35" s="64"/>
      <c r="P35" s="64"/>
      <c r="Q35" s="64"/>
    </row>
    <row r="36" spans="1:17" x14ac:dyDescent="0.35">
      <c r="B36" s="17" t="s">
        <v>57</v>
      </c>
      <c r="C36" s="64"/>
      <c r="D36" s="64"/>
      <c r="E36" s="64"/>
      <c r="F36" s="64"/>
      <c r="G36" s="64"/>
      <c r="H36" s="64"/>
      <c r="I36" s="64"/>
      <c r="J36" s="64"/>
      <c r="K36" s="64"/>
      <c r="L36" s="64"/>
      <c r="M36" s="64"/>
      <c r="N36" s="64"/>
      <c r="O36" s="64"/>
      <c r="P36" s="64"/>
      <c r="Q36" s="64"/>
    </row>
    <row r="37" spans="1:17" x14ac:dyDescent="0.35">
      <c r="B37" s="17" t="s">
        <v>58</v>
      </c>
      <c r="C37" s="64"/>
      <c r="D37" s="64"/>
      <c r="E37" s="64"/>
      <c r="F37" s="64"/>
      <c r="G37" s="64"/>
      <c r="H37" s="64"/>
      <c r="I37" s="64"/>
      <c r="J37" s="64"/>
      <c r="K37" s="64"/>
      <c r="L37" s="64"/>
      <c r="M37" s="64"/>
      <c r="N37" s="64"/>
      <c r="O37" s="64"/>
      <c r="P37" s="64"/>
      <c r="Q37" s="64"/>
    </row>
    <row r="38" spans="1:17" x14ac:dyDescent="0.35">
      <c r="B38" s="17" t="s">
        <v>59</v>
      </c>
      <c r="C38" s="64"/>
      <c r="D38" s="64"/>
      <c r="E38" s="64"/>
      <c r="F38" s="64"/>
      <c r="G38" s="64"/>
      <c r="H38" s="64"/>
      <c r="I38" s="64"/>
      <c r="J38" s="64"/>
      <c r="K38" s="64"/>
      <c r="L38" s="64"/>
      <c r="M38" s="64"/>
      <c r="N38" s="64"/>
      <c r="O38" s="64"/>
      <c r="P38" s="64"/>
      <c r="Q38" s="64"/>
    </row>
    <row r="39" spans="1:17" x14ac:dyDescent="0.35">
      <c r="B39" s="17" t="s">
        <v>60</v>
      </c>
      <c r="C39" s="64"/>
      <c r="D39" s="64"/>
      <c r="E39" s="64"/>
      <c r="F39" s="64"/>
      <c r="G39" s="64"/>
      <c r="H39" s="64"/>
      <c r="I39" s="64"/>
      <c r="J39" s="64"/>
      <c r="K39" s="64"/>
      <c r="L39" s="64"/>
      <c r="M39" s="64"/>
      <c r="N39" s="64"/>
      <c r="O39" s="64"/>
      <c r="P39" s="64"/>
      <c r="Q39" s="64"/>
    </row>
    <row r="40" spans="1:17" x14ac:dyDescent="0.35">
      <c r="A40" s="17"/>
      <c r="B40" s="64"/>
      <c r="C40" s="64"/>
      <c r="D40" s="64"/>
      <c r="E40" s="64"/>
      <c r="F40" s="64"/>
      <c r="G40" s="64"/>
      <c r="H40" s="64"/>
      <c r="I40" s="64"/>
      <c r="J40" s="64"/>
      <c r="K40" s="64"/>
      <c r="L40" s="64"/>
      <c r="M40" s="64"/>
      <c r="N40" s="64"/>
      <c r="O40" s="64"/>
      <c r="P40" s="64"/>
      <c r="Q40" s="64"/>
    </row>
    <row r="41" spans="1:17" ht="36" customHeight="1" x14ac:dyDescent="0.35">
      <c r="A41" s="19"/>
      <c r="B41" s="184" t="s">
        <v>171</v>
      </c>
      <c r="C41" s="189"/>
      <c r="D41" s="189"/>
      <c r="E41" s="189"/>
      <c r="F41" s="189"/>
      <c r="G41" s="189"/>
      <c r="H41" s="189"/>
      <c r="I41" s="189"/>
      <c r="J41" s="189"/>
      <c r="K41" s="189"/>
      <c r="L41" s="189"/>
      <c r="M41" s="189"/>
      <c r="N41" s="189"/>
      <c r="O41" s="189"/>
      <c r="P41" s="190"/>
      <c r="Q41" s="65"/>
    </row>
    <row r="42" spans="1:17" ht="27.75" customHeight="1" x14ac:dyDescent="0.35">
      <c r="A42" s="19"/>
      <c r="B42" s="184" t="s">
        <v>172</v>
      </c>
      <c r="C42" s="189"/>
      <c r="D42" s="189"/>
      <c r="E42" s="189"/>
      <c r="F42" s="189"/>
      <c r="G42" s="189"/>
      <c r="H42" s="189"/>
      <c r="I42" s="189"/>
      <c r="J42" s="189"/>
      <c r="K42" s="189"/>
      <c r="L42" s="189"/>
      <c r="M42" s="189"/>
      <c r="N42" s="189"/>
      <c r="O42" s="189"/>
      <c r="P42" s="190"/>
      <c r="Q42" s="65"/>
    </row>
    <row r="43" spans="1:17" s="22" customFormat="1" ht="18" customHeight="1" x14ac:dyDescent="0.35">
      <c r="A43" s="170"/>
      <c r="B43" s="191" t="s">
        <v>191</v>
      </c>
      <c r="C43" s="192"/>
      <c r="D43" s="192"/>
      <c r="E43" s="192"/>
      <c r="F43" s="192"/>
      <c r="G43" s="192"/>
      <c r="H43" s="192"/>
      <c r="I43" s="192"/>
      <c r="J43" s="192"/>
      <c r="K43" s="192"/>
      <c r="L43" s="192"/>
      <c r="M43" s="192"/>
      <c r="N43" s="192"/>
      <c r="O43" s="192"/>
      <c r="P43" s="193"/>
      <c r="Q43" s="171"/>
    </row>
    <row r="44" spans="1:17" ht="15" customHeight="1" x14ac:dyDescent="0.35">
      <c r="A44" s="15"/>
      <c r="B44" s="182" t="s">
        <v>170</v>
      </c>
      <c r="C44" s="183"/>
      <c r="D44" s="183"/>
      <c r="E44" s="183"/>
      <c r="F44" s="183"/>
      <c r="G44" s="183"/>
      <c r="H44" s="183"/>
      <c r="I44" s="183"/>
      <c r="J44" s="183"/>
      <c r="K44" s="183"/>
      <c r="L44" s="183"/>
      <c r="M44" s="183"/>
      <c r="N44" s="183"/>
      <c r="O44" s="183"/>
      <c r="P44" s="183"/>
      <c r="Q44" s="66"/>
    </row>
    <row r="45" spans="1:17" ht="15" customHeight="1" x14ac:dyDescent="0.35">
      <c r="A45" s="15"/>
      <c r="B45" s="182" t="s">
        <v>181</v>
      </c>
      <c r="C45" s="183"/>
      <c r="D45" s="183"/>
      <c r="E45" s="183"/>
      <c r="F45" s="183"/>
      <c r="G45" s="183"/>
      <c r="H45" s="183"/>
      <c r="I45" s="183"/>
      <c r="J45" s="183"/>
      <c r="K45" s="183"/>
      <c r="L45" s="183"/>
      <c r="M45" s="183"/>
      <c r="N45" s="183"/>
      <c r="O45" s="183"/>
      <c r="P45" s="183"/>
      <c r="Q45" s="66"/>
    </row>
    <row r="46" spans="1:17" ht="15" customHeight="1" x14ac:dyDescent="0.35">
      <c r="A46" s="15"/>
      <c r="B46" s="182" t="s">
        <v>189</v>
      </c>
      <c r="C46" s="183"/>
      <c r="D46" s="183"/>
      <c r="E46" s="183"/>
      <c r="F46" s="183"/>
      <c r="G46" s="183"/>
      <c r="H46" s="183"/>
      <c r="I46" s="183"/>
      <c r="J46" s="183"/>
      <c r="K46" s="183"/>
      <c r="L46" s="183"/>
      <c r="M46" s="183"/>
      <c r="N46" s="183"/>
      <c r="O46" s="183"/>
      <c r="P46" s="183"/>
      <c r="Q46" s="66"/>
    </row>
    <row r="47" spans="1:17" ht="25.5" customHeight="1" x14ac:dyDescent="0.35">
      <c r="A47" s="19"/>
      <c r="B47" s="180" t="s">
        <v>173</v>
      </c>
      <c r="C47" s="181"/>
      <c r="D47" s="181"/>
      <c r="E47" s="181"/>
      <c r="F47" s="181"/>
      <c r="G47" s="181"/>
      <c r="H47" s="181"/>
      <c r="I47" s="181"/>
      <c r="J47" s="181"/>
      <c r="K47" s="181"/>
      <c r="L47" s="181"/>
      <c r="M47" s="181"/>
      <c r="N47" s="181"/>
      <c r="O47" s="181"/>
      <c r="P47" s="181"/>
      <c r="Q47" s="65"/>
    </row>
    <row r="48" spans="1:17" ht="27" customHeight="1" x14ac:dyDescent="0.35">
      <c r="A48" s="19"/>
      <c r="B48" s="180" t="s">
        <v>174</v>
      </c>
      <c r="C48" s="181"/>
      <c r="D48" s="181"/>
      <c r="E48" s="181"/>
      <c r="F48" s="181"/>
      <c r="G48" s="181"/>
      <c r="H48" s="181"/>
      <c r="I48" s="181"/>
      <c r="J48" s="181"/>
      <c r="K48" s="181"/>
      <c r="L48" s="181"/>
      <c r="M48" s="181"/>
      <c r="N48" s="181"/>
      <c r="O48" s="181"/>
      <c r="P48" s="181"/>
      <c r="Q48" s="65"/>
    </row>
    <row r="49" spans="1:21" ht="15" customHeight="1" x14ac:dyDescent="0.35">
      <c r="A49" s="15"/>
      <c r="B49" s="182" t="s">
        <v>99</v>
      </c>
      <c r="C49" s="183"/>
      <c r="D49" s="183"/>
      <c r="E49" s="183"/>
      <c r="F49" s="183"/>
      <c r="G49" s="183"/>
      <c r="H49" s="183"/>
      <c r="I49" s="183"/>
      <c r="J49" s="183"/>
      <c r="K49" s="183"/>
      <c r="L49" s="183"/>
      <c r="M49" s="183"/>
      <c r="N49" s="183"/>
      <c r="O49" s="183"/>
      <c r="P49" s="183"/>
      <c r="Q49" s="66"/>
    </row>
    <row r="50" spans="1:21" s="22" customFormat="1" ht="15" customHeight="1" x14ac:dyDescent="0.35">
      <c r="A50" s="175"/>
      <c r="B50" s="186" t="s">
        <v>190</v>
      </c>
      <c r="C50" s="187"/>
      <c r="D50" s="187"/>
      <c r="E50" s="187"/>
      <c r="F50" s="187"/>
      <c r="G50" s="187"/>
      <c r="H50" s="187"/>
      <c r="I50" s="187"/>
      <c r="J50" s="187"/>
      <c r="K50" s="187"/>
      <c r="L50" s="187"/>
      <c r="M50" s="187"/>
      <c r="N50" s="187"/>
      <c r="O50" s="187"/>
      <c r="P50" s="187"/>
      <c r="Q50" s="176"/>
    </row>
    <row r="51" spans="1:21" ht="27.75" customHeight="1" x14ac:dyDescent="0.35">
      <c r="A51" s="15"/>
      <c r="B51" s="184" t="s">
        <v>175</v>
      </c>
      <c r="C51" s="185"/>
      <c r="D51" s="185"/>
      <c r="E51" s="185"/>
      <c r="F51" s="185"/>
      <c r="G51" s="185"/>
      <c r="H51" s="185"/>
      <c r="I51" s="185"/>
      <c r="J51" s="185"/>
      <c r="K51" s="185"/>
      <c r="L51" s="185"/>
      <c r="M51" s="185"/>
      <c r="N51" s="185"/>
      <c r="O51" s="185"/>
      <c r="P51" s="185"/>
      <c r="Q51" s="67"/>
    </row>
    <row r="52" spans="1:21" ht="27.75" customHeight="1" x14ac:dyDescent="0.35">
      <c r="A52" s="19"/>
      <c r="B52" s="180" t="s">
        <v>176</v>
      </c>
      <c r="C52" s="181"/>
      <c r="D52" s="181"/>
      <c r="E52" s="181"/>
      <c r="F52" s="181"/>
      <c r="G52" s="181"/>
      <c r="H52" s="181"/>
      <c r="I52" s="181"/>
      <c r="J52" s="181"/>
      <c r="K52" s="181"/>
      <c r="L52" s="181"/>
      <c r="M52" s="181"/>
      <c r="N52" s="181"/>
      <c r="O52" s="181"/>
      <c r="P52" s="181"/>
      <c r="Q52" s="65"/>
    </row>
    <row r="53" spans="1:21" ht="15" customHeight="1" x14ac:dyDescent="0.35">
      <c r="A53" s="15"/>
      <c r="B53" s="182" t="s">
        <v>100</v>
      </c>
      <c r="C53" s="183"/>
      <c r="D53" s="183"/>
      <c r="E53" s="183"/>
      <c r="F53" s="183"/>
      <c r="G53" s="183"/>
      <c r="H53" s="183"/>
      <c r="I53" s="183"/>
      <c r="J53" s="183"/>
      <c r="K53" s="183"/>
      <c r="L53" s="183"/>
      <c r="M53" s="183"/>
      <c r="N53" s="183"/>
      <c r="O53" s="183"/>
      <c r="P53" s="183"/>
      <c r="Q53" s="66"/>
    </row>
    <row r="54" spans="1:21" ht="27.75" customHeight="1" x14ac:dyDescent="0.35">
      <c r="A54" s="19"/>
      <c r="B54" s="180" t="s">
        <v>177</v>
      </c>
      <c r="C54" s="181"/>
      <c r="D54" s="181"/>
      <c r="E54" s="181"/>
      <c r="F54" s="181"/>
      <c r="G54" s="181"/>
      <c r="H54" s="181"/>
      <c r="I54" s="181"/>
      <c r="J54" s="181"/>
      <c r="K54" s="181"/>
      <c r="L54" s="181"/>
      <c r="M54" s="181"/>
      <c r="N54" s="181"/>
      <c r="O54" s="181"/>
      <c r="P54" s="181"/>
      <c r="Q54" s="65"/>
    </row>
    <row r="55" spans="1:21" ht="15" customHeight="1" x14ac:dyDescent="0.35">
      <c r="A55" s="19"/>
      <c r="B55" s="68"/>
      <c r="C55" s="69"/>
      <c r="D55" s="69"/>
      <c r="E55" s="69"/>
      <c r="F55" s="69"/>
      <c r="G55" s="69"/>
      <c r="H55" s="69"/>
      <c r="I55" s="69"/>
      <c r="J55" s="69"/>
      <c r="K55" s="69"/>
      <c r="L55" s="69"/>
      <c r="M55" s="69"/>
      <c r="N55" s="69"/>
      <c r="O55" s="69"/>
      <c r="P55" s="69"/>
      <c r="Q55" s="65"/>
    </row>
    <row r="56" spans="1:21" s="179" customFormat="1" ht="15" customHeight="1" x14ac:dyDescent="0.35">
      <c r="A56" s="177"/>
      <c r="B56" s="178" t="s">
        <v>192</v>
      </c>
      <c r="C56" s="178"/>
      <c r="D56" s="178"/>
      <c r="E56" s="178"/>
      <c r="F56" s="178"/>
      <c r="G56" s="178"/>
      <c r="H56" s="178"/>
      <c r="I56" s="178"/>
      <c r="J56" s="178"/>
      <c r="K56" s="178"/>
      <c r="L56" s="178"/>
      <c r="M56" s="178"/>
      <c r="N56" s="178"/>
      <c r="O56" s="178"/>
      <c r="P56" s="178"/>
      <c r="Q56" s="178"/>
      <c r="R56" s="178"/>
      <c r="S56" s="178"/>
      <c r="T56" s="178"/>
      <c r="U56" s="178"/>
    </row>
    <row r="57" spans="1:21" x14ac:dyDescent="0.35">
      <c r="A57" s="14"/>
      <c r="B57" s="70"/>
      <c r="C57" s="70"/>
      <c r="D57" s="70"/>
      <c r="E57" s="70"/>
      <c r="F57" s="70"/>
      <c r="G57" s="70"/>
      <c r="H57" s="70"/>
      <c r="I57" s="70"/>
      <c r="J57" s="70"/>
      <c r="K57" s="70"/>
      <c r="L57" s="70"/>
      <c r="M57" s="70"/>
      <c r="N57" s="70"/>
      <c r="O57" s="70"/>
      <c r="P57" s="70"/>
      <c r="Q57" s="70"/>
    </row>
    <row r="58" spans="1:21" x14ac:dyDescent="0.35">
      <c r="A58" s="14"/>
      <c r="B58" s="20"/>
      <c r="C58" s="20"/>
      <c r="D58" s="20"/>
      <c r="E58" s="20"/>
      <c r="F58" s="20"/>
      <c r="G58" s="20"/>
      <c r="H58" s="20"/>
      <c r="I58" s="20"/>
      <c r="J58" s="20"/>
      <c r="K58" s="20"/>
      <c r="L58" s="20"/>
      <c r="M58" s="20"/>
      <c r="N58" s="20"/>
      <c r="O58" s="20"/>
      <c r="P58" s="20"/>
      <c r="Q58" s="14"/>
    </row>
    <row r="59" spans="1:21" x14ac:dyDescent="0.35">
      <c r="A59" s="8"/>
      <c r="B59" s="8"/>
      <c r="C59" s="8"/>
      <c r="D59" s="8"/>
      <c r="E59" s="8"/>
      <c r="F59" s="8"/>
      <c r="G59" s="8"/>
      <c r="H59" s="8"/>
      <c r="I59" s="8"/>
      <c r="J59" s="8"/>
      <c r="K59" s="8"/>
      <c r="L59" s="8"/>
      <c r="M59" s="8"/>
      <c r="N59" s="8"/>
      <c r="O59" s="8"/>
      <c r="P59" s="8"/>
      <c r="Q59" s="8"/>
    </row>
  </sheetData>
  <mergeCells count="30">
    <mergeCell ref="B23:P23"/>
    <mergeCell ref="B1:Q1"/>
    <mergeCell ref="B2:G2"/>
    <mergeCell ref="M2:Q2"/>
    <mergeCell ref="B4:Q4"/>
    <mergeCell ref="B5:P5"/>
    <mergeCell ref="B6:P6"/>
    <mergeCell ref="B10:Q10"/>
    <mergeCell ref="B11:P11"/>
    <mergeCell ref="B13:P13"/>
    <mergeCell ref="B14:P14"/>
    <mergeCell ref="B22:P22"/>
    <mergeCell ref="B7:P7"/>
    <mergeCell ref="B8:P8"/>
    <mergeCell ref="B45:P45"/>
    <mergeCell ref="B46:P46"/>
    <mergeCell ref="B47:P47"/>
    <mergeCell ref="B48:P48"/>
    <mergeCell ref="B24:P24"/>
    <mergeCell ref="B41:P41"/>
    <mergeCell ref="B42:P42"/>
    <mergeCell ref="B43:P43"/>
    <mergeCell ref="B44:P44"/>
    <mergeCell ref="B56:XFD56"/>
    <mergeCell ref="B54:P54"/>
    <mergeCell ref="B49:P49"/>
    <mergeCell ref="B51:P51"/>
    <mergeCell ref="B52:P52"/>
    <mergeCell ref="B53:P53"/>
    <mergeCell ref="B50:P50"/>
  </mergeCells>
  <hyperlinks>
    <hyperlink ref="B5:P5" location="'Table 1a - Compliance by HB'!A1" display="Table 1a: Compliance against the 62-day and 31-day standards by NHS Board and regional Cancer Network." xr:uid="{00000000-0004-0000-0000-000004000000}"/>
    <hyperlink ref="B6:P6" location="'Chart 1a - Compliance by HB'!A1" display="Chart 1a: Compliance against the 62-day and 31-day standards by NHS Board and regional Cancer Network." xr:uid="{00000000-0004-0000-0000-000005000000}"/>
    <hyperlink ref="B7:P7" location="'Table 1b - Compliance by CT'!A1" display="Table 1b: Compliance against the 62-day and 31-day standards by cancer type." xr:uid="{00000000-0004-0000-0000-000006000000}"/>
    <hyperlink ref="B8:P8" location="'Chart 1b - Compliance by CT'!A1" display="Chart 1b: Compliance against the 62-day and 31-day standards by cancer type." xr:uid="{00000000-0004-0000-0000-000007000000}"/>
    <hyperlink ref="B56:H56" r:id="rId1" display="Further information on Cancer Waiting Times, including Data Quality and Guidance (such as the Data &amp; Definitions manual) can be found on the website." xr:uid="{A349017E-0D56-4054-ADCC-80372CD4E160}"/>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XFD46"/>
  <sheetViews>
    <sheetView workbookViewId="0"/>
  </sheetViews>
  <sheetFormatPr defaultColWidth="9.1796875" defaultRowHeight="14.5" x14ac:dyDescent="0.35"/>
  <cols>
    <col min="1" max="1" width="3" style="7" customWidth="1"/>
    <col min="2" max="2" width="9.81640625" style="7" customWidth="1"/>
    <col min="3" max="3" width="16" style="7" customWidth="1"/>
    <col min="4" max="4" width="14" style="7" customWidth="1"/>
    <col min="5" max="6" width="13.7265625" style="7" customWidth="1"/>
    <col min="7" max="7" width="15" style="7" customWidth="1"/>
    <col min="8" max="9" width="13.7265625" style="7" customWidth="1"/>
    <col min="10" max="10" width="10.7265625" style="7" customWidth="1"/>
    <col min="11" max="16384" width="9.1796875" style="7"/>
  </cols>
  <sheetData>
    <row r="1" spans="2:10" ht="47.15" customHeight="1" x14ac:dyDescent="0.35">
      <c r="B1" s="115" t="s">
        <v>135</v>
      </c>
      <c r="C1" s="228" t="str">
        <f ca="1">CELL("contents", Lookups!F43)</f>
        <v>Performance against the 62-day standard from receipt of an urgent referral with suspicion of cancer to first cancer treatment by NHS Board and regional Cancer Network for all cancer types recorded</v>
      </c>
      <c r="D1" s="228"/>
      <c r="E1" s="228"/>
      <c r="F1" s="228"/>
      <c r="G1" s="228"/>
      <c r="H1" s="228"/>
      <c r="I1" s="228"/>
      <c r="J1" s="102"/>
    </row>
    <row r="2" spans="2:10" ht="19.5" customHeight="1" x14ac:dyDescent="0.35">
      <c r="B2" s="115"/>
      <c r="C2" s="116" t="s">
        <v>76</v>
      </c>
      <c r="D2" s="116"/>
      <c r="E2" s="117"/>
      <c r="F2" s="117"/>
      <c r="G2" s="117"/>
      <c r="H2" s="102"/>
      <c r="I2" s="102"/>
      <c r="J2" s="102"/>
    </row>
    <row r="3" spans="2:10" ht="18.75" customHeight="1" x14ac:dyDescent="0.35">
      <c r="B3" s="4"/>
      <c r="C3" s="73" t="s">
        <v>38</v>
      </c>
      <c r="D3" s="73"/>
      <c r="E3" s="74"/>
      <c r="F3" s="74"/>
      <c r="G3" s="74"/>
      <c r="H3" s="4"/>
      <c r="I3" s="4"/>
      <c r="J3" s="4"/>
    </row>
    <row r="4" spans="2:10" ht="31" customHeight="1" x14ac:dyDescent="0.35">
      <c r="B4" s="4"/>
      <c r="C4" s="73" t="s">
        <v>39</v>
      </c>
      <c r="D4" s="73"/>
      <c r="E4" s="74"/>
      <c r="F4" s="74"/>
      <c r="G4" s="74"/>
      <c r="H4" s="4"/>
      <c r="I4" s="121" t="s">
        <v>185</v>
      </c>
      <c r="J4" s="4"/>
    </row>
    <row r="5" spans="2:10" ht="85.5" customHeight="1" x14ac:dyDescent="0.35">
      <c r="B5" s="94"/>
      <c r="C5" s="94"/>
      <c r="D5" s="94"/>
      <c r="E5" s="46" t="s">
        <v>86</v>
      </c>
      <c r="F5" s="47" t="str">
        <f ca="1">CELL("contents",Lookups!G49)</f>
        <v>Number of eligible referrals that started treatment within 62 days</v>
      </c>
      <c r="G5" s="47" t="str">
        <f ca="1">CELL("contents", Lookups!E43)</f>
        <v>% treated within 62 days</v>
      </c>
      <c r="H5" s="46" t="s">
        <v>87</v>
      </c>
      <c r="I5" s="46" t="s">
        <v>88</v>
      </c>
      <c r="J5" s="46" t="s">
        <v>145</v>
      </c>
    </row>
    <row r="6" spans="2:10" ht="15" customHeight="1" x14ac:dyDescent="0.35">
      <c r="B6" s="229" t="s">
        <v>8</v>
      </c>
      <c r="C6" s="229"/>
      <c r="D6" s="229"/>
      <c r="E6" s="139">
        <f>IFERROR(IF(Lookups!$C$49=1,VLOOKUP(CONCATENATE(Lookups!$D$49,Lookups!$D$50,Lookups!$B56,Lookups!$D$51),Data!$A$2:$K$10000,6,FALSE),IF(Lookups!$C$49=2,VLOOKUP(CONCATENATE(Lookups!$D$49,Lookups!$D$50,Lookups!$D56,Lookups!$D$51),Data!$A$2:$K$10000,6,FALSE))),"-")</f>
        <v>4309</v>
      </c>
      <c r="F6" s="139">
        <f>IFERROR(IF(Lookups!$C$49=1,VLOOKUP(CONCATENATE(Lookups!$D$49,Lookups!$D$50,Lookups!$B56,Lookups!$D$51),Data!$A$2:$K$10000,7,FALSE),IF(Lookups!$C$49=2,VLOOKUP(CONCATENATE(Lookups!$D$49,Lookups!$D$50,Lookups!$D56,Lookups!$D$51),Data!$A$2:$K$10000,7,FALSE))),"-")</f>
        <v>3166</v>
      </c>
      <c r="G6" s="130">
        <f>IFERROR(IF(Lookups!$C$49=1,VLOOKUP(CONCATENATE(Lookups!$D$49,Lookups!$D$50,Lookups!$B56,Lookups!$D$51),Data!$A$2:$K$10000,8,FALSE),IF(Lookups!$C$49=2,VLOOKUP(CONCATENATE(Lookups!$D$49,Lookups!$D$50,Lookups!$D56,Lookups!$D$51),Data!$A$2:$K$10000,8,FALSE))),"-")</f>
        <v>73.474123926665101</v>
      </c>
      <c r="H6" s="129">
        <f>IFERROR(IF(Lookups!$C$49=1,VLOOKUP(CONCATENATE(Lookups!$D$49,Lookups!$D$50,Lookups!$B56,Lookups!$D$51),Data!$A$2:$K$10000,9,FALSE),IF(Lookups!$C$49=2,VLOOKUP(CONCATENATE(Lookups!$D$49,Lookups!$D$50,Lookups!$D56,Lookups!$D$51),Data!$A$2:$K$10000,9,FALSE))),"-")</f>
        <v>401</v>
      </c>
      <c r="I6" s="131">
        <f>IF($E6&gt;2,(IFERROR(IF(Lookups!$C$49=1,VLOOKUP(CONCATENATE(Lookups!$D$49,Lookups!$D$50,Lookups!$B56,Lookups!$D$51),Data!$A$2:$K$10000,10,FALSE),IF(Lookups!$C$49=2,VLOOKUP(CONCATENATE(Lookups!$D$49,Lookups!$D$50,Lookups!$D56,Lookups!$D$51),Data!$A$2:$K$10000,10,FALSE))),"-")),"n/a")</f>
        <v>49</v>
      </c>
      <c r="J6" s="131">
        <f>IF($E6&gt;39,(IFERROR(IF(Lookups!$C$49=1,VLOOKUP(CONCATENATE(Lookups!$D$49,Lookups!$D$50,Lookups!$B56,Lookups!$D$51),Data!$A$2:$L$10000,12,FALSE),IF(Lookups!$C$49=2,VLOOKUP(CONCATENATE(Lookups!$D$49,Lookups!$D$50,Lookups!$D56,Lookups!$D$51),Data!$A$2:$L$10000,12,FALSE))),"-")),"n/a")</f>
        <v>133</v>
      </c>
    </row>
    <row r="7" spans="2:10" ht="20.149999999999999" customHeight="1" x14ac:dyDescent="0.35">
      <c r="B7" s="48" t="s">
        <v>148</v>
      </c>
      <c r="C7" s="106" t="s">
        <v>82</v>
      </c>
      <c r="D7" s="106"/>
      <c r="E7" s="139">
        <f>IFERROR(IF(Lookups!$C$49=1,VLOOKUP(CONCATENATE(Lookups!$D$49,Lookups!$D$50,Lookups!$B57,Lookups!$D$51),Data!$A$2:$K$10000,6,FALSE),IF(Lookups!$C$49=2,VLOOKUP(CONCATENATE(Lookups!$D$49,Lookups!$D$50,Lookups!$D57,Lookups!$D$51),Data!$A$2:$K$10000,6,FALSE))),"-")</f>
        <v>1158</v>
      </c>
      <c r="F7" s="139">
        <f>IFERROR(IF(Lookups!$C$49=1,VLOOKUP(CONCATENATE(Lookups!$D$49,Lookups!$D$50,Lookups!$B57,Lookups!$D$51),Data!$A$2:$K$10000,7,FALSE),IF(Lookups!$C$49=2,VLOOKUP(CONCATENATE(Lookups!$D$49,Lookups!$D$50,Lookups!$D57,Lookups!$D$51),Data!$A$2:$K$10000,7,FALSE))),"-")</f>
        <v>749</v>
      </c>
      <c r="G7" s="130">
        <f>IFERROR(IF(Lookups!$C$49=1,VLOOKUP(CONCATENATE(Lookups!$D$49,Lookups!$D$50,Lookups!$B57,Lookups!$D$51),Data!$A$2:$K$10000,8,FALSE),IF(Lookups!$C$49=2,VLOOKUP(CONCATENATE(Lookups!$D$49,Lookups!$D$50,Lookups!$D57,Lookups!$D$51),Data!$A$2:$K$10000,8,FALSE))),"-")</f>
        <v>64.680483592400705</v>
      </c>
      <c r="H7" s="129">
        <f>IFERROR(IF(Lookups!$C$49=1,VLOOKUP(CONCATENATE(Lookups!$D$49,Lookups!$D$50,Lookups!$B57,Lookups!$D$51),Data!$A$2:$K$10000,9,FALSE),IF(Lookups!$C$49=2,VLOOKUP(CONCATENATE(Lookups!$D$49,Lookups!$D$50,Lookups!$D57,Lookups!$D$51),Data!$A$2:$K$10000,9,FALSE))),"-")</f>
        <v>311</v>
      </c>
      <c r="I7" s="131">
        <f>IF($E7&gt;2,(IFERROR(IF(Lookups!$C$49=1,VLOOKUP(CONCATENATE(Lookups!$D$49,Lookups!$D$50,Lookups!$B57,Lookups!$D$51),Data!$A$2:$K$10000,10,FALSE),IF(Lookups!$C$49=2,VLOOKUP(CONCATENATE(Lookups!$D$49,Lookups!$D$50,Lookups!$D57,Lookups!$D$51),Data!$A$2:$K$10000,10,FALSE))),"-")),"n/a")</f>
        <v>53</v>
      </c>
      <c r="J7" s="131">
        <f>IF($E7&gt;39,(IFERROR(IF(Lookups!$C$49=1,VLOOKUP(CONCATENATE(Lookups!$D$49,Lookups!$D$50,Lookups!$B57,Lookups!$D$51),Data!$A$2:$L$10000,12,FALSE),IF(Lookups!$C$49=2,VLOOKUP(CONCATENATE(Lookups!$D$49,Lookups!$D$50,Lookups!$D57,Lookups!$D$51),Data!$A$2:$L$10000,12,FALSE))),"-")),"n/a")</f>
        <v>148</v>
      </c>
    </row>
    <row r="8" spans="2:10" ht="19" customHeight="1" x14ac:dyDescent="0.35">
      <c r="B8" s="106"/>
      <c r="C8" s="223" t="s">
        <v>75</v>
      </c>
      <c r="D8" s="223"/>
      <c r="E8" s="137">
        <f>IFERROR(IF(Lookups!$C$49=1,VLOOKUP(CONCATENATE(Lookups!$D$49,Lookups!$D$50,Lookups!$B58,Lookups!$D$51),Data!$A$2:$K$10000,6,FALSE),IF(Lookups!$C$49=2,VLOOKUP(CONCATENATE(Lookups!$D$49,Lookups!$D$50,Lookups!$D58,Lookups!$D$51),Data!$A$2:$K$10000,6,FALSE))),"-")</f>
        <v>466</v>
      </c>
      <c r="F8" s="137">
        <f>IFERROR(IF(Lookups!$C$49=1,VLOOKUP(CONCATENATE(Lookups!$D$49,Lookups!$D$50,Lookups!$B58,Lookups!$D$51),Data!$A$2:$K$10000,7,FALSE),IF(Lookups!$C$49=2,VLOOKUP(CONCATENATE(Lookups!$D$49,Lookups!$D$50,Lookups!$D58,Lookups!$D$51),Data!$A$2:$K$10000,7,FALSE))),"-")</f>
        <v>281</v>
      </c>
      <c r="G8" s="50">
        <f>IFERROR(IF(Lookups!$C$49=1,VLOOKUP(CONCATENATE(Lookups!$D$49,Lookups!$D$50,Lookups!$B58,Lookups!$D$51),Data!$A$2:$K$10000,8,FALSE),IF(Lookups!$C$49=2,VLOOKUP(CONCATENATE(Lookups!$D$49,Lookups!$D$50,Lookups!$D58,Lookups!$D$51),Data!$A$2:$K$10000,8,FALSE))),"-")</f>
        <v>60.300429184549401</v>
      </c>
      <c r="H8" s="49">
        <f>IFERROR(IF(Lookups!$C$49=1,VLOOKUP(CONCATENATE(Lookups!$D$49,Lookups!$D$50,Lookups!$B58,Lookups!$D$51),Data!$A$2:$K$10000,9,FALSE),IF(Lookups!$C$49=2,VLOOKUP(CONCATENATE(Lookups!$D$49,Lookups!$D$50,Lookups!$D58,Lookups!$D$51),Data!$A$2:$K$10000,9,FALSE))),"-")</f>
        <v>311</v>
      </c>
      <c r="I8" s="119">
        <f>IF($E8&gt;2,(IFERROR(IF(Lookups!$C$49=1,VLOOKUP(CONCATENATE(Lookups!$D$49,Lookups!$D$50,Lookups!$B58,Lookups!$D$51),Data!$A$2:$K$10000,10,FALSE),IF(Lookups!$C$49=2,VLOOKUP(CONCATENATE(Lookups!$D$49,Lookups!$D$50,Lookups!$D58,Lookups!$D$51),Data!$A$2:$K$10000,10,FALSE))),"-")),"n/a")</f>
        <v>54</v>
      </c>
      <c r="J8" s="119">
        <f>IF($E8&gt;39,(IFERROR(IF(Lookups!$C$49=1,VLOOKUP(CONCATENATE(Lookups!$D$49,Lookups!$D$50,Lookups!$B58,Lookups!$D$51),Data!$A$2:$L$10000,12,FALSE),IF(Lookups!$C$49=2,VLOOKUP(CONCATENATE(Lookups!$D$49,Lookups!$D$50,Lookups!$D58,Lookups!$D$51),Data!$A$2:$L$10000,12,FALSE))),"-")),"n/a")</f>
        <v>179</v>
      </c>
    </row>
    <row r="9" spans="2:10" ht="15" customHeight="1" x14ac:dyDescent="0.35">
      <c r="B9" s="106"/>
      <c r="C9" s="223" t="s">
        <v>1</v>
      </c>
      <c r="D9" s="223"/>
      <c r="E9" s="137">
        <f>IFERROR(IF(Lookups!$C$49=1,VLOOKUP(CONCATENATE(Lookups!$D$49,Lookups!$D$50,Lookups!$B59,Lookups!$D$51),Data!$A$2:$K$10000,6,FALSE),IF(Lookups!$C$49=2,VLOOKUP(CONCATENATE(Lookups!$D$49,Lookups!$D$50,Lookups!$D59,Lookups!$D$51),Data!$A$2:$K$10000,6,FALSE))),"-")</f>
        <v>319</v>
      </c>
      <c r="F9" s="137">
        <f>IFERROR(IF(Lookups!$C$49=1,VLOOKUP(CONCATENATE(Lookups!$D$49,Lookups!$D$50,Lookups!$B59,Lookups!$D$51),Data!$A$2:$K$10000,7,FALSE),IF(Lookups!$C$49=2,VLOOKUP(CONCATENATE(Lookups!$D$49,Lookups!$D$50,Lookups!$D59,Lookups!$D$51),Data!$A$2:$K$10000,7,FALSE))),"-")</f>
        <v>228</v>
      </c>
      <c r="G9" s="50">
        <f>IFERROR(IF(Lookups!$C$49=1,VLOOKUP(CONCATENATE(Lookups!$D$49,Lookups!$D$50,Lookups!$B59,Lookups!$D$51),Data!$A$2:$K$10000,8,FALSE),IF(Lookups!$C$49=2,VLOOKUP(CONCATENATE(Lookups!$D$49,Lookups!$D$50,Lookups!$D59,Lookups!$D$51),Data!$A$2:$K$10000,8,FALSE))),"-")</f>
        <v>71.473354231974895</v>
      </c>
      <c r="H9" s="49">
        <f>IFERROR(IF(Lookups!$C$49=1,VLOOKUP(CONCATENATE(Lookups!$D$49,Lookups!$D$50,Lookups!$B59,Lookups!$D$51),Data!$A$2:$K$10000,9,FALSE),IF(Lookups!$C$49=2,VLOOKUP(CONCATENATE(Lookups!$D$49,Lookups!$D$50,Lookups!$D59,Lookups!$D$51),Data!$A$2:$K$10000,9,FALSE))),"-")</f>
        <v>165</v>
      </c>
      <c r="I9" s="119">
        <f>IF($E9&gt;2,(IFERROR(IF(Lookups!$C$49=1,VLOOKUP(CONCATENATE(Lookups!$D$49,Lookups!$D$50,Lookups!$B59,Lookups!$D$51),Data!$A$2:$K$10000,10,FALSE),IF(Lookups!$C$49=2,VLOOKUP(CONCATENATE(Lookups!$D$49,Lookups!$D$50,Lookups!$D59,Lookups!$D$51),Data!$A$2:$K$10000,10,FALSE))),"-")),"n/a")</f>
        <v>53</v>
      </c>
      <c r="J9" s="119">
        <f>IF($E9&gt;39,(IFERROR(IF(Lookups!$C$49=1,VLOOKUP(CONCATENATE(Lookups!$D$49,Lookups!$D$50,Lookups!$B59,Lookups!$D$51),Data!$A$2:$L$10000,12,FALSE),IF(Lookups!$C$49=2,VLOOKUP(CONCATENATE(Lookups!$D$49,Lookups!$D$50,Lookups!$D59,Lookups!$D$51),Data!$A$2:$L$10000,12,FALSE))),"-")),"n/a")</f>
        <v>110</v>
      </c>
    </row>
    <row r="10" spans="2:10" ht="15" customHeight="1" x14ac:dyDescent="0.35">
      <c r="B10" s="106"/>
      <c r="C10" s="223" t="s">
        <v>4</v>
      </c>
      <c r="D10" s="223"/>
      <c r="E10" s="137">
        <f>IFERROR(IF(Lookups!$C$49=1,VLOOKUP(CONCATENATE(Lookups!$D$49,Lookups!$D$50,Lookups!$B60,Lookups!$D$51),Data!$A$2:$K$10000,6,FALSE),IF(Lookups!$C$49=2,VLOOKUP(CONCATENATE(Lookups!$D$49,Lookups!$D$50,Lookups!$D60,Lookups!$D$51),Data!$A$2:$K$10000,6,FALSE))),"-")</f>
        <v>7</v>
      </c>
      <c r="F10" s="137">
        <f>IFERROR(IF(Lookups!$C$49=1,VLOOKUP(CONCATENATE(Lookups!$D$49,Lookups!$D$50,Lookups!$B60,Lookups!$D$51),Data!$A$2:$K$10000,7,FALSE),IF(Lookups!$C$49=2,VLOOKUP(CONCATENATE(Lookups!$D$49,Lookups!$D$50,Lookups!$D60,Lookups!$D$51),Data!$A$2:$K$10000,7,FALSE))),"-")</f>
        <v>4</v>
      </c>
      <c r="G10" s="50">
        <f>IFERROR(IF(Lookups!$C$49=1,VLOOKUP(CONCATENATE(Lookups!$D$49,Lookups!$D$50,Lookups!$B60,Lookups!$D$51),Data!$A$2:$K$10000,8,FALSE),IF(Lookups!$C$49=2,VLOOKUP(CONCATENATE(Lookups!$D$49,Lookups!$D$50,Lookups!$D60,Lookups!$D$51),Data!$A$2:$K$10000,8,FALSE))),"-")</f>
        <v>57.142857142857103</v>
      </c>
      <c r="H10" s="49">
        <f>IFERROR(IF(Lookups!$C$49=1,VLOOKUP(CONCATENATE(Lookups!$D$49,Lookups!$D$50,Lookups!$B60,Lookups!$D$51),Data!$A$2:$K$10000,9,FALSE),IF(Lookups!$C$49=2,VLOOKUP(CONCATENATE(Lookups!$D$49,Lookups!$D$50,Lookups!$D60,Lookups!$D$51),Data!$A$2:$K$10000,9,FALSE))),"-")</f>
        <v>230</v>
      </c>
      <c r="I10" s="119">
        <f>IF($E10&gt;2,(IFERROR(IF(Lookups!$C$49=1,VLOOKUP(CONCATENATE(Lookups!$D$49,Lookups!$D$50,Lookups!$B60,Lookups!$D$51),Data!$A$2:$K$10000,10,FALSE),IF(Lookups!$C$49=2,VLOOKUP(CONCATENATE(Lookups!$D$49,Lookups!$D$50,Lookups!$D60,Lookups!$D$51),Data!$A$2:$K$10000,10,FALSE))),"-")),"n/a")</f>
        <v>62</v>
      </c>
      <c r="J10" s="119" t="str">
        <f>IF($E10&gt;39,(IFERROR(IF(Lookups!$C$49=1,VLOOKUP(CONCATENATE(Lookups!$D$49,Lookups!$D$50,Lookups!$B60,Lookups!$D$51),Data!$A$2:$L$10000,12,FALSE),IF(Lookups!$C$49=2,VLOOKUP(CONCATENATE(Lookups!$D$49,Lookups!$D$50,Lookups!$D60,Lookups!$D$51),Data!$A$2:$L$10000,12,FALSE))),"-")),"n/a")</f>
        <v>n/a</v>
      </c>
    </row>
    <row r="11" spans="2:10" ht="15" customHeight="1" x14ac:dyDescent="0.35">
      <c r="B11" s="106"/>
      <c r="C11" s="223" t="s">
        <v>5</v>
      </c>
      <c r="D11" s="223"/>
      <c r="E11" s="137">
        <f>IFERROR(IF(Lookups!$C$49=1,VLOOKUP(CONCATENATE(Lookups!$D$49,Lookups!$D$50,Lookups!$B61,Lookups!$D$51),Data!$A$2:$K$10000,6,FALSE),IF(Lookups!$C$49=2,VLOOKUP(CONCATENATE(Lookups!$D$49,Lookups!$D$50,Lookups!$D61,Lookups!$D$51),Data!$A$2:$K$10000,6,FALSE))),"-")</f>
        <v>21</v>
      </c>
      <c r="F11" s="137">
        <f>IFERROR(IF(Lookups!$C$49=1,VLOOKUP(CONCATENATE(Lookups!$D$49,Lookups!$D$50,Lookups!$B61,Lookups!$D$51),Data!$A$2:$K$10000,7,FALSE),IF(Lookups!$C$49=2,VLOOKUP(CONCATENATE(Lookups!$D$49,Lookups!$D$50,Lookups!$D61,Lookups!$D$51),Data!$A$2:$K$10000,7,FALSE))),"-")</f>
        <v>12</v>
      </c>
      <c r="G11" s="50">
        <f>IFERROR(IF(Lookups!$C$49=1,VLOOKUP(CONCATENATE(Lookups!$D$49,Lookups!$D$50,Lookups!$B61,Lookups!$D$51),Data!$A$2:$K$10000,8,FALSE),IF(Lookups!$C$49=2,VLOOKUP(CONCATENATE(Lookups!$D$49,Lookups!$D$50,Lookups!$D61,Lookups!$D$51),Data!$A$2:$K$10000,8,FALSE))),"-")</f>
        <v>57.142857142857103</v>
      </c>
      <c r="H11" s="49">
        <f>IFERROR(IF(Lookups!$C$49=1,VLOOKUP(CONCATENATE(Lookups!$D$49,Lookups!$D$50,Lookups!$B61,Lookups!$D$51),Data!$A$2:$K$10000,9,FALSE),IF(Lookups!$C$49=2,VLOOKUP(CONCATENATE(Lookups!$D$49,Lookups!$D$50,Lookups!$D61,Lookups!$D$51),Data!$A$2:$K$10000,9,FALSE))),"-")</f>
        <v>122</v>
      </c>
      <c r="I11" s="119">
        <f>IF($E11&gt;2,(IFERROR(IF(Lookups!$C$49=1,VLOOKUP(CONCATENATE(Lookups!$D$49,Lookups!$D$50,Lookups!$B61,Lookups!$D$51),Data!$A$2:$K$10000,10,FALSE),IF(Lookups!$C$49=2,VLOOKUP(CONCATENATE(Lookups!$D$49,Lookups!$D$50,Lookups!$D61,Lookups!$D$51),Data!$A$2:$K$10000,10,FALSE))),"-")),"n/a")</f>
        <v>59</v>
      </c>
      <c r="J11" s="119" t="str">
        <f>IF($E11&gt;39,(IFERROR(IF(Lookups!$C$49=1,VLOOKUP(CONCATENATE(Lookups!$D$49,Lookups!$D$50,Lookups!$B61,Lookups!$D$51),Data!$A$2:$L$10000,12,FALSE),IF(Lookups!$C$49=2,VLOOKUP(CONCATENATE(Lookups!$D$49,Lookups!$D$50,Lookups!$D61,Lookups!$D$51),Data!$A$2:$L$10000,12,FALSE))),"-")),"n/a")</f>
        <v>n/a</v>
      </c>
    </row>
    <row r="12" spans="2:10" ht="15" customHeight="1" x14ac:dyDescent="0.35">
      <c r="B12" s="106"/>
      <c r="C12" s="223" t="s">
        <v>6</v>
      </c>
      <c r="D12" s="223"/>
      <c r="E12" s="137">
        <f>IFERROR(IF(Lookups!$C$49=1,VLOOKUP(CONCATENATE(Lookups!$D$49,Lookups!$D$50,Lookups!$B62,Lookups!$D$51),Data!$A$2:$K$10000,6,FALSE),IF(Lookups!$C$49=2,VLOOKUP(CONCATENATE(Lookups!$D$49,Lookups!$D$50,Lookups!$D62,Lookups!$D$51),Data!$A$2:$K$10000,6,FALSE))),"-")</f>
        <v>313</v>
      </c>
      <c r="F12" s="137">
        <f>IFERROR(IF(Lookups!$C$49=1,VLOOKUP(CONCATENATE(Lookups!$D$49,Lookups!$D$50,Lookups!$B62,Lookups!$D$51),Data!$A$2:$K$10000,7,FALSE),IF(Lookups!$C$49=2,VLOOKUP(CONCATENATE(Lookups!$D$49,Lookups!$D$50,Lookups!$D62,Lookups!$D$51),Data!$A$2:$K$10000,7,FALSE))),"-")</f>
        <v>201</v>
      </c>
      <c r="G12" s="50">
        <f>IFERROR(IF(Lookups!$C$49=1,VLOOKUP(CONCATENATE(Lookups!$D$49,Lookups!$D$50,Lookups!$B62,Lookups!$D$51),Data!$A$2:$K$10000,8,FALSE),IF(Lookups!$C$49=2,VLOOKUP(CONCATENATE(Lookups!$D$49,Lookups!$D$50,Lookups!$D62,Lookups!$D$51),Data!$A$2:$K$10000,8,FALSE))),"-")</f>
        <v>64.217252396166103</v>
      </c>
      <c r="H12" s="49">
        <f>IFERROR(IF(Lookups!$C$49=1,VLOOKUP(CONCATENATE(Lookups!$D$49,Lookups!$D$50,Lookups!$B62,Lookups!$D$51),Data!$A$2:$K$10000,9,FALSE),IF(Lookups!$C$49=2,VLOOKUP(CONCATENATE(Lookups!$D$49,Lookups!$D$50,Lookups!$D62,Lookups!$D$51),Data!$A$2:$K$10000,9,FALSE))),"-")</f>
        <v>218</v>
      </c>
      <c r="I12" s="119">
        <f>IF($E12&gt;2,(IFERROR(IF(Lookups!$C$49=1,VLOOKUP(CONCATENATE(Lookups!$D$49,Lookups!$D$50,Lookups!$B62,Lookups!$D$51),Data!$A$2:$K$10000,10,FALSE),IF(Lookups!$C$49=2,VLOOKUP(CONCATENATE(Lookups!$D$49,Lookups!$D$50,Lookups!$D62,Lookups!$D$51),Data!$A$2:$K$10000,10,FALSE))),"-")),"n/a")</f>
        <v>51</v>
      </c>
      <c r="J12" s="119">
        <f>IF($E12&gt;39,(IFERROR(IF(Lookups!$C$49=1,VLOOKUP(CONCATENATE(Lookups!$D$49,Lookups!$D$50,Lookups!$B62,Lookups!$D$51),Data!$A$2:$L$10000,12,FALSE),IF(Lookups!$C$49=2,VLOOKUP(CONCATENATE(Lookups!$D$49,Lookups!$D$50,Lookups!$D62,Lookups!$D$51),Data!$A$2:$L$10000,12,FALSE))),"-")),"n/a")</f>
        <v>120</v>
      </c>
    </row>
    <row r="13" spans="2:10" ht="15" customHeight="1" x14ac:dyDescent="0.35">
      <c r="B13" s="106"/>
      <c r="C13" s="223" t="s">
        <v>7</v>
      </c>
      <c r="D13" s="223"/>
      <c r="E13" s="137">
        <f>IFERROR(IF(Lookups!$C$49=1,VLOOKUP(CONCATENATE(Lookups!$D$49,Lookups!$D$50,Lookups!$B63,Lookups!$D$51),Data!$A$2:$K$10000,6,FALSE),IF(Lookups!$C$49=2,VLOOKUP(CONCATENATE(Lookups!$D$49,Lookups!$D$50,Lookups!$D63,Lookups!$D$51),Data!$A$2:$K$10000,6,FALSE))),"-")</f>
        <v>32</v>
      </c>
      <c r="F13" s="137">
        <f>IFERROR(IF(Lookups!$C$49=1,VLOOKUP(CONCATENATE(Lookups!$D$49,Lookups!$D$50,Lookups!$B63,Lookups!$D$51),Data!$A$2:$K$10000,7,FALSE),IF(Lookups!$C$49=2,VLOOKUP(CONCATENATE(Lookups!$D$49,Lookups!$D$50,Lookups!$D63,Lookups!$D$51),Data!$A$2:$K$10000,7,FALSE))),"-")</f>
        <v>23</v>
      </c>
      <c r="G13" s="50">
        <f>IFERROR(IF(Lookups!$C$49=1,VLOOKUP(CONCATENATE(Lookups!$D$49,Lookups!$D$50,Lookups!$B63,Lookups!$D$51),Data!$A$2:$K$10000,8,FALSE),IF(Lookups!$C$49=2,VLOOKUP(CONCATENATE(Lookups!$D$49,Lookups!$D$50,Lookups!$D63,Lookups!$D$51),Data!$A$2:$K$10000,8,FALSE))),"-")</f>
        <v>71.875</v>
      </c>
      <c r="H13" s="49">
        <f>IFERROR(IF(Lookups!$C$49=1,VLOOKUP(CONCATENATE(Lookups!$D$49,Lookups!$D$50,Lookups!$B63,Lookups!$D$51),Data!$A$2:$K$10000,9,FALSE),IF(Lookups!$C$49=2,VLOOKUP(CONCATENATE(Lookups!$D$49,Lookups!$D$50,Lookups!$D63,Lookups!$D$51),Data!$A$2:$K$10000,9,FALSE))),"-")</f>
        <v>112</v>
      </c>
      <c r="I13" s="119">
        <f>IF($E13&gt;2,(IFERROR(IF(Lookups!$C$49=1,VLOOKUP(CONCATENATE(Lookups!$D$49,Lookups!$D$50,Lookups!$B63,Lookups!$D$51),Data!$A$2:$K$10000,10,FALSE),IF(Lookups!$C$49=2,VLOOKUP(CONCATENATE(Lookups!$D$49,Lookups!$D$50,Lookups!$D63,Lookups!$D$51),Data!$A$2:$K$10000,10,FALSE))),"-")),"n/a")</f>
        <v>52</v>
      </c>
      <c r="J13" s="119" t="str">
        <f>IF($E13&gt;39,(IFERROR(IF(Lookups!$C$49=1,VLOOKUP(CONCATENATE(Lookups!$D$49,Lookups!$D$50,Lookups!$B63,Lookups!$D$51),Data!$A$2:$L$10000,12,FALSE),IF(Lookups!$C$49=2,VLOOKUP(CONCATENATE(Lookups!$D$49,Lookups!$D$50,Lookups!$D63,Lookups!$D$51),Data!$A$2:$L$10000,12,FALSE))),"-")),"n/a")</f>
        <v>n/a</v>
      </c>
    </row>
    <row r="14" spans="2:10" ht="20.149999999999999" customHeight="1" x14ac:dyDescent="0.35">
      <c r="B14" s="51" t="s">
        <v>89</v>
      </c>
      <c r="C14" s="230" t="s">
        <v>82</v>
      </c>
      <c r="D14" s="230"/>
      <c r="E14" s="139">
        <f>IFERROR(IF(Lookups!$C$49=1,VLOOKUP(CONCATENATE(Lookups!$D$49,Lookups!$D$50,Lookups!$B64,Lookups!$D$51),Data!$A$2:$K$10000,6,FALSE),IF(Lookups!$C$49=2,VLOOKUP(CONCATENATE(Lookups!$D$49,Lookups!$D$50,Lookups!$D64,Lookups!$D$51),Data!$A$2:$K$10000,6,FALSE))),"-")</f>
        <v>1141</v>
      </c>
      <c r="F14" s="139">
        <f>IFERROR(IF(Lookups!$C$49=1,VLOOKUP(CONCATENATE(Lookups!$D$49,Lookups!$D$50,Lookups!$B64,Lookups!$D$51),Data!$A$2:$K$10000,7,FALSE),IF(Lookups!$C$49=2,VLOOKUP(CONCATENATE(Lookups!$D$49,Lookups!$D$50,Lookups!$D64,Lookups!$D$51),Data!$A$2:$K$10000,7,FALSE))),"-")</f>
        <v>907</v>
      </c>
      <c r="G14" s="130">
        <f>IFERROR(IF(Lookups!$C$49=1,VLOOKUP(CONCATENATE(Lookups!$D$49,Lookups!$D$50,Lookups!$B64,Lookups!$D$51),Data!$A$2:$K$10000,8,FALSE),IF(Lookups!$C$49=2,VLOOKUP(CONCATENATE(Lookups!$D$49,Lookups!$D$50,Lookups!$D64,Lookups!$D$51),Data!$A$2:$K$10000,8,FALSE))),"-")</f>
        <v>79.491673970201603</v>
      </c>
      <c r="H14" s="129">
        <f>IFERROR(IF(Lookups!$C$49=1,VLOOKUP(CONCATENATE(Lookups!$D$49,Lookups!$D$50,Lookups!$B64,Lookups!$D$51),Data!$A$2:$K$10000,9,FALSE),IF(Lookups!$C$49=2,VLOOKUP(CONCATENATE(Lookups!$D$49,Lookups!$D$50,Lookups!$D64,Lookups!$D$51),Data!$A$2:$K$10000,9,FALSE))),"-")</f>
        <v>401</v>
      </c>
      <c r="I14" s="131">
        <f>IF($E14&gt;2,(IFERROR(IF(Lookups!$C$49=1,VLOOKUP(CONCATENATE(Lookups!$D$49,Lookups!$D$50,Lookups!$B64,Lookups!$D$51),Data!$A$2:$K$10000,10,FALSE),IF(Lookups!$C$49=2,VLOOKUP(CONCATENATE(Lookups!$D$49,Lookups!$D$50,Lookups!$D64,Lookups!$D$51),Data!$A$2:$K$10000,10,FALSE))),"-")),"n/a")</f>
        <v>46</v>
      </c>
      <c r="J14" s="131">
        <f>IF($E14&gt;39,(IFERROR(IF(Lookups!$C$49=1,VLOOKUP(CONCATENATE(Lookups!$D$49,Lookups!$D$50,Lookups!$B64,Lookups!$D$51),Data!$A$2:$L$10000,12,FALSE),IF(Lookups!$C$49=2,VLOOKUP(CONCATENATE(Lookups!$D$49,Lookups!$D$50,Lookups!$D64,Lookups!$D$51),Data!$A$2:$L$10000,12,FALSE))),"-")),"n/a")</f>
        <v>162</v>
      </c>
    </row>
    <row r="15" spans="2:10" ht="15" customHeight="1" x14ac:dyDescent="0.35">
      <c r="B15" s="106"/>
      <c r="C15" s="223" t="s">
        <v>0</v>
      </c>
      <c r="D15" s="223"/>
      <c r="E15" s="137">
        <f>IFERROR(IF(Lookups!$C$49=1,VLOOKUP(CONCATENATE(Lookups!$D$49,Lookups!$D$50,Lookups!$B65,Lookups!$D$51),Data!$A$2:$K$10000,6,FALSE),IF(Lookups!$C$49=2,VLOOKUP(CONCATENATE(Lookups!$D$49,Lookups!$D$50,Lookups!$D65,Lookups!$D$51),Data!$A$2:$K$10000,6,FALSE))),"-")</f>
        <v>75</v>
      </c>
      <c r="F15" s="137">
        <f>IFERROR(IF(Lookups!$C$49=1,VLOOKUP(CONCATENATE(Lookups!$D$49,Lookups!$D$50,Lookups!$B65,Lookups!$D$51),Data!$A$2:$K$10000,7,FALSE),IF(Lookups!$C$49=2,VLOOKUP(CONCATENATE(Lookups!$D$49,Lookups!$D$50,Lookups!$D65,Lookups!$D$51),Data!$A$2:$K$10000,7,FALSE))),"-")</f>
        <v>56</v>
      </c>
      <c r="G15" s="50">
        <f>IFERROR(IF(Lookups!$C$49=1,VLOOKUP(CONCATENATE(Lookups!$D$49,Lookups!$D$50,Lookups!$B65,Lookups!$D$51),Data!$A$2:$K$10000,8,FALSE),IF(Lookups!$C$49=2,VLOOKUP(CONCATENATE(Lookups!$D$49,Lookups!$D$50,Lookups!$D65,Lookups!$D$51),Data!$A$2:$K$10000,8,FALSE))),"-")</f>
        <v>74.6666666666667</v>
      </c>
      <c r="H15" s="49">
        <f>IFERROR(IF(Lookups!$C$49=1,VLOOKUP(CONCATENATE(Lookups!$D$49,Lookups!$D$50,Lookups!$B65,Lookups!$D$51),Data!$A$2:$K$10000,9,FALSE),IF(Lookups!$C$49=2,VLOOKUP(CONCATENATE(Lookups!$D$49,Lookups!$D$50,Lookups!$D65,Lookups!$D$51),Data!$A$2:$K$10000,9,FALSE))),"-")</f>
        <v>367</v>
      </c>
      <c r="I15" s="119">
        <f>IF($E15&gt;2,(IFERROR(IF(Lookups!$C$49=1,VLOOKUP(CONCATENATE(Lookups!$D$49,Lookups!$D$50,Lookups!$B65,Lookups!$D$51),Data!$A$2:$K$10000,10,FALSE),IF(Lookups!$C$49=2,VLOOKUP(CONCATENATE(Lookups!$D$49,Lookups!$D$50,Lookups!$D65,Lookups!$D$51),Data!$A$2:$K$10000,10,FALSE))),"-")),"n/a")</f>
        <v>53</v>
      </c>
      <c r="J15" s="119">
        <f>IF($E15&gt;39,(IFERROR(IF(Lookups!$C$49=1,VLOOKUP(CONCATENATE(Lookups!$D$49,Lookups!$D$50,Lookups!$B65,Lookups!$D$51),Data!$A$2:$L$10000,12,FALSE),IF(Lookups!$C$49=2,VLOOKUP(CONCATENATE(Lookups!$D$49,Lookups!$D$50,Lookups!$D65,Lookups!$D$51),Data!$A$2:$L$10000,12,FALSE))),"-")),"n/a")</f>
        <v>224</v>
      </c>
    </row>
    <row r="16" spans="2:10" ht="15" customHeight="1" x14ac:dyDescent="0.35">
      <c r="B16" s="106"/>
      <c r="C16" s="223" t="s">
        <v>72</v>
      </c>
      <c r="D16" s="223"/>
      <c r="E16" s="137">
        <f>IFERROR(IF(Lookups!$C$49=1,VLOOKUP(CONCATENATE(Lookups!$D$49,Lookups!$D$50,Lookups!$B66,Lookups!$D$51),Data!$A$2:$K$10000,6,FALSE),IF(Lookups!$C$49=2,VLOOKUP(CONCATENATE(Lookups!$D$49,Lookups!$D$50,Lookups!$D66,Lookups!$D$51),Data!$A$2:$K$10000,6,FALSE))),"-")</f>
        <v>129</v>
      </c>
      <c r="F16" s="137">
        <f>IFERROR(IF(Lookups!$C$49=1,VLOOKUP(CONCATENATE(Lookups!$D$49,Lookups!$D$50,Lookups!$B66,Lookups!$D$51),Data!$A$2:$K$10000,7,FALSE),IF(Lookups!$C$49=2,VLOOKUP(CONCATENATE(Lookups!$D$49,Lookups!$D$50,Lookups!$D66,Lookups!$D$51),Data!$A$2:$K$10000,7,FALSE))),"-")</f>
        <v>104</v>
      </c>
      <c r="G16" s="50">
        <f>IFERROR(IF(Lookups!$C$49=1,VLOOKUP(CONCATENATE(Lookups!$D$49,Lookups!$D$50,Lookups!$B66,Lookups!$D$51),Data!$A$2:$K$10000,8,FALSE),IF(Lookups!$C$49=2,VLOOKUP(CONCATENATE(Lookups!$D$49,Lookups!$D$50,Lookups!$D66,Lookups!$D$51),Data!$A$2:$K$10000,8,FALSE))),"-")</f>
        <v>80.620155038759705</v>
      </c>
      <c r="H16" s="49">
        <f>IFERROR(IF(Lookups!$C$49=1,VLOOKUP(CONCATENATE(Lookups!$D$49,Lookups!$D$50,Lookups!$B66,Lookups!$D$51),Data!$A$2:$K$10000,9,FALSE),IF(Lookups!$C$49=2,VLOOKUP(CONCATENATE(Lookups!$D$49,Lookups!$D$50,Lookups!$D66,Lookups!$D$51),Data!$A$2:$K$10000,9,FALSE))),"-")</f>
        <v>364</v>
      </c>
      <c r="I16" s="119">
        <f>IF($E16&gt;2,(IFERROR(IF(Lookups!$C$49=1,VLOOKUP(CONCATENATE(Lookups!$D$49,Lookups!$D$50,Lookups!$B66,Lookups!$D$51),Data!$A$2:$K$10000,10,FALSE),IF(Lookups!$C$49=2,VLOOKUP(CONCATENATE(Lookups!$D$49,Lookups!$D$50,Lookups!$D66,Lookups!$D$51),Data!$A$2:$K$10000,10,FALSE))),"-")),"n/a")</f>
        <v>43</v>
      </c>
      <c r="J16" s="119">
        <f>IF($E16&gt;39,(IFERROR(IF(Lookups!$C$49=1,VLOOKUP(CONCATENATE(Lookups!$D$49,Lookups!$D$50,Lookups!$B66,Lookups!$D$51),Data!$A$2:$L$10000,12,FALSE),IF(Lookups!$C$49=2,VLOOKUP(CONCATENATE(Lookups!$D$49,Lookups!$D$50,Lookups!$D66,Lookups!$D$51),Data!$A$2:$L$10000,12,FALSE))),"-")),"n/a")</f>
        <v>177</v>
      </c>
    </row>
    <row r="17" spans="2:10" ht="15" customHeight="1" x14ac:dyDescent="0.35">
      <c r="B17" s="106"/>
      <c r="C17" s="223" t="s">
        <v>73</v>
      </c>
      <c r="D17" s="223"/>
      <c r="E17" s="137">
        <f>IFERROR(IF(Lookups!$C$49=1,VLOOKUP(CONCATENATE(Lookups!$D$49,Lookups!$D$50,Lookups!$B67,Lookups!$D$51),Data!$A$2:$K$10000,6,FALSE),IF(Lookups!$C$49=2,VLOOKUP(CONCATENATE(Lookups!$D$49,Lookups!$D$50,Lookups!$D67,Lookups!$D$51),Data!$A$2:$K$10000,6,FALSE))),"-")</f>
        <v>228</v>
      </c>
      <c r="F17" s="137">
        <f>IFERROR(IF(Lookups!$C$49=1,VLOOKUP(CONCATENATE(Lookups!$D$49,Lookups!$D$50,Lookups!$B67,Lookups!$D$51),Data!$A$2:$K$10000,7,FALSE),IF(Lookups!$C$49=2,VLOOKUP(CONCATENATE(Lookups!$D$49,Lookups!$D$50,Lookups!$D67,Lookups!$D$51),Data!$A$2:$K$10000,7,FALSE))),"-")</f>
        <v>174</v>
      </c>
      <c r="G17" s="50">
        <f>IFERROR(IF(Lookups!$C$49=1,VLOOKUP(CONCATENATE(Lookups!$D$49,Lookups!$D$50,Lookups!$B67,Lookups!$D$51),Data!$A$2:$K$10000,8,FALSE),IF(Lookups!$C$49=2,VLOOKUP(CONCATENATE(Lookups!$D$49,Lookups!$D$50,Lookups!$D67,Lookups!$D$51),Data!$A$2:$K$10000,8,FALSE))),"-")</f>
        <v>76.315789473684205</v>
      </c>
      <c r="H17" s="49">
        <f>IFERROR(IF(Lookups!$C$49=1,VLOOKUP(CONCATENATE(Lookups!$D$49,Lookups!$D$50,Lookups!$B67,Lookups!$D$51),Data!$A$2:$K$10000,9,FALSE),IF(Lookups!$C$49=2,VLOOKUP(CONCATENATE(Lookups!$D$49,Lookups!$D$50,Lookups!$D67,Lookups!$D$51),Data!$A$2:$K$10000,9,FALSE))),"-")</f>
        <v>238</v>
      </c>
      <c r="I17" s="119">
        <f>IF($E17&gt;2,(IFERROR(IF(Lookups!$C$49=1,VLOOKUP(CONCATENATE(Lookups!$D$49,Lookups!$D$50,Lookups!$B67,Lookups!$D$51),Data!$A$2:$K$10000,10,FALSE),IF(Lookups!$C$49=2,VLOOKUP(CONCATENATE(Lookups!$D$49,Lookups!$D$50,Lookups!$D67,Lookups!$D$51),Data!$A$2:$K$10000,10,FALSE))),"-")),"n/a")</f>
        <v>46</v>
      </c>
      <c r="J17" s="119">
        <f>IF($E17&gt;39,(IFERROR(IF(Lookups!$C$49=1,VLOOKUP(CONCATENATE(Lookups!$D$49,Lookups!$D$50,Lookups!$B67,Lookups!$D$51),Data!$A$2:$L$10000,12,FALSE),IF(Lookups!$C$49=2,VLOOKUP(CONCATENATE(Lookups!$D$49,Lookups!$D$50,Lookups!$D67,Lookups!$D$51),Data!$A$2:$L$10000,12,FALSE))),"-")),"n/a")</f>
        <v>121</v>
      </c>
    </row>
    <row r="18" spans="2:10" ht="15" customHeight="1" x14ac:dyDescent="0.35">
      <c r="B18" s="106"/>
      <c r="C18" s="223" t="s">
        <v>3</v>
      </c>
      <c r="D18" s="223"/>
      <c r="E18" s="137">
        <f>IFERROR(IF(Lookups!$C$49=1,VLOOKUP(CONCATENATE(Lookups!$D$49,Lookups!$D$50,Lookups!$B68,Lookups!$D$51),Data!$A$2:$K$10000,6,FALSE),IF(Lookups!$C$49=2,VLOOKUP(CONCATENATE(Lookups!$D$49,Lookups!$D$50,Lookups!$D68,Lookups!$D$51),Data!$A$2:$K$10000,6,FALSE))),"-")</f>
        <v>709</v>
      </c>
      <c r="F18" s="137">
        <f>IFERROR(IF(Lookups!$C$49=1,VLOOKUP(CONCATENATE(Lookups!$D$49,Lookups!$D$50,Lookups!$B68,Lookups!$D$51),Data!$A$2:$K$10000,7,FALSE),IF(Lookups!$C$49=2,VLOOKUP(CONCATENATE(Lookups!$D$49,Lookups!$D$50,Lookups!$D68,Lookups!$D$51),Data!$A$2:$K$10000,7,FALSE))),"-")</f>
        <v>573</v>
      </c>
      <c r="G18" s="50">
        <f>IFERROR(IF(Lookups!$C$49=1,VLOOKUP(CONCATENATE(Lookups!$D$49,Lookups!$D$50,Lookups!$B68,Lookups!$D$51),Data!$A$2:$K$10000,8,FALSE),IF(Lookups!$C$49=2,VLOOKUP(CONCATENATE(Lookups!$D$49,Lookups!$D$50,Lookups!$D68,Lookups!$D$51),Data!$A$2:$K$10000,8,FALSE))),"-")</f>
        <v>80.818053596614902</v>
      </c>
      <c r="H18" s="49">
        <f>IFERROR(IF(Lookups!$C$49=1,VLOOKUP(CONCATENATE(Lookups!$D$49,Lookups!$D$50,Lookups!$B68,Lookups!$D$51),Data!$A$2:$K$10000,9,FALSE),IF(Lookups!$C$49=2,VLOOKUP(CONCATENATE(Lookups!$D$49,Lookups!$D$50,Lookups!$D68,Lookups!$D$51),Data!$A$2:$K$10000,9,FALSE))),"-")</f>
        <v>401</v>
      </c>
      <c r="I18" s="119">
        <f>IF($E18&gt;2,(IFERROR(IF(Lookups!$C$49=1,VLOOKUP(CONCATENATE(Lookups!$D$49,Lookups!$D$50,Lookups!$B68,Lookups!$D$51),Data!$A$2:$K$10000,10,FALSE),IF(Lookups!$C$49=2,VLOOKUP(CONCATENATE(Lookups!$D$49,Lookups!$D$50,Lookups!$D68,Lookups!$D$51),Data!$A$2:$K$10000,10,FALSE))),"-")),"n/a")</f>
        <v>46</v>
      </c>
      <c r="J18" s="119">
        <f>IF($E18&gt;39,(IFERROR(IF(Lookups!$C$49=1,VLOOKUP(CONCATENATE(Lookups!$D$49,Lookups!$D$50,Lookups!$B68,Lookups!$D$51),Data!$A$2:$L$10000,12,FALSE),IF(Lookups!$C$49=2,VLOOKUP(CONCATENATE(Lookups!$D$49,Lookups!$D$50,Lookups!$D68,Lookups!$D$51),Data!$A$2:$L$10000,12,FALSE))),"-")),"n/a")</f>
        <v>162</v>
      </c>
    </row>
    <row r="19" spans="2:10" ht="20.149999999999999" customHeight="1" x14ac:dyDescent="0.35">
      <c r="B19" s="51" t="s">
        <v>90</v>
      </c>
      <c r="C19" s="222" t="s">
        <v>82</v>
      </c>
      <c r="D19" s="222"/>
      <c r="E19" s="139">
        <f>IFERROR(IF(Lookups!$C$49=1,VLOOKUP(CONCATENATE(Lookups!$D$49,Lookups!$D$50,Lookups!$B69,Lookups!$D$51),Data!$A$2:$K$10000,6,FALSE),IF(Lookups!$C$49=2,VLOOKUP(CONCATENATE(Lookups!$D$49,Lookups!$D$50,Lookups!$D69,Lookups!$D$51),Data!$A$2:$K$10000,6,FALSE))),"-")</f>
        <v>2010</v>
      </c>
      <c r="F19" s="139">
        <f>IFERROR(IF(Lookups!$C$49=1,VLOOKUP(CONCATENATE(Lookups!$D$49,Lookups!$D$50,Lookups!$B69,Lookups!$D$51),Data!$A$2:$K$10000,7,FALSE),IF(Lookups!$C$49=2,VLOOKUP(CONCATENATE(Lookups!$D$49,Lookups!$D$50,Lookups!$D69,Lookups!$D$51),Data!$A$2:$K$10000,7,FALSE))),"-")</f>
        <v>1510</v>
      </c>
      <c r="G19" s="130">
        <f>IFERROR(IF(Lookups!$C$49=1,VLOOKUP(CONCATENATE(Lookups!$D$49,Lookups!$D$50,Lookups!$B69,Lookups!$D$51),Data!$A$2:$K$10000,8,FALSE),IF(Lookups!$C$49=2,VLOOKUP(CONCATENATE(Lookups!$D$49,Lookups!$D$50,Lookups!$D69,Lookups!$D$51),Data!$A$2:$K$10000,8,FALSE))),"-")</f>
        <v>75.124378109452707</v>
      </c>
      <c r="H19" s="129">
        <f>IFERROR(IF(Lookups!$C$49=1,VLOOKUP(CONCATENATE(Lookups!$D$49,Lookups!$D$50,Lookups!$B69,Lookups!$D$51),Data!$A$2:$K$10000,9,FALSE),IF(Lookups!$C$49=2,VLOOKUP(CONCATENATE(Lookups!$D$49,Lookups!$D$50,Lookups!$D69,Lookups!$D$51),Data!$A$2:$K$10000,9,FALSE))),"-")</f>
        <v>330</v>
      </c>
      <c r="I19" s="131">
        <f>IF($E19&gt;2,(IFERROR(IF(Lookups!$C$49=1,VLOOKUP(CONCATENATE(Lookups!$D$49,Lookups!$D$50,Lookups!$B69,Lookups!$D$51),Data!$A$2:$K$10000,10,FALSE),IF(Lookups!$C$49=2,VLOOKUP(CONCATENATE(Lookups!$D$49,Lookups!$D$50,Lookups!$D69,Lookups!$D$51),Data!$A$2:$K$10000,10,FALSE))),"-")),"n/a")</f>
        <v>49</v>
      </c>
      <c r="J19" s="131">
        <f>IF($E19&gt;39,(IFERROR(IF(Lookups!$C$49=1,VLOOKUP(CONCATENATE(Lookups!$D$49,Lookups!$D$50,Lookups!$B69,Lookups!$D$51),Data!$A$2:$L$10000,12,FALSE),IF(Lookups!$C$49=2,VLOOKUP(CONCATENATE(Lookups!$D$49,Lookups!$D$50,Lookups!$D69,Lookups!$D$51),Data!$A$2:$L$10000,12,FALSE))),"-")),"n/a")</f>
        <v>117</v>
      </c>
    </row>
    <row r="20" spans="2:10" ht="15" customHeight="1" x14ac:dyDescent="0.35">
      <c r="B20" s="106"/>
      <c r="C20" s="223" t="s">
        <v>71</v>
      </c>
      <c r="D20" s="223"/>
      <c r="E20" s="137">
        <f>IFERROR(IF(Lookups!$C$49=1,VLOOKUP(CONCATENATE(Lookups!$D$49,Lookups!$D$50,Lookups!$B70,Lookups!$D$51),Data!$A$2:$K$10000,6,FALSE),IF(Lookups!$C$49=2,VLOOKUP(CONCATENATE(Lookups!$D$49,Lookups!$D$50,Lookups!$D70,Lookups!$D$51),Data!$A$2:$K$10000,6,FALSE))),"-")</f>
        <v>312</v>
      </c>
      <c r="F20" s="137">
        <f>IFERROR(IF(Lookups!$C$49=1,VLOOKUP(CONCATENATE(Lookups!$D$49,Lookups!$D$50,Lookups!$B70,Lookups!$D$51),Data!$A$2:$K$10000,7,FALSE),IF(Lookups!$C$49=2,VLOOKUP(CONCATENATE(Lookups!$D$49,Lookups!$D$50,Lookups!$D70,Lookups!$D$51),Data!$A$2:$K$10000,7,FALSE))),"-")</f>
        <v>219</v>
      </c>
      <c r="G20" s="50">
        <f>IFERROR(IF(Lookups!$C$49=1,VLOOKUP(CONCATENATE(Lookups!$D$49,Lookups!$D$50,Lookups!$B70,Lookups!$D$51),Data!$A$2:$K$10000,8,FALSE),IF(Lookups!$C$49=2,VLOOKUP(CONCATENATE(Lookups!$D$49,Lookups!$D$50,Lookups!$D70,Lookups!$D$51),Data!$A$2:$K$10000,8,FALSE))),"-")</f>
        <v>70.192307692307693</v>
      </c>
      <c r="H20" s="49">
        <f>IFERROR(IF(Lookups!$C$49=1,VLOOKUP(CONCATENATE(Lookups!$D$49,Lookups!$D$50,Lookups!$B70,Lookups!$D$51),Data!$A$2:$K$10000,9,FALSE),IF(Lookups!$C$49=2,VLOOKUP(CONCATENATE(Lookups!$D$49,Lookups!$D$50,Lookups!$D70,Lookups!$D$51),Data!$A$2:$K$10000,9,FALSE))),"-")</f>
        <v>174</v>
      </c>
      <c r="I20" s="119">
        <f>IF($E20&gt;2,(IFERROR(IF(Lookups!$C$49=1,VLOOKUP(CONCATENATE(Lookups!$D$49,Lookups!$D$50,Lookups!$B70,Lookups!$D$51),Data!$A$2:$K$10000,10,FALSE),IF(Lookups!$C$49=2,VLOOKUP(CONCATENATE(Lookups!$D$49,Lookups!$D$50,Lookups!$D70,Lookups!$D$51),Data!$A$2:$K$10000,10,FALSE))),"-")),"n/a")</f>
        <v>53</v>
      </c>
      <c r="J20" s="119">
        <f>IF($E20&gt;39,(IFERROR(IF(Lookups!$C$49=1,VLOOKUP(CONCATENATE(Lookups!$D$49,Lookups!$D$50,Lookups!$B70,Lookups!$D$51),Data!$A$2:$L$10000,12,FALSE),IF(Lookups!$C$49=2,VLOOKUP(CONCATENATE(Lookups!$D$49,Lookups!$D$50,Lookups!$D70,Lookups!$D$51),Data!$A$2:$L$10000,12,FALSE))),"-")),"n/a")</f>
        <v>121</v>
      </c>
    </row>
    <row r="21" spans="2:10" ht="15" customHeight="1" x14ac:dyDescent="0.35">
      <c r="B21" s="106"/>
      <c r="C21" s="223" t="s">
        <v>74</v>
      </c>
      <c r="D21" s="223"/>
      <c r="E21" s="137">
        <f>IFERROR(IF(Lookups!$C$49=1,VLOOKUP(CONCATENATE(Lookups!$D$49,Lookups!$D$50,Lookups!$B71,Lookups!$D$51),Data!$A$2:$K$10000,6,FALSE),IF(Lookups!$C$49=2,VLOOKUP(CONCATENATE(Lookups!$D$49,Lookups!$D$50,Lookups!$D71,Lookups!$D$51),Data!$A$2:$K$10000,6,FALSE))),"-")</f>
        <v>231</v>
      </c>
      <c r="F21" s="137">
        <f>IFERROR(IF(Lookups!$C$49=1,VLOOKUP(CONCATENATE(Lookups!$D$49,Lookups!$D$50,Lookups!$B71,Lookups!$D$51),Data!$A$2:$K$10000,7,FALSE),IF(Lookups!$C$49=2,VLOOKUP(CONCATENATE(Lookups!$D$49,Lookups!$D$50,Lookups!$D71,Lookups!$D$51),Data!$A$2:$K$10000,7,FALSE))),"-")</f>
        <v>184</v>
      </c>
      <c r="G21" s="50">
        <f>IFERROR(IF(Lookups!$C$49=1,VLOOKUP(CONCATENATE(Lookups!$D$49,Lookups!$D$50,Lookups!$B71,Lookups!$D$51),Data!$A$2:$K$10000,8,FALSE),IF(Lookups!$C$49=2,VLOOKUP(CONCATENATE(Lookups!$D$49,Lookups!$D$50,Lookups!$D71,Lookups!$D$51),Data!$A$2:$K$10000,8,FALSE))),"-")</f>
        <v>79.653679653679703</v>
      </c>
      <c r="H21" s="49">
        <f>IFERROR(IF(Lookups!$C$49=1,VLOOKUP(CONCATENATE(Lookups!$D$49,Lookups!$D$50,Lookups!$B71,Lookups!$D$51),Data!$A$2:$K$10000,9,FALSE),IF(Lookups!$C$49=2,VLOOKUP(CONCATENATE(Lookups!$D$49,Lookups!$D$50,Lookups!$D71,Lookups!$D$51),Data!$A$2:$K$10000,9,FALSE))),"-")</f>
        <v>160</v>
      </c>
      <c r="I21" s="119">
        <f>IF($E21&gt;2,(IFERROR(IF(Lookups!$C$49=1,VLOOKUP(CONCATENATE(Lookups!$D$49,Lookups!$D$50,Lookups!$B71,Lookups!$D$51),Data!$A$2:$K$10000,10,FALSE),IF(Lookups!$C$49=2,VLOOKUP(CONCATENATE(Lookups!$D$49,Lookups!$D$50,Lookups!$D71,Lookups!$D$51),Data!$A$2:$K$10000,10,FALSE))),"-")),"n/a")</f>
        <v>41</v>
      </c>
      <c r="J21" s="119">
        <f>IF($E21&gt;39,(IFERROR(IF(Lookups!$C$49=1,VLOOKUP(CONCATENATE(Lookups!$D$49,Lookups!$D$50,Lookups!$B71,Lookups!$D$51),Data!$A$2:$L$10000,12,FALSE),IF(Lookups!$C$49=2,VLOOKUP(CONCATENATE(Lookups!$D$49,Lookups!$D$50,Lookups!$D71,Lookups!$D$51),Data!$A$2:$L$10000,12,FALSE))),"-")),"n/a")</f>
        <v>113</v>
      </c>
    </row>
    <row r="22" spans="2:10" ht="15" customHeight="1" x14ac:dyDescent="0.35">
      <c r="B22" s="106"/>
      <c r="C22" s="223" t="s">
        <v>11</v>
      </c>
      <c r="D22" s="223"/>
      <c r="E22" s="137">
        <f>IFERROR(IF(Lookups!$C$49=1,VLOOKUP(CONCATENATE(Lookups!$D$49,Lookups!$D$50,Lookups!$B72,Lookups!$D$51),Data!$A$2:$K$10000,6,FALSE),IF(Lookups!$C$49=2,VLOOKUP(CONCATENATE(Lookups!$D$49,Lookups!$D$50,Lookups!$D72,Lookups!$D$51),Data!$A$2:$K$10000,6,FALSE))),"-")</f>
        <v>1102</v>
      </c>
      <c r="F22" s="137">
        <f>IFERROR(IF(Lookups!$C$49=1,VLOOKUP(CONCATENATE(Lookups!$D$49,Lookups!$D$50,Lookups!$B72,Lookups!$D$51),Data!$A$2:$K$10000,7,FALSE),IF(Lookups!$C$49=2,VLOOKUP(CONCATENATE(Lookups!$D$49,Lookups!$D$50,Lookups!$D72,Lookups!$D$51),Data!$A$2:$K$10000,7,FALSE))),"-")</f>
        <v>756</v>
      </c>
      <c r="G22" s="50">
        <f>IFERROR(IF(Lookups!$C$49=1,VLOOKUP(CONCATENATE(Lookups!$D$49,Lookups!$D$50,Lookups!$B72,Lookups!$D$51),Data!$A$2:$K$10000,8,FALSE),IF(Lookups!$C$49=2,VLOOKUP(CONCATENATE(Lookups!$D$49,Lookups!$D$50,Lookups!$D72,Lookups!$D$51),Data!$A$2:$K$10000,8,FALSE))),"-")</f>
        <v>68.602540834845698</v>
      </c>
      <c r="H22" s="49">
        <f>IFERROR(IF(Lookups!$C$49=1,VLOOKUP(CONCATENATE(Lookups!$D$49,Lookups!$D$50,Lookups!$B72,Lookups!$D$51),Data!$A$2:$K$10000,9,FALSE),IF(Lookups!$C$49=2,VLOOKUP(CONCATENATE(Lookups!$D$49,Lookups!$D$50,Lookups!$D72,Lookups!$D$51),Data!$A$2:$K$10000,9,FALSE))),"-")</f>
        <v>330</v>
      </c>
      <c r="I22" s="119">
        <f>IF($E22&gt;2,(IFERROR(IF(Lookups!$C$49=1,VLOOKUP(CONCATENATE(Lookups!$D$49,Lookups!$D$50,Lookups!$B72,Lookups!$D$51),Data!$A$2:$K$10000,10,FALSE),IF(Lookups!$C$49=2,VLOOKUP(CONCATENATE(Lookups!$D$49,Lookups!$D$50,Lookups!$D72,Lookups!$D$51),Data!$A$2:$K$10000,10,FALSE))),"-")),"n/a")</f>
        <v>50</v>
      </c>
      <c r="J22" s="119">
        <f>IF($E22&gt;39,(IFERROR(IF(Lookups!$C$49=1,VLOOKUP(CONCATENATE(Lookups!$D$49,Lookups!$D$50,Lookups!$B72,Lookups!$D$51),Data!$A$2:$L$10000,12,FALSE),IF(Lookups!$C$49=2,VLOOKUP(CONCATENATE(Lookups!$D$49,Lookups!$D$50,Lookups!$D72,Lookups!$D$51),Data!$A$2:$L$10000,12,FALSE))),"-")),"n/a")</f>
        <v>125</v>
      </c>
    </row>
    <row r="23" spans="2:10" ht="15" customHeight="1" x14ac:dyDescent="0.35">
      <c r="B23" s="106"/>
      <c r="C23" s="223" t="s">
        <v>2</v>
      </c>
      <c r="D23" s="223"/>
      <c r="E23" s="137">
        <f>IFERROR(IF(Lookups!$C$49=1,VLOOKUP(CONCATENATE(Lookups!$D$49,Lookups!$D$50,Lookups!$B73,Lookups!$D$51),Data!$A$2:$K$10000,6,FALSE),IF(Lookups!$C$49=2,VLOOKUP(CONCATENATE(Lookups!$D$49,Lookups!$D$50,Lookups!$D73,Lookups!$D$51),Data!$A$2:$K$10000,6,FALSE))),"-")</f>
        <v>365</v>
      </c>
      <c r="F23" s="137">
        <f>IFERROR(IF(Lookups!$C$49=1,VLOOKUP(CONCATENATE(Lookups!$D$49,Lookups!$D$50,Lookups!$B73,Lookups!$D$51),Data!$A$2:$K$10000,7,FALSE),IF(Lookups!$C$49=2,VLOOKUP(CONCATENATE(Lookups!$D$49,Lookups!$D$50,Lookups!$D73,Lookups!$D$51),Data!$A$2:$K$10000,7,FALSE))),"-")</f>
        <v>351</v>
      </c>
      <c r="G23" s="50">
        <f>IFERROR(IF(Lookups!$C$49=1,VLOOKUP(CONCATENATE(Lookups!$D$49,Lookups!$D$50,Lookups!$B73,Lookups!$D$51),Data!$A$2:$K$10000,8,FALSE),IF(Lookups!$C$49=2,VLOOKUP(CONCATENATE(Lookups!$D$49,Lookups!$D$50,Lookups!$D73,Lookups!$D$51),Data!$A$2:$K$10000,8,FALSE))),"-")</f>
        <v>96.164383561643803</v>
      </c>
      <c r="H23" s="49">
        <f>IFERROR(IF(Lookups!$C$49=1,VLOOKUP(CONCATENATE(Lookups!$D$49,Lookups!$D$50,Lookups!$B73,Lookups!$D$51),Data!$A$2:$K$10000,9,FALSE),IF(Lookups!$C$49=2,VLOOKUP(CONCATENATE(Lookups!$D$49,Lookups!$D$50,Lookups!$D73,Lookups!$D$51),Data!$A$2:$K$10000,9,FALSE))),"-")</f>
        <v>133</v>
      </c>
      <c r="I23" s="119">
        <f>IF($E23&gt;2,(IFERROR(IF(Lookups!$C$49=1,VLOOKUP(CONCATENATE(Lookups!$D$49,Lookups!$D$50,Lookups!$B73,Lookups!$D$51),Data!$A$2:$K$10000,10,FALSE),IF(Lookups!$C$49=2,VLOOKUP(CONCATENATE(Lookups!$D$49,Lookups!$D$50,Lookups!$D73,Lookups!$D$51),Data!$A$2:$K$10000,10,FALSE))),"-")),"n/a")</f>
        <v>43</v>
      </c>
      <c r="J23" s="119">
        <f>IF($E23&gt;39,(IFERROR(IF(Lookups!$C$49=1,VLOOKUP(CONCATENATE(Lookups!$D$49,Lookups!$D$50,Lookups!$B73,Lookups!$D$51),Data!$A$2:$L$10000,12,FALSE),IF(Lookups!$C$49=2,VLOOKUP(CONCATENATE(Lookups!$D$49,Lookups!$D$50,Lookups!$D73,Lookups!$D$51),Data!$A$2:$L$10000,12,FALSE))),"-")),"n/a")</f>
        <v>62</v>
      </c>
    </row>
    <row r="24" spans="2:10" ht="20.149999999999999" customHeight="1" x14ac:dyDescent="0.35">
      <c r="B24" s="48" t="s">
        <v>91</v>
      </c>
      <c r="C24" s="45"/>
      <c r="D24" s="45"/>
      <c r="E24" s="139" t="str">
        <f>IFERROR(IF(Lookups!$C$49=1,VLOOKUP(CONCATENATE(Lookups!$D$49,Lookups!$D$50,Lookups!$B74,Lookups!$D$51),Data!$A$2:$K$10000,6,FALSE),IF(Lookups!$C$49=2,VLOOKUP(CONCATENATE(Lookups!$D$49,Lookups!$D$50,Lookups!$D74,Lookups!$D$51),Data!$A$2:$K$10000,6,FALSE))),"*")</f>
        <v>*</v>
      </c>
      <c r="F24" s="139" t="str">
        <f>IFERROR(IF(Lookups!$C$49=1,VLOOKUP(CONCATENATE(Lookups!$D$49,Lookups!$D$50,Lookups!$B74,Lookups!$D$51),Data!$A$2:$K$10000,7,FALSE),IF(Lookups!$C$49=2,VLOOKUP(CONCATENATE(Lookups!$D$49,Lookups!$D$50,Lookups!$D74,Lookups!$D$51),Data!$A$2:$K$10000,7,FALSE))),"*")</f>
        <v>*</v>
      </c>
      <c r="G24" s="130" t="str">
        <f>IFERROR(IF(Lookups!$C$49=1,VLOOKUP(CONCATENATE(Lookups!$D$49,Lookups!$D$50,Lookups!$B74,Lookups!$D$51),Data!$A$2:$K$10000,8,FALSE),IF(Lookups!$C$49=2,VLOOKUP(CONCATENATE(Lookups!$D$49,Lookups!$D$50,Lookups!$D74,Lookups!$D$51),Data!$A$2:$K$10000,8,FALSE))),"*")</f>
        <v>*</v>
      </c>
      <c r="H24" s="129" t="str">
        <f>IFERROR(IF(Lookups!$C$49=1,VLOOKUP(CONCATENATE(Lookups!$D$49,Lookups!$D$50,Lookups!$B74,Lookups!$D$51),Data!$A$2:$K$10000,9,FALSE),IF(Lookups!$C$49=2,VLOOKUP(CONCATENATE(Lookups!$D$49,Lookups!$D$50,Lookups!$D74,Lookups!$D$51),Data!$A$2:$K$10000,9,FALSE))),"*")</f>
        <v>*</v>
      </c>
      <c r="I24" s="131" t="str">
        <f>IF($E24&gt;2,(IFERROR(IF(Lookups!$C$49=1,VLOOKUP(CONCATENATE(Lookups!$D$49,Lookups!$D$50,Lookups!$B74,Lookups!$D$51),Data!$A$2:$K$10000,10,FALSE),IF(Lookups!$C$49=2,VLOOKUP(CONCATENATE(Lookups!$D$49,Lookups!$D$50,Lookups!$D74,Lookups!$D$51),Data!$A$2:$K$10000,10,FALSE))),"*")),"n/a")</f>
        <v>*</v>
      </c>
      <c r="J24" s="131" t="str">
        <f>IF($E24&gt;39,(IFERROR(IF(Lookups!$C$49=1,VLOOKUP(CONCATENATE(Lookups!$D$49,Lookups!$D$50,Lookups!$B74,Lookups!$D$51),Data!$A$2:$L$10000,12,FALSE),IF(Lookups!$C$49=2,VLOOKUP(CONCATENATE(Lookups!$D$49,Lookups!$D$50,Lookups!$D74,Lookups!$D$51),Data!$A$2:$L$10000,12,FALSE))),"*")),"n/a")</f>
        <v>*</v>
      </c>
    </row>
    <row r="25" spans="2:10" ht="15" customHeight="1" x14ac:dyDescent="0.35">
      <c r="B25" s="52"/>
      <c r="C25" s="225" t="s">
        <v>70</v>
      </c>
      <c r="D25" s="225"/>
      <c r="E25" s="138" t="str">
        <f>IFERROR(IF(Lookups!$C$49=1,VLOOKUP(CONCATENATE(Lookups!$D$49,Lookups!$D$50,Lookups!$B75,Lookups!$D$51),Data!$A$2:$K$10000,6,FALSE),IF(Lookups!$C$49=2,VLOOKUP(CONCATENATE(Lookups!$D$49,Lookups!$D$50,Lookups!$D74,Lookups!$D$51),Data!$A$2:$K$10000,6,FALSE))),"*")</f>
        <v>*</v>
      </c>
      <c r="F25" s="138" t="str">
        <f>IFERROR(IF(Lookups!$C$49=1,VLOOKUP(CONCATENATE(Lookups!$D$49,Lookups!$D$50,Lookups!$B75,Lookups!$D$51),Data!$A$2:$K$10000,7,FALSE),IF(Lookups!$C$49=2,VLOOKUP(CONCATENATE(Lookups!$D$49,Lookups!$D$50,Lookups!$D74,Lookups!$D$51),Data!$A$2:$K$10000,7,FALSE))),"*")</f>
        <v>*</v>
      </c>
      <c r="G25" s="86" t="str">
        <f>IFERROR(IF(Lookups!$C$49=1,VLOOKUP(CONCATENATE(Lookups!$D$49,Lookups!$D$50,Lookups!$B75,Lookups!$D$51),Data!$A$2:$K$10000,8,FALSE),IF(Lookups!$C$49=2,VLOOKUP(CONCATENATE(Lookups!$D$49,Lookups!$D$50,Lookups!$D74,Lookups!$D$51),Data!$A$2:$K$10000,8,FALSE))),"*")</f>
        <v>*</v>
      </c>
      <c r="H25" s="85" t="str">
        <f>IFERROR(IF(Lookups!$C$49=1,VLOOKUP(CONCATENATE(Lookups!$D$49,Lookups!$D$50,Lookups!$B75,Lookups!$D$51),Data!$A$2:$K$10000,9,FALSE),IF(Lookups!$C$49=2,VLOOKUP(CONCATENATE(Lookups!$D$49,Lookups!$D$50,Lookups!$D74,Lookups!$D$51),Data!$A$2:$K$10000,9,FALSE))),"*")</f>
        <v>*</v>
      </c>
      <c r="I25" s="120" t="str">
        <f>IF($E25&gt;2,(IFERROR(IF(Lookups!$C$49=1,VLOOKUP(CONCATENATE(Lookups!$D$49,Lookups!$D$50,Lookups!$B75,Lookups!$D$51),Data!$A$2:$K$10000,10,FALSE),IF(Lookups!$C$49=2,VLOOKUP(CONCATENATE(Lookups!$D$49,Lookups!$D$50,Lookups!$D74,Lookups!$D$51),Data!$A$2:$K$10000,10,FALSE))),"*")),"n/a")</f>
        <v>*</v>
      </c>
      <c r="J25" s="120" t="str">
        <f>IF($E25&gt;39,(IFERROR(IF(Lookups!$C$49=1,VLOOKUP(CONCATENATE(Lookups!$D$49,Lookups!$D$50,Lookups!$B75,Lookups!$D$51),Data!$A$2:$L$10000,12,FALSE),IF(Lookups!$C$49=2,VLOOKUP(CONCATENATE(Lookups!$D$49,Lookups!$D$50,Lookups!$D74,Lookups!$D$51),Data!$A$2:$L$10000,12,FALSE))),"*")),"n/a")</f>
        <v>*</v>
      </c>
    </row>
    <row r="26" spans="2:10" x14ac:dyDescent="0.35">
      <c r="B26" s="78"/>
      <c r="C26" s="76"/>
      <c r="D26" s="76"/>
      <c r="E26" s="79"/>
      <c r="F26" s="80"/>
      <c r="G26" s="79"/>
      <c r="H26" s="79"/>
      <c r="I26" s="81"/>
      <c r="J26" s="4"/>
    </row>
    <row r="27" spans="2:10" x14ac:dyDescent="0.35">
      <c r="B27" s="53" t="s">
        <v>36</v>
      </c>
      <c r="C27" s="23"/>
      <c r="D27" s="23"/>
      <c r="E27" s="23"/>
      <c r="F27" s="23"/>
      <c r="G27" s="23"/>
      <c r="H27" s="23"/>
      <c r="I27" s="23"/>
      <c r="J27" s="23"/>
    </row>
    <row r="28" spans="2:10" x14ac:dyDescent="0.35">
      <c r="B28" s="23" t="s">
        <v>154</v>
      </c>
      <c r="C28" s="23"/>
      <c r="D28" s="23"/>
      <c r="E28" s="226" t="str">
        <f ca="1">CELL("contents",Lookups!D50)</f>
        <v>October-December 2024</v>
      </c>
      <c r="F28" s="227"/>
      <c r="G28" s="23" t="s">
        <v>101</v>
      </c>
      <c r="H28" s="82">
        <v>45712</v>
      </c>
      <c r="I28" s="23" t="s">
        <v>134</v>
      </c>
      <c r="J28" s="23"/>
    </row>
    <row r="29" spans="2:10" x14ac:dyDescent="0.35">
      <c r="B29" s="224" t="s">
        <v>128</v>
      </c>
      <c r="C29" s="224"/>
      <c r="D29" s="224"/>
      <c r="E29" s="224"/>
      <c r="F29" s="224"/>
      <c r="G29" s="224"/>
      <c r="H29" s="224"/>
      <c r="I29" s="224"/>
      <c r="J29" s="23"/>
    </row>
    <row r="30" spans="2:10" ht="86.25" customHeight="1" x14ac:dyDescent="0.35">
      <c r="B30" s="213" t="s">
        <v>178</v>
      </c>
      <c r="C30" s="214"/>
      <c r="D30" s="214"/>
      <c r="E30" s="214"/>
      <c r="F30" s="214"/>
      <c r="G30" s="214"/>
      <c r="H30" s="214"/>
      <c r="I30" s="214"/>
      <c r="J30" s="23"/>
    </row>
    <row r="31" spans="2:10" ht="18.75" customHeight="1" x14ac:dyDescent="0.35">
      <c r="B31" s="215" t="s">
        <v>179</v>
      </c>
      <c r="C31" s="215"/>
      <c r="D31" s="215"/>
      <c r="E31" s="215"/>
      <c r="F31" s="215"/>
      <c r="G31" s="215"/>
      <c r="H31" s="215"/>
      <c r="I31" s="215"/>
      <c r="J31" s="100"/>
    </row>
    <row r="32" spans="2:10" ht="27" customHeight="1" x14ac:dyDescent="0.35">
      <c r="B32" s="215" t="s">
        <v>180</v>
      </c>
      <c r="C32" s="215"/>
      <c r="D32" s="215"/>
      <c r="E32" s="215"/>
      <c r="F32" s="215"/>
      <c r="G32" s="215"/>
      <c r="H32" s="215"/>
      <c r="I32" s="215"/>
      <c r="J32" s="100"/>
    </row>
    <row r="33" spans="1:16384" ht="40.5" customHeight="1" x14ac:dyDescent="0.35">
      <c r="B33" s="217" t="s">
        <v>182</v>
      </c>
      <c r="C33" s="217"/>
      <c r="D33" s="217"/>
      <c r="E33" s="217"/>
      <c r="F33" s="217"/>
      <c r="G33" s="217"/>
      <c r="H33" s="217"/>
      <c r="I33" s="217"/>
      <c r="J33" s="101"/>
    </row>
    <row r="34" spans="1:16384" ht="42.75" customHeight="1" x14ac:dyDescent="0.35">
      <c r="B34" s="215" t="s">
        <v>149</v>
      </c>
      <c r="C34" s="215"/>
      <c r="D34" s="215"/>
      <c r="E34" s="215"/>
      <c r="F34" s="215"/>
      <c r="G34" s="215"/>
      <c r="H34" s="215"/>
      <c r="I34" s="215"/>
      <c r="J34" s="54"/>
    </row>
    <row r="35" spans="1:16384" s="172" customFormat="1" ht="25.5" customHeight="1" x14ac:dyDescent="0.35">
      <c r="B35" s="217" t="s">
        <v>183</v>
      </c>
      <c r="C35" s="217"/>
      <c r="D35" s="217"/>
      <c r="E35" s="217"/>
      <c r="F35" s="217"/>
      <c r="G35" s="217"/>
      <c r="H35" s="217"/>
      <c r="I35" s="217"/>
      <c r="J35" s="173"/>
    </row>
    <row r="36" spans="1:16384" s="221" customFormat="1" x14ac:dyDescent="0.35">
      <c r="A36" s="7"/>
      <c r="B36" s="219" t="s">
        <v>192</v>
      </c>
      <c r="C36" s="219"/>
      <c r="D36" s="219"/>
      <c r="E36" s="219"/>
      <c r="F36" s="219"/>
      <c r="G36" s="219"/>
      <c r="H36" s="219"/>
      <c r="I36" s="219"/>
      <c r="J36" s="219"/>
      <c r="K36" s="219"/>
      <c r="L36" s="219"/>
      <c r="M36" s="219"/>
      <c r="N36" s="219"/>
      <c r="O36" s="219"/>
      <c r="P36" s="219"/>
      <c r="Q36" s="219"/>
      <c r="R36" s="219"/>
      <c r="S36" s="219"/>
      <c r="T36" s="219"/>
      <c r="U36" s="219"/>
      <c r="V36" s="220"/>
      <c r="W36" s="220"/>
      <c r="X36" s="220"/>
      <c r="Y36" s="220"/>
      <c r="Z36" s="220"/>
      <c r="AA36" s="220"/>
      <c r="AB36" s="220"/>
      <c r="AC36" s="220"/>
      <c r="AD36" s="220"/>
      <c r="AE36" s="220"/>
      <c r="AF36" s="220"/>
      <c r="AG36" s="220"/>
      <c r="AH36" s="220"/>
      <c r="AI36" s="220"/>
      <c r="AJ36" s="220"/>
      <c r="AK36" s="220"/>
      <c r="AL36" s="220"/>
      <c r="AM36" s="220"/>
      <c r="AN36" s="220"/>
      <c r="AO36" s="220"/>
      <c r="AP36" s="220"/>
      <c r="AQ36" s="220"/>
      <c r="AR36" s="220"/>
      <c r="AS36" s="220"/>
      <c r="AT36" s="220"/>
      <c r="AU36" s="220"/>
      <c r="AV36" s="220"/>
      <c r="AW36" s="220"/>
      <c r="AX36" s="220"/>
      <c r="AY36" s="220"/>
      <c r="AZ36" s="220"/>
      <c r="BA36" s="220"/>
      <c r="BB36" s="220"/>
      <c r="BC36" s="220"/>
      <c r="BD36" s="220"/>
      <c r="BE36" s="220"/>
      <c r="BF36" s="220"/>
      <c r="BG36" s="220"/>
      <c r="BH36" s="220"/>
      <c r="BI36" s="220"/>
      <c r="BJ36" s="220"/>
      <c r="BK36" s="220"/>
      <c r="BL36" s="220"/>
      <c r="BM36" s="220"/>
      <c r="BN36" s="220"/>
      <c r="BO36" s="220"/>
      <c r="BP36" s="220"/>
      <c r="BQ36" s="220"/>
      <c r="BR36" s="220"/>
      <c r="BS36" s="220"/>
      <c r="BT36" s="220"/>
      <c r="BU36" s="220"/>
      <c r="BV36" s="220"/>
      <c r="BW36" s="220"/>
      <c r="BX36" s="220"/>
      <c r="BY36" s="220"/>
      <c r="BZ36" s="220"/>
      <c r="CA36" s="220"/>
      <c r="CB36" s="220"/>
      <c r="CC36" s="220"/>
      <c r="CD36" s="220"/>
      <c r="CE36" s="220"/>
      <c r="CF36" s="220"/>
      <c r="CG36" s="220"/>
      <c r="CH36" s="220"/>
      <c r="CI36" s="220"/>
      <c r="CJ36" s="220"/>
      <c r="CK36" s="220"/>
      <c r="CL36" s="220"/>
      <c r="CM36" s="220"/>
      <c r="CN36" s="220"/>
      <c r="CO36" s="220"/>
      <c r="CP36" s="220"/>
      <c r="CQ36" s="220"/>
      <c r="CR36" s="220"/>
      <c r="CS36" s="220"/>
      <c r="CT36" s="220"/>
      <c r="CU36" s="220"/>
      <c r="CV36" s="220"/>
      <c r="CW36" s="220"/>
      <c r="CX36" s="220"/>
      <c r="CY36" s="220"/>
      <c r="CZ36" s="220"/>
      <c r="DA36" s="220"/>
      <c r="DB36" s="220"/>
      <c r="DC36" s="220"/>
      <c r="DD36" s="220"/>
      <c r="DE36" s="220"/>
      <c r="DF36" s="220"/>
      <c r="DG36" s="220"/>
      <c r="DH36" s="220"/>
      <c r="DI36" s="220"/>
      <c r="DJ36" s="220"/>
      <c r="DK36" s="220"/>
      <c r="DL36" s="220"/>
      <c r="DM36" s="220"/>
      <c r="DN36" s="220"/>
      <c r="DO36" s="220"/>
      <c r="DP36" s="220"/>
      <c r="DQ36" s="220"/>
      <c r="DR36" s="220"/>
      <c r="DS36" s="220"/>
      <c r="DT36" s="220"/>
      <c r="DU36" s="220"/>
      <c r="DV36" s="220"/>
      <c r="DW36" s="220"/>
      <c r="DX36" s="220"/>
      <c r="DY36" s="220"/>
      <c r="DZ36" s="220"/>
      <c r="EA36" s="220"/>
      <c r="EB36" s="220"/>
      <c r="EC36" s="220"/>
      <c r="ED36" s="220"/>
      <c r="EE36" s="220"/>
      <c r="EF36" s="220"/>
      <c r="EG36" s="220"/>
      <c r="EH36" s="220"/>
      <c r="EI36" s="220"/>
      <c r="EJ36" s="220"/>
      <c r="EK36" s="220"/>
      <c r="EL36" s="220"/>
      <c r="EM36" s="220"/>
      <c r="EN36" s="220"/>
      <c r="EO36" s="220"/>
      <c r="EP36" s="220"/>
      <c r="EQ36" s="220"/>
      <c r="ER36" s="220"/>
      <c r="ES36" s="220"/>
      <c r="ET36" s="220"/>
      <c r="EU36" s="220"/>
      <c r="EV36" s="220"/>
      <c r="EW36" s="220"/>
      <c r="EX36" s="220"/>
      <c r="EY36" s="220"/>
      <c r="EZ36" s="220"/>
      <c r="FA36" s="220"/>
      <c r="FB36" s="220"/>
      <c r="FC36" s="220"/>
      <c r="FD36" s="220"/>
      <c r="FE36" s="220"/>
      <c r="FF36" s="220"/>
      <c r="FG36" s="220"/>
      <c r="FH36" s="220"/>
      <c r="FI36" s="220"/>
      <c r="FJ36" s="220"/>
      <c r="FK36" s="220"/>
      <c r="FL36" s="220"/>
      <c r="FM36" s="220"/>
      <c r="FN36" s="220"/>
      <c r="FO36" s="220"/>
      <c r="FP36" s="220"/>
      <c r="FQ36" s="220"/>
      <c r="FR36" s="220"/>
      <c r="FS36" s="220"/>
      <c r="FT36" s="220"/>
      <c r="FU36" s="220"/>
      <c r="FV36" s="220"/>
      <c r="FW36" s="220"/>
      <c r="FX36" s="220"/>
      <c r="FY36" s="220"/>
      <c r="FZ36" s="220"/>
      <c r="GA36" s="220"/>
      <c r="GB36" s="220"/>
      <c r="GC36" s="220"/>
      <c r="GD36" s="220"/>
      <c r="GE36" s="220"/>
      <c r="GF36" s="220"/>
      <c r="GG36" s="220"/>
      <c r="GH36" s="220"/>
      <c r="GI36" s="220"/>
      <c r="GJ36" s="220"/>
      <c r="GK36" s="220"/>
      <c r="GL36" s="220"/>
      <c r="GM36" s="220"/>
      <c r="GN36" s="220"/>
      <c r="GO36" s="220"/>
      <c r="GP36" s="220"/>
      <c r="GQ36" s="220"/>
      <c r="GR36" s="220"/>
      <c r="GS36" s="220"/>
      <c r="GT36" s="220"/>
      <c r="GU36" s="220"/>
      <c r="GV36" s="220"/>
      <c r="GW36" s="220"/>
      <c r="GX36" s="220"/>
      <c r="GY36" s="220"/>
      <c r="GZ36" s="220"/>
      <c r="HA36" s="220"/>
      <c r="HB36" s="220"/>
      <c r="HC36" s="220"/>
      <c r="HD36" s="220"/>
      <c r="HE36" s="220"/>
      <c r="HF36" s="220"/>
      <c r="HG36" s="220"/>
      <c r="HH36" s="220"/>
      <c r="HI36" s="220"/>
      <c r="HJ36" s="220"/>
      <c r="HK36" s="220"/>
      <c r="HL36" s="220"/>
      <c r="HM36" s="220"/>
      <c r="HN36" s="220"/>
      <c r="HO36" s="220"/>
      <c r="HP36" s="220"/>
      <c r="HQ36" s="220"/>
      <c r="HR36" s="220"/>
      <c r="HS36" s="220"/>
      <c r="HT36" s="220"/>
      <c r="HU36" s="220"/>
      <c r="HV36" s="220"/>
      <c r="HW36" s="220"/>
      <c r="HX36" s="220"/>
      <c r="HY36" s="220"/>
      <c r="HZ36" s="220"/>
      <c r="IA36" s="220"/>
      <c r="IB36" s="220"/>
      <c r="IC36" s="220"/>
      <c r="ID36" s="220"/>
      <c r="IE36" s="220"/>
      <c r="IF36" s="220"/>
      <c r="IG36" s="220"/>
      <c r="IH36" s="220"/>
      <c r="II36" s="220"/>
      <c r="IJ36" s="220"/>
      <c r="IK36" s="220"/>
      <c r="IL36" s="220"/>
      <c r="IM36" s="220"/>
      <c r="IN36" s="220"/>
      <c r="IO36" s="220"/>
      <c r="IP36" s="220"/>
      <c r="IQ36" s="220"/>
      <c r="IR36" s="220"/>
      <c r="IS36" s="220"/>
      <c r="IT36" s="220"/>
      <c r="IU36" s="220"/>
      <c r="IV36" s="220"/>
      <c r="IW36" s="220"/>
      <c r="IX36" s="220"/>
      <c r="IY36" s="220"/>
      <c r="IZ36" s="220"/>
      <c r="JA36" s="220"/>
      <c r="JB36" s="220"/>
      <c r="JC36" s="220"/>
      <c r="JD36" s="220"/>
      <c r="JE36" s="220"/>
      <c r="JF36" s="220"/>
      <c r="JG36" s="220"/>
      <c r="JH36" s="220"/>
      <c r="JI36" s="220"/>
      <c r="JJ36" s="220"/>
      <c r="JK36" s="220"/>
      <c r="JL36" s="220"/>
      <c r="JM36" s="220"/>
      <c r="JN36" s="220"/>
      <c r="JO36" s="220"/>
      <c r="JP36" s="220"/>
      <c r="JQ36" s="220"/>
      <c r="JR36" s="220"/>
      <c r="JS36" s="220"/>
      <c r="JT36" s="220"/>
      <c r="JU36" s="220"/>
      <c r="JV36" s="220"/>
      <c r="JW36" s="220"/>
      <c r="JX36" s="220"/>
      <c r="JY36" s="220"/>
      <c r="JZ36" s="220"/>
      <c r="KA36" s="220"/>
      <c r="KB36" s="220"/>
      <c r="KC36" s="220"/>
      <c r="KD36" s="220"/>
      <c r="KE36" s="220"/>
      <c r="KF36" s="220"/>
      <c r="KG36" s="220"/>
      <c r="KH36" s="220"/>
      <c r="KI36" s="220"/>
      <c r="KJ36" s="220"/>
      <c r="KK36" s="220"/>
      <c r="KL36" s="220"/>
      <c r="KM36" s="220"/>
      <c r="KN36" s="220"/>
      <c r="KO36" s="220"/>
      <c r="KP36" s="220"/>
      <c r="KQ36" s="220"/>
      <c r="KR36" s="220"/>
      <c r="KS36" s="220"/>
      <c r="KT36" s="220"/>
      <c r="KU36" s="220"/>
      <c r="KV36" s="220"/>
      <c r="KW36" s="220"/>
      <c r="KX36" s="220"/>
      <c r="KY36" s="220"/>
      <c r="KZ36" s="220"/>
      <c r="LA36" s="220"/>
      <c r="LB36" s="220"/>
      <c r="LC36" s="220"/>
      <c r="LD36" s="220"/>
      <c r="LE36" s="220"/>
      <c r="LF36" s="220"/>
      <c r="LG36" s="220"/>
      <c r="LH36" s="220"/>
      <c r="LI36" s="220"/>
      <c r="LJ36" s="220"/>
      <c r="LK36" s="220"/>
      <c r="LL36" s="220"/>
      <c r="LM36" s="220"/>
      <c r="LN36" s="220"/>
      <c r="LO36" s="220"/>
      <c r="LP36" s="220"/>
      <c r="LQ36" s="220"/>
      <c r="LR36" s="220"/>
      <c r="LS36" s="220"/>
      <c r="LT36" s="220"/>
      <c r="LU36" s="220"/>
      <c r="LV36" s="220"/>
      <c r="LW36" s="220"/>
      <c r="LX36" s="220"/>
      <c r="LY36" s="220"/>
      <c r="LZ36" s="220"/>
      <c r="MA36" s="220"/>
      <c r="MB36" s="220"/>
      <c r="MC36" s="220"/>
      <c r="MD36" s="220"/>
      <c r="ME36" s="220"/>
      <c r="MF36" s="220"/>
      <c r="MG36" s="220"/>
      <c r="MH36" s="220"/>
      <c r="MI36" s="220"/>
      <c r="MJ36" s="220"/>
      <c r="MK36" s="220"/>
      <c r="ML36" s="220"/>
      <c r="MM36" s="220"/>
      <c r="MN36" s="220"/>
      <c r="MO36" s="220"/>
      <c r="MP36" s="220"/>
      <c r="MQ36" s="220"/>
      <c r="MR36" s="220"/>
      <c r="MS36" s="220"/>
      <c r="MT36" s="220"/>
      <c r="MU36" s="220"/>
      <c r="MV36" s="220"/>
      <c r="MW36" s="220"/>
      <c r="MX36" s="220"/>
      <c r="MY36" s="220"/>
      <c r="MZ36" s="220"/>
      <c r="NA36" s="220"/>
      <c r="NB36" s="220"/>
      <c r="NC36" s="220"/>
      <c r="ND36" s="220"/>
      <c r="NE36" s="220"/>
      <c r="NF36" s="220"/>
      <c r="NG36" s="220"/>
      <c r="NH36" s="220"/>
      <c r="NI36" s="220"/>
      <c r="NJ36" s="220"/>
      <c r="NK36" s="220"/>
      <c r="NL36" s="220"/>
      <c r="NM36" s="220"/>
      <c r="NN36" s="220"/>
      <c r="NO36" s="220"/>
      <c r="NP36" s="220"/>
      <c r="NQ36" s="220"/>
      <c r="NR36" s="220"/>
      <c r="NS36" s="220"/>
      <c r="NT36" s="220"/>
      <c r="NU36" s="220"/>
      <c r="NV36" s="220"/>
      <c r="NW36" s="220"/>
      <c r="NX36" s="220"/>
      <c r="NY36" s="220"/>
      <c r="NZ36" s="220"/>
      <c r="OA36" s="220"/>
      <c r="OB36" s="220"/>
      <c r="OC36" s="220"/>
      <c r="OD36" s="220"/>
      <c r="OE36" s="220"/>
      <c r="OF36" s="220"/>
      <c r="OG36" s="220"/>
      <c r="OH36" s="220"/>
      <c r="OI36" s="220"/>
      <c r="OJ36" s="220"/>
      <c r="OK36" s="220"/>
      <c r="OL36" s="220"/>
      <c r="OM36" s="220"/>
      <c r="ON36" s="220"/>
      <c r="OO36" s="220"/>
      <c r="OP36" s="220"/>
      <c r="OQ36" s="220"/>
      <c r="OR36" s="220"/>
      <c r="OS36" s="220"/>
      <c r="OT36" s="220"/>
      <c r="OU36" s="220"/>
      <c r="OV36" s="220"/>
      <c r="OW36" s="220"/>
      <c r="OX36" s="220"/>
      <c r="OY36" s="220"/>
      <c r="OZ36" s="220"/>
      <c r="PA36" s="220"/>
      <c r="PB36" s="220"/>
      <c r="PC36" s="220"/>
      <c r="PD36" s="220"/>
      <c r="PE36" s="220"/>
      <c r="PF36" s="220"/>
      <c r="PG36" s="220"/>
      <c r="PH36" s="220"/>
      <c r="PI36" s="220"/>
      <c r="PJ36" s="220"/>
      <c r="PK36" s="220"/>
      <c r="PL36" s="220"/>
      <c r="PM36" s="220"/>
      <c r="PN36" s="220"/>
      <c r="PO36" s="220"/>
      <c r="PP36" s="220"/>
      <c r="PQ36" s="220"/>
      <c r="PR36" s="220"/>
      <c r="PS36" s="220"/>
      <c r="PT36" s="220"/>
      <c r="PU36" s="220"/>
      <c r="PV36" s="220"/>
      <c r="PW36" s="220"/>
      <c r="PX36" s="220"/>
      <c r="PY36" s="220"/>
      <c r="PZ36" s="220"/>
      <c r="QA36" s="220"/>
      <c r="QB36" s="220"/>
      <c r="QC36" s="220"/>
      <c r="QD36" s="220"/>
      <c r="QE36" s="220"/>
      <c r="QF36" s="220"/>
      <c r="QG36" s="220"/>
      <c r="QH36" s="220"/>
      <c r="QI36" s="220"/>
      <c r="QJ36" s="220"/>
      <c r="QK36" s="220"/>
      <c r="QL36" s="220"/>
      <c r="QM36" s="220"/>
      <c r="QN36" s="220"/>
      <c r="QO36" s="220"/>
      <c r="QP36" s="220"/>
      <c r="QQ36" s="220"/>
      <c r="QR36" s="220"/>
      <c r="QS36" s="220"/>
      <c r="QT36" s="220"/>
      <c r="QU36" s="220"/>
      <c r="QV36" s="220"/>
      <c r="QW36" s="220"/>
      <c r="QX36" s="220"/>
      <c r="QY36" s="220"/>
      <c r="QZ36" s="220"/>
      <c r="RA36" s="220"/>
      <c r="RB36" s="220"/>
      <c r="RC36" s="220"/>
      <c r="RD36" s="220"/>
      <c r="RE36" s="220"/>
      <c r="RF36" s="220"/>
      <c r="RG36" s="220"/>
      <c r="RH36" s="220"/>
      <c r="RI36" s="220"/>
      <c r="RJ36" s="220"/>
      <c r="RK36" s="220"/>
      <c r="RL36" s="220"/>
      <c r="RM36" s="220"/>
      <c r="RN36" s="220"/>
      <c r="RO36" s="220"/>
      <c r="RP36" s="220"/>
      <c r="RQ36" s="220"/>
      <c r="RR36" s="220"/>
      <c r="RS36" s="220"/>
      <c r="RT36" s="220"/>
      <c r="RU36" s="220"/>
      <c r="RV36" s="220"/>
      <c r="RW36" s="220"/>
      <c r="RX36" s="220"/>
      <c r="RY36" s="220"/>
      <c r="RZ36" s="220"/>
      <c r="SA36" s="220"/>
      <c r="SB36" s="220"/>
      <c r="SC36" s="220"/>
      <c r="SD36" s="220"/>
      <c r="SE36" s="220"/>
      <c r="SF36" s="220"/>
      <c r="SG36" s="220"/>
      <c r="SH36" s="220"/>
      <c r="SI36" s="220"/>
      <c r="SJ36" s="220"/>
      <c r="SK36" s="220"/>
      <c r="SL36" s="220"/>
      <c r="SM36" s="220"/>
      <c r="SN36" s="220"/>
      <c r="SO36" s="220"/>
      <c r="SP36" s="220"/>
      <c r="SQ36" s="220"/>
      <c r="SR36" s="220"/>
      <c r="SS36" s="220"/>
      <c r="ST36" s="220"/>
      <c r="SU36" s="220"/>
      <c r="SV36" s="220"/>
      <c r="SW36" s="220"/>
      <c r="SX36" s="220"/>
      <c r="SY36" s="220"/>
      <c r="SZ36" s="220"/>
      <c r="TA36" s="220"/>
      <c r="TB36" s="220"/>
      <c r="TC36" s="220"/>
      <c r="TD36" s="220"/>
      <c r="TE36" s="220"/>
      <c r="TF36" s="220"/>
      <c r="TG36" s="220"/>
      <c r="TH36" s="220"/>
      <c r="TI36" s="220"/>
      <c r="TJ36" s="220"/>
      <c r="TK36" s="220"/>
      <c r="TL36" s="220"/>
      <c r="TM36" s="220"/>
      <c r="TN36" s="220"/>
      <c r="TO36" s="220"/>
      <c r="TP36" s="220"/>
      <c r="TQ36" s="220"/>
      <c r="TR36" s="220"/>
      <c r="TS36" s="220"/>
      <c r="TT36" s="220"/>
      <c r="TU36" s="220"/>
      <c r="TV36" s="220"/>
      <c r="TW36" s="220"/>
      <c r="TX36" s="220"/>
      <c r="TY36" s="220"/>
      <c r="TZ36" s="220"/>
      <c r="UA36" s="220"/>
      <c r="UB36" s="220"/>
      <c r="UC36" s="220"/>
      <c r="UD36" s="220"/>
      <c r="UE36" s="220"/>
      <c r="UF36" s="220"/>
      <c r="UG36" s="220"/>
      <c r="UH36" s="220"/>
      <c r="UI36" s="220"/>
      <c r="UJ36" s="220"/>
      <c r="UK36" s="220"/>
      <c r="UL36" s="220"/>
      <c r="UM36" s="220"/>
      <c r="UN36" s="220"/>
      <c r="UO36" s="220"/>
      <c r="UP36" s="220"/>
      <c r="UQ36" s="220"/>
      <c r="UR36" s="220"/>
      <c r="US36" s="220"/>
      <c r="UT36" s="220"/>
      <c r="UU36" s="220"/>
      <c r="UV36" s="220"/>
      <c r="UW36" s="220"/>
      <c r="UX36" s="220"/>
      <c r="UY36" s="220"/>
      <c r="UZ36" s="220"/>
      <c r="VA36" s="220"/>
      <c r="VB36" s="220"/>
      <c r="VC36" s="220"/>
      <c r="VD36" s="220"/>
      <c r="VE36" s="220"/>
      <c r="VF36" s="220"/>
      <c r="VG36" s="220"/>
      <c r="VH36" s="220"/>
      <c r="VI36" s="220"/>
      <c r="VJ36" s="220"/>
      <c r="VK36" s="220"/>
      <c r="VL36" s="220"/>
      <c r="VM36" s="220"/>
      <c r="VN36" s="220"/>
      <c r="VO36" s="220"/>
      <c r="VP36" s="220"/>
      <c r="VQ36" s="220"/>
      <c r="VR36" s="220"/>
      <c r="VS36" s="220"/>
      <c r="VT36" s="220"/>
      <c r="VU36" s="220"/>
      <c r="VV36" s="220"/>
      <c r="VW36" s="220"/>
      <c r="VX36" s="220"/>
      <c r="VY36" s="220"/>
      <c r="VZ36" s="220"/>
      <c r="WA36" s="220"/>
      <c r="WB36" s="220"/>
      <c r="WC36" s="220"/>
      <c r="WD36" s="220"/>
      <c r="WE36" s="220"/>
      <c r="WF36" s="220"/>
      <c r="WG36" s="220"/>
      <c r="WH36" s="220"/>
      <c r="WI36" s="220"/>
      <c r="WJ36" s="220"/>
      <c r="WK36" s="220"/>
      <c r="WL36" s="220"/>
      <c r="WM36" s="220"/>
      <c r="WN36" s="220"/>
      <c r="WO36" s="220"/>
      <c r="WP36" s="220"/>
      <c r="WQ36" s="220"/>
      <c r="WR36" s="220"/>
      <c r="WS36" s="220"/>
      <c r="WT36" s="220"/>
      <c r="WU36" s="220"/>
      <c r="WV36" s="220"/>
      <c r="WW36" s="220"/>
      <c r="WX36" s="220"/>
      <c r="WY36" s="220"/>
      <c r="WZ36" s="220"/>
      <c r="XA36" s="220"/>
      <c r="XB36" s="220"/>
      <c r="XC36" s="220"/>
      <c r="XD36" s="220"/>
      <c r="XE36" s="220"/>
      <c r="XF36" s="220"/>
      <c r="XG36" s="220"/>
      <c r="XH36" s="220"/>
      <c r="XI36" s="220"/>
      <c r="XJ36" s="220"/>
      <c r="XK36" s="220"/>
      <c r="XL36" s="220"/>
      <c r="XM36" s="220"/>
      <c r="XN36" s="220"/>
      <c r="XO36" s="220"/>
      <c r="XP36" s="220"/>
      <c r="XQ36" s="220"/>
      <c r="XR36" s="220"/>
      <c r="XS36" s="220"/>
      <c r="XT36" s="220"/>
      <c r="XU36" s="220"/>
      <c r="XV36" s="220"/>
      <c r="XW36" s="220"/>
      <c r="XX36" s="220"/>
      <c r="XY36" s="220"/>
      <c r="XZ36" s="220"/>
      <c r="YA36" s="220"/>
      <c r="YB36" s="220"/>
      <c r="YC36" s="220"/>
      <c r="YD36" s="220"/>
      <c r="YE36" s="220"/>
      <c r="YF36" s="220"/>
      <c r="YG36" s="220"/>
      <c r="YH36" s="220"/>
      <c r="YI36" s="220"/>
      <c r="YJ36" s="220"/>
      <c r="YK36" s="220"/>
      <c r="YL36" s="220"/>
      <c r="YM36" s="220"/>
      <c r="YN36" s="220"/>
      <c r="YO36" s="220"/>
      <c r="YP36" s="220"/>
      <c r="YQ36" s="220"/>
      <c r="YR36" s="220"/>
      <c r="YS36" s="220"/>
      <c r="YT36" s="220"/>
      <c r="YU36" s="220"/>
      <c r="YV36" s="220"/>
      <c r="YW36" s="220"/>
      <c r="YX36" s="220"/>
      <c r="YY36" s="220"/>
      <c r="YZ36" s="220"/>
      <c r="ZA36" s="220"/>
      <c r="ZB36" s="220"/>
      <c r="ZC36" s="220"/>
      <c r="ZD36" s="220"/>
      <c r="ZE36" s="220"/>
      <c r="ZF36" s="220"/>
      <c r="ZG36" s="220"/>
      <c r="ZH36" s="220"/>
      <c r="ZI36" s="220"/>
      <c r="ZJ36" s="220"/>
      <c r="ZK36" s="220"/>
      <c r="ZL36" s="220"/>
      <c r="ZM36" s="220"/>
      <c r="ZN36" s="220"/>
      <c r="ZO36" s="220"/>
      <c r="ZP36" s="220"/>
      <c r="ZQ36" s="220"/>
      <c r="ZR36" s="220"/>
      <c r="ZS36" s="220"/>
      <c r="ZT36" s="220"/>
      <c r="ZU36" s="220"/>
      <c r="ZV36" s="220"/>
      <c r="ZW36" s="220"/>
      <c r="ZX36" s="220"/>
      <c r="ZY36" s="220"/>
      <c r="ZZ36" s="220"/>
      <c r="AAA36" s="220"/>
      <c r="AAB36" s="220"/>
      <c r="AAC36" s="220"/>
      <c r="AAD36" s="220"/>
      <c r="AAE36" s="220"/>
      <c r="AAF36" s="220"/>
      <c r="AAG36" s="220"/>
      <c r="AAH36" s="220"/>
      <c r="AAI36" s="220"/>
      <c r="AAJ36" s="220"/>
      <c r="AAK36" s="220"/>
      <c r="AAL36" s="220"/>
      <c r="AAM36" s="220"/>
      <c r="AAN36" s="220"/>
      <c r="AAO36" s="220"/>
      <c r="AAP36" s="220"/>
      <c r="AAQ36" s="220"/>
      <c r="AAR36" s="220"/>
      <c r="AAS36" s="220"/>
      <c r="AAT36" s="220"/>
      <c r="AAU36" s="220"/>
      <c r="AAV36" s="220"/>
      <c r="AAW36" s="220"/>
      <c r="AAX36" s="220"/>
      <c r="AAY36" s="220"/>
      <c r="AAZ36" s="220"/>
      <c r="ABA36" s="220"/>
      <c r="ABB36" s="220"/>
      <c r="ABC36" s="220"/>
      <c r="ABD36" s="220"/>
      <c r="ABE36" s="220"/>
      <c r="ABF36" s="220"/>
      <c r="ABG36" s="220"/>
      <c r="ABH36" s="220"/>
      <c r="ABI36" s="220"/>
      <c r="ABJ36" s="220"/>
      <c r="ABK36" s="220"/>
      <c r="ABL36" s="220"/>
      <c r="ABM36" s="220"/>
      <c r="ABN36" s="220"/>
      <c r="ABO36" s="220"/>
      <c r="ABP36" s="220"/>
      <c r="ABQ36" s="220"/>
      <c r="ABR36" s="220"/>
      <c r="ABS36" s="220"/>
      <c r="ABT36" s="220"/>
      <c r="ABU36" s="220"/>
      <c r="ABV36" s="220"/>
      <c r="ABW36" s="220"/>
      <c r="ABX36" s="220"/>
      <c r="ABY36" s="220"/>
      <c r="ABZ36" s="220"/>
      <c r="ACA36" s="220"/>
      <c r="ACB36" s="220"/>
      <c r="ACC36" s="220"/>
      <c r="ACD36" s="220"/>
      <c r="ACE36" s="220"/>
      <c r="ACF36" s="220"/>
      <c r="ACG36" s="220"/>
      <c r="ACH36" s="220"/>
      <c r="ACI36" s="220"/>
      <c r="ACJ36" s="220"/>
      <c r="ACK36" s="220"/>
      <c r="ACL36" s="220"/>
      <c r="ACM36" s="220"/>
      <c r="ACN36" s="220"/>
      <c r="ACO36" s="220"/>
      <c r="ACP36" s="220"/>
      <c r="ACQ36" s="220"/>
      <c r="ACR36" s="220"/>
      <c r="ACS36" s="220"/>
      <c r="ACT36" s="220"/>
      <c r="ACU36" s="220"/>
      <c r="ACV36" s="220"/>
      <c r="ACW36" s="220"/>
      <c r="ACX36" s="220"/>
      <c r="ACY36" s="220"/>
      <c r="ACZ36" s="220"/>
      <c r="ADA36" s="220"/>
      <c r="ADB36" s="220"/>
      <c r="ADC36" s="220"/>
      <c r="ADD36" s="220"/>
      <c r="ADE36" s="220"/>
      <c r="ADF36" s="220"/>
      <c r="ADG36" s="220"/>
      <c r="ADH36" s="220"/>
      <c r="ADI36" s="220"/>
      <c r="ADJ36" s="220"/>
      <c r="ADK36" s="220"/>
      <c r="ADL36" s="220"/>
      <c r="ADM36" s="220"/>
      <c r="ADN36" s="220"/>
      <c r="ADO36" s="220"/>
      <c r="ADP36" s="220"/>
      <c r="ADQ36" s="220"/>
      <c r="ADR36" s="220"/>
      <c r="ADS36" s="220"/>
      <c r="ADT36" s="220"/>
      <c r="ADU36" s="220"/>
      <c r="ADV36" s="220"/>
      <c r="ADW36" s="220"/>
      <c r="ADX36" s="220"/>
      <c r="ADY36" s="220"/>
      <c r="ADZ36" s="220"/>
      <c r="AEA36" s="220"/>
      <c r="AEB36" s="220"/>
      <c r="AEC36" s="220"/>
      <c r="AED36" s="220"/>
      <c r="AEE36" s="220"/>
      <c r="AEF36" s="220"/>
      <c r="AEG36" s="220"/>
      <c r="AEH36" s="220"/>
      <c r="AEI36" s="220"/>
      <c r="AEJ36" s="220"/>
      <c r="AEK36" s="220"/>
      <c r="AEL36" s="220"/>
      <c r="AEM36" s="220"/>
      <c r="AEN36" s="220"/>
      <c r="AEO36" s="220"/>
      <c r="AEP36" s="220"/>
      <c r="AEQ36" s="220"/>
      <c r="AER36" s="220"/>
      <c r="AES36" s="220"/>
      <c r="AET36" s="220"/>
      <c r="AEU36" s="220"/>
      <c r="AEV36" s="220"/>
      <c r="AEW36" s="220"/>
      <c r="AEX36" s="220"/>
      <c r="AEY36" s="220"/>
      <c r="AEZ36" s="220"/>
      <c r="AFA36" s="220"/>
      <c r="AFB36" s="220"/>
      <c r="AFC36" s="220"/>
      <c r="AFD36" s="220"/>
      <c r="AFE36" s="220"/>
      <c r="AFF36" s="220"/>
      <c r="AFG36" s="220"/>
      <c r="AFH36" s="220"/>
      <c r="AFI36" s="220"/>
      <c r="AFJ36" s="220"/>
      <c r="AFK36" s="220"/>
      <c r="AFL36" s="220"/>
      <c r="AFM36" s="220"/>
      <c r="AFN36" s="220"/>
      <c r="AFO36" s="220"/>
      <c r="AFP36" s="220"/>
      <c r="AFQ36" s="220"/>
      <c r="AFR36" s="220"/>
      <c r="AFS36" s="220"/>
      <c r="AFT36" s="220"/>
      <c r="AFU36" s="220"/>
      <c r="AFV36" s="220"/>
      <c r="AFW36" s="220"/>
      <c r="AFX36" s="220"/>
      <c r="AFY36" s="220"/>
      <c r="AFZ36" s="220"/>
      <c r="AGA36" s="220"/>
      <c r="AGB36" s="220"/>
      <c r="AGC36" s="220"/>
      <c r="AGD36" s="220"/>
      <c r="AGE36" s="220"/>
      <c r="AGF36" s="220"/>
      <c r="AGG36" s="220"/>
      <c r="AGH36" s="220"/>
      <c r="AGI36" s="220"/>
      <c r="AGJ36" s="220"/>
      <c r="AGK36" s="220"/>
      <c r="AGL36" s="220"/>
      <c r="AGM36" s="220"/>
      <c r="AGN36" s="220"/>
      <c r="AGO36" s="220"/>
      <c r="AGP36" s="220"/>
      <c r="AGQ36" s="220"/>
      <c r="AGR36" s="220"/>
      <c r="AGS36" s="220"/>
      <c r="AGT36" s="220"/>
      <c r="AGU36" s="220"/>
      <c r="AGV36" s="220"/>
      <c r="AGW36" s="220"/>
      <c r="AGX36" s="220"/>
      <c r="AGY36" s="220"/>
      <c r="AGZ36" s="220"/>
      <c r="AHA36" s="220"/>
      <c r="AHB36" s="220"/>
      <c r="AHC36" s="220"/>
      <c r="AHD36" s="220"/>
      <c r="AHE36" s="220"/>
      <c r="AHF36" s="220"/>
      <c r="AHG36" s="220"/>
      <c r="AHH36" s="220"/>
      <c r="AHI36" s="220"/>
      <c r="AHJ36" s="220"/>
      <c r="AHK36" s="220"/>
      <c r="AHL36" s="220"/>
      <c r="AHM36" s="220"/>
      <c r="AHN36" s="220"/>
      <c r="AHO36" s="220"/>
      <c r="AHP36" s="220"/>
      <c r="AHQ36" s="220"/>
      <c r="AHR36" s="220"/>
      <c r="AHS36" s="220"/>
      <c r="AHT36" s="220"/>
      <c r="AHU36" s="220"/>
      <c r="AHV36" s="220"/>
      <c r="AHW36" s="220"/>
      <c r="AHX36" s="220"/>
      <c r="AHY36" s="220"/>
      <c r="AHZ36" s="220"/>
      <c r="AIA36" s="220"/>
      <c r="AIB36" s="220"/>
      <c r="AIC36" s="220"/>
      <c r="AID36" s="220"/>
      <c r="AIE36" s="220"/>
      <c r="AIF36" s="220"/>
      <c r="AIG36" s="220"/>
      <c r="AIH36" s="220"/>
      <c r="AII36" s="220"/>
      <c r="AIJ36" s="220"/>
      <c r="AIK36" s="220"/>
      <c r="AIL36" s="220"/>
      <c r="AIM36" s="220"/>
      <c r="AIN36" s="220"/>
      <c r="AIO36" s="220"/>
      <c r="AIP36" s="220"/>
      <c r="AIQ36" s="220"/>
      <c r="AIR36" s="220"/>
      <c r="AIS36" s="220"/>
      <c r="AIT36" s="220"/>
      <c r="AIU36" s="220"/>
      <c r="AIV36" s="220"/>
      <c r="AIW36" s="220"/>
      <c r="AIX36" s="220"/>
      <c r="AIY36" s="220"/>
      <c r="AIZ36" s="220"/>
      <c r="AJA36" s="220"/>
      <c r="AJB36" s="220"/>
      <c r="AJC36" s="220"/>
      <c r="AJD36" s="220"/>
      <c r="AJE36" s="220"/>
      <c r="AJF36" s="220"/>
      <c r="AJG36" s="220"/>
      <c r="AJH36" s="220"/>
      <c r="AJI36" s="220"/>
      <c r="AJJ36" s="220"/>
      <c r="AJK36" s="220"/>
      <c r="AJL36" s="220"/>
      <c r="AJM36" s="220"/>
      <c r="AJN36" s="220"/>
      <c r="AJO36" s="220"/>
      <c r="AJP36" s="220"/>
      <c r="AJQ36" s="220"/>
      <c r="AJR36" s="220"/>
      <c r="AJS36" s="220"/>
      <c r="AJT36" s="220"/>
      <c r="AJU36" s="220"/>
      <c r="AJV36" s="220"/>
      <c r="AJW36" s="220"/>
      <c r="AJX36" s="220"/>
      <c r="AJY36" s="220"/>
      <c r="AJZ36" s="220"/>
      <c r="AKA36" s="220"/>
      <c r="AKB36" s="220"/>
      <c r="AKC36" s="220"/>
      <c r="AKD36" s="220"/>
      <c r="AKE36" s="220"/>
      <c r="AKF36" s="220"/>
      <c r="AKG36" s="220"/>
      <c r="AKH36" s="220"/>
      <c r="AKI36" s="220"/>
      <c r="AKJ36" s="220"/>
      <c r="AKK36" s="220"/>
      <c r="AKL36" s="220"/>
      <c r="AKM36" s="220"/>
      <c r="AKN36" s="220"/>
      <c r="AKO36" s="220"/>
      <c r="AKP36" s="220"/>
      <c r="AKQ36" s="220"/>
      <c r="AKR36" s="220"/>
      <c r="AKS36" s="220"/>
      <c r="AKT36" s="220"/>
      <c r="AKU36" s="220"/>
      <c r="AKV36" s="220"/>
      <c r="AKW36" s="220"/>
      <c r="AKX36" s="220"/>
      <c r="AKY36" s="220"/>
      <c r="AKZ36" s="220"/>
      <c r="ALA36" s="220"/>
      <c r="ALB36" s="220"/>
      <c r="ALC36" s="220"/>
      <c r="ALD36" s="220"/>
      <c r="ALE36" s="220"/>
      <c r="ALF36" s="220"/>
      <c r="ALG36" s="220"/>
      <c r="ALH36" s="220"/>
      <c r="ALI36" s="220"/>
      <c r="ALJ36" s="220"/>
      <c r="ALK36" s="220"/>
      <c r="ALL36" s="220"/>
      <c r="ALM36" s="220"/>
      <c r="ALN36" s="220"/>
      <c r="ALO36" s="220"/>
      <c r="ALP36" s="220"/>
      <c r="ALQ36" s="220"/>
      <c r="ALR36" s="220"/>
      <c r="ALS36" s="220"/>
      <c r="ALT36" s="220"/>
      <c r="ALU36" s="220"/>
      <c r="ALV36" s="220"/>
      <c r="ALW36" s="220"/>
      <c r="ALX36" s="220"/>
      <c r="ALY36" s="220"/>
      <c r="ALZ36" s="220"/>
      <c r="AMA36" s="220"/>
      <c r="AMB36" s="220"/>
      <c r="AMC36" s="220"/>
      <c r="AMD36" s="220"/>
      <c r="AME36" s="220"/>
      <c r="AMF36" s="220"/>
      <c r="AMG36" s="220"/>
      <c r="AMH36" s="220"/>
      <c r="AMI36" s="220"/>
      <c r="AMJ36" s="220"/>
      <c r="AMK36" s="220"/>
      <c r="AML36" s="220"/>
      <c r="AMM36" s="220"/>
      <c r="AMN36" s="220"/>
      <c r="AMO36" s="220"/>
      <c r="AMP36" s="220"/>
      <c r="AMQ36" s="220"/>
      <c r="AMR36" s="220"/>
      <c r="AMS36" s="220"/>
      <c r="AMT36" s="220"/>
      <c r="AMU36" s="220"/>
      <c r="AMV36" s="220"/>
      <c r="AMW36" s="220"/>
      <c r="AMX36" s="220"/>
      <c r="AMY36" s="220"/>
      <c r="AMZ36" s="220"/>
      <c r="ANA36" s="220"/>
      <c r="ANB36" s="220"/>
      <c r="ANC36" s="220"/>
      <c r="AND36" s="220"/>
      <c r="ANE36" s="220"/>
      <c r="ANF36" s="220"/>
      <c r="ANG36" s="220"/>
      <c r="ANH36" s="220"/>
      <c r="ANI36" s="220"/>
      <c r="ANJ36" s="220"/>
      <c r="ANK36" s="220"/>
      <c r="ANL36" s="220"/>
      <c r="ANM36" s="220"/>
      <c r="ANN36" s="220"/>
      <c r="ANO36" s="220"/>
      <c r="ANP36" s="220"/>
      <c r="ANQ36" s="220"/>
      <c r="ANR36" s="220"/>
      <c r="ANS36" s="220"/>
      <c r="ANT36" s="220"/>
      <c r="ANU36" s="220"/>
      <c r="ANV36" s="220"/>
      <c r="ANW36" s="220"/>
      <c r="ANX36" s="220"/>
      <c r="ANY36" s="220"/>
      <c r="ANZ36" s="220"/>
      <c r="AOA36" s="220"/>
      <c r="AOB36" s="220"/>
      <c r="AOC36" s="220"/>
      <c r="AOD36" s="220"/>
      <c r="AOE36" s="220"/>
      <c r="AOF36" s="220"/>
      <c r="AOG36" s="220"/>
      <c r="AOH36" s="220"/>
      <c r="AOI36" s="220"/>
      <c r="AOJ36" s="220"/>
      <c r="AOK36" s="220"/>
      <c r="AOL36" s="220"/>
      <c r="AOM36" s="220"/>
      <c r="AON36" s="220"/>
      <c r="AOO36" s="220"/>
      <c r="AOP36" s="220"/>
      <c r="AOQ36" s="220"/>
      <c r="AOR36" s="220"/>
      <c r="AOS36" s="220"/>
      <c r="AOT36" s="220"/>
      <c r="AOU36" s="220"/>
      <c r="AOV36" s="220"/>
      <c r="AOW36" s="220"/>
      <c r="AOX36" s="220"/>
      <c r="AOY36" s="220"/>
      <c r="AOZ36" s="220"/>
      <c r="APA36" s="220"/>
      <c r="APB36" s="220"/>
      <c r="APC36" s="220"/>
      <c r="APD36" s="220"/>
      <c r="APE36" s="220"/>
      <c r="APF36" s="220"/>
      <c r="APG36" s="220"/>
      <c r="APH36" s="220"/>
      <c r="API36" s="220"/>
      <c r="APJ36" s="220"/>
      <c r="APK36" s="220"/>
      <c r="APL36" s="220"/>
      <c r="APM36" s="220"/>
      <c r="APN36" s="220"/>
      <c r="APO36" s="220"/>
      <c r="APP36" s="220"/>
      <c r="APQ36" s="220"/>
      <c r="APR36" s="220"/>
      <c r="APS36" s="220"/>
      <c r="APT36" s="220"/>
      <c r="APU36" s="220"/>
      <c r="APV36" s="220"/>
      <c r="APW36" s="220"/>
      <c r="APX36" s="220"/>
      <c r="APY36" s="220"/>
      <c r="APZ36" s="220"/>
      <c r="AQA36" s="220"/>
      <c r="AQB36" s="220"/>
      <c r="AQC36" s="220"/>
      <c r="AQD36" s="220"/>
      <c r="AQE36" s="220"/>
      <c r="AQF36" s="220"/>
      <c r="AQG36" s="220"/>
      <c r="AQH36" s="220"/>
      <c r="AQI36" s="220"/>
      <c r="AQJ36" s="220"/>
      <c r="AQK36" s="220"/>
      <c r="AQL36" s="220"/>
      <c r="AQM36" s="220"/>
      <c r="AQN36" s="220"/>
      <c r="AQO36" s="220"/>
      <c r="AQP36" s="220"/>
      <c r="AQQ36" s="220"/>
      <c r="AQR36" s="220"/>
      <c r="AQS36" s="220"/>
      <c r="AQT36" s="220"/>
      <c r="AQU36" s="220"/>
      <c r="AQV36" s="220"/>
      <c r="AQW36" s="220"/>
      <c r="AQX36" s="220"/>
      <c r="AQY36" s="220"/>
      <c r="AQZ36" s="220"/>
      <c r="ARA36" s="220"/>
      <c r="ARB36" s="220"/>
      <c r="ARC36" s="220"/>
      <c r="ARD36" s="220"/>
      <c r="ARE36" s="220"/>
      <c r="ARF36" s="220"/>
      <c r="ARG36" s="220"/>
      <c r="ARH36" s="220"/>
      <c r="ARI36" s="220"/>
      <c r="ARJ36" s="220"/>
      <c r="ARK36" s="220"/>
      <c r="ARL36" s="220"/>
      <c r="ARM36" s="220"/>
      <c r="ARN36" s="220"/>
      <c r="ARO36" s="220"/>
      <c r="ARP36" s="220"/>
      <c r="ARQ36" s="220"/>
      <c r="ARR36" s="220"/>
      <c r="ARS36" s="220"/>
      <c r="ART36" s="220"/>
      <c r="ARU36" s="220"/>
      <c r="ARV36" s="220"/>
      <c r="ARW36" s="220"/>
      <c r="ARX36" s="220"/>
      <c r="ARY36" s="220"/>
      <c r="ARZ36" s="220"/>
      <c r="ASA36" s="220"/>
      <c r="ASB36" s="220"/>
      <c r="ASC36" s="220"/>
      <c r="ASD36" s="220"/>
      <c r="ASE36" s="220"/>
      <c r="ASF36" s="220"/>
      <c r="ASG36" s="220"/>
      <c r="ASH36" s="220"/>
      <c r="ASI36" s="220"/>
      <c r="ASJ36" s="220"/>
      <c r="ASK36" s="220"/>
      <c r="ASL36" s="220"/>
      <c r="ASM36" s="220"/>
      <c r="ASN36" s="220"/>
      <c r="ASO36" s="220"/>
      <c r="ASP36" s="220"/>
      <c r="ASQ36" s="220"/>
      <c r="ASR36" s="220"/>
      <c r="ASS36" s="220"/>
      <c r="AST36" s="220"/>
      <c r="ASU36" s="220"/>
      <c r="ASV36" s="220"/>
      <c r="ASW36" s="220"/>
      <c r="ASX36" s="220"/>
      <c r="ASY36" s="220"/>
      <c r="ASZ36" s="220"/>
      <c r="ATA36" s="220"/>
      <c r="ATB36" s="220"/>
      <c r="ATC36" s="220"/>
      <c r="ATD36" s="220"/>
      <c r="ATE36" s="220"/>
      <c r="ATF36" s="220"/>
      <c r="ATG36" s="220"/>
      <c r="ATH36" s="220"/>
      <c r="ATI36" s="220"/>
      <c r="ATJ36" s="220"/>
      <c r="ATK36" s="220"/>
      <c r="ATL36" s="220"/>
      <c r="ATM36" s="220"/>
      <c r="ATN36" s="220"/>
      <c r="ATO36" s="220"/>
      <c r="ATP36" s="220"/>
      <c r="ATQ36" s="220"/>
      <c r="ATR36" s="220"/>
      <c r="ATS36" s="220"/>
      <c r="ATT36" s="220"/>
      <c r="ATU36" s="220"/>
      <c r="ATV36" s="220"/>
      <c r="ATW36" s="220"/>
      <c r="ATX36" s="220"/>
      <c r="ATY36" s="220"/>
      <c r="ATZ36" s="220"/>
      <c r="AUA36" s="220"/>
      <c r="AUB36" s="220"/>
      <c r="AUC36" s="220"/>
      <c r="AUD36" s="220"/>
      <c r="AUE36" s="220"/>
      <c r="AUF36" s="220"/>
      <c r="AUG36" s="220"/>
      <c r="AUH36" s="220"/>
      <c r="AUI36" s="220"/>
      <c r="AUJ36" s="220"/>
      <c r="AUK36" s="220"/>
      <c r="AUL36" s="220"/>
      <c r="AUM36" s="220"/>
      <c r="AUN36" s="220"/>
      <c r="AUO36" s="220"/>
      <c r="AUP36" s="220"/>
      <c r="AUQ36" s="220"/>
      <c r="AUR36" s="220"/>
      <c r="AUS36" s="220"/>
      <c r="AUT36" s="220"/>
      <c r="AUU36" s="220"/>
      <c r="AUV36" s="220"/>
      <c r="AUW36" s="220"/>
      <c r="AUX36" s="220"/>
      <c r="AUY36" s="220"/>
      <c r="AUZ36" s="220"/>
      <c r="AVA36" s="220"/>
      <c r="AVB36" s="220"/>
      <c r="AVC36" s="220"/>
      <c r="AVD36" s="220"/>
      <c r="AVE36" s="220"/>
      <c r="AVF36" s="220"/>
      <c r="AVG36" s="220"/>
      <c r="AVH36" s="220"/>
      <c r="AVI36" s="220"/>
      <c r="AVJ36" s="220"/>
      <c r="AVK36" s="220"/>
      <c r="AVL36" s="220"/>
      <c r="AVM36" s="220"/>
      <c r="AVN36" s="220"/>
      <c r="AVO36" s="220"/>
      <c r="AVP36" s="220"/>
      <c r="AVQ36" s="220"/>
      <c r="AVR36" s="220"/>
      <c r="AVS36" s="220"/>
      <c r="AVT36" s="220"/>
      <c r="AVU36" s="220"/>
      <c r="AVV36" s="220"/>
      <c r="AVW36" s="220"/>
      <c r="AVX36" s="220"/>
      <c r="AVY36" s="220"/>
      <c r="AVZ36" s="220"/>
      <c r="AWA36" s="220"/>
      <c r="AWB36" s="220"/>
      <c r="AWC36" s="220"/>
      <c r="AWD36" s="220"/>
      <c r="AWE36" s="220"/>
      <c r="AWF36" s="220"/>
      <c r="AWG36" s="220"/>
      <c r="AWH36" s="220"/>
      <c r="AWI36" s="220"/>
      <c r="AWJ36" s="220"/>
      <c r="AWK36" s="220"/>
      <c r="AWL36" s="220"/>
      <c r="AWM36" s="220"/>
      <c r="AWN36" s="220"/>
      <c r="AWO36" s="220"/>
      <c r="AWP36" s="220"/>
      <c r="AWQ36" s="220"/>
      <c r="AWR36" s="220"/>
      <c r="AWS36" s="220"/>
      <c r="AWT36" s="220"/>
      <c r="AWU36" s="220"/>
      <c r="AWV36" s="220"/>
      <c r="AWW36" s="220"/>
      <c r="AWX36" s="220"/>
      <c r="AWY36" s="220"/>
      <c r="AWZ36" s="220"/>
      <c r="AXA36" s="220"/>
      <c r="AXB36" s="220"/>
      <c r="AXC36" s="220"/>
      <c r="AXD36" s="220"/>
      <c r="AXE36" s="220"/>
      <c r="AXF36" s="220"/>
      <c r="AXG36" s="220"/>
      <c r="AXH36" s="220"/>
      <c r="AXI36" s="220"/>
      <c r="AXJ36" s="220"/>
      <c r="AXK36" s="220"/>
      <c r="AXL36" s="220"/>
      <c r="AXM36" s="220"/>
      <c r="AXN36" s="220"/>
      <c r="AXO36" s="220"/>
      <c r="AXP36" s="220"/>
      <c r="AXQ36" s="220"/>
      <c r="AXR36" s="220"/>
      <c r="AXS36" s="220"/>
      <c r="AXT36" s="220"/>
      <c r="AXU36" s="220"/>
      <c r="AXV36" s="220"/>
      <c r="AXW36" s="220"/>
      <c r="AXX36" s="220"/>
      <c r="AXY36" s="220"/>
      <c r="AXZ36" s="220"/>
      <c r="AYA36" s="220"/>
      <c r="AYB36" s="220"/>
      <c r="AYC36" s="220"/>
      <c r="AYD36" s="220"/>
      <c r="AYE36" s="220"/>
      <c r="AYF36" s="220"/>
      <c r="AYG36" s="220"/>
      <c r="AYH36" s="220"/>
      <c r="AYI36" s="220"/>
      <c r="AYJ36" s="220"/>
      <c r="AYK36" s="220"/>
      <c r="AYL36" s="220"/>
      <c r="AYM36" s="220"/>
      <c r="AYN36" s="220"/>
      <c r="AYO36" s="220"/>
      <c r="AYP36" s="220"/>
      <c r="AYQ36" s="220"/>
      <c r="AYR36" s="220"/>
      <c r="AYS36" s="220"/>
      <c r="AYT36" s="220"/>
      <c r="AYU36" s="220"/>
      <c r="AYV36" s="220"/>
      <c r="AYW36" s="220"/>
      <c r="AYX36" s="220"/>
      <c r="AYY36" s="220"/>
      <c r="AYZ36" s="220"/>
      <c r="AZA36" s="220"/>
      <c r="AZB36" s="220"/>
      <c r="AZC36" s="220"/>
      <c r="AZD36" s="220"/>
      <c r="AZE36" s="220"/>
      <c r="AZF36" s="220"/>
      <c r="AZG36" s="220"/>
      <c r="AZH36" s="220"/>
      <c r="AZI36" s="220"/>
      <c r="AZJ36" s="220"/>
      <c r="AZK36" s="220"/>
      <c r="AZL36" s="220"/>
      <c r="AZM36" s="220"/>
      <c r="AZN36" s="220"/>
      <c r="AZO36" s="220"/>
      <c r="AZP36" s="220"/>
      <c r="AZQ36" s="220"/>
      <c r="AZR36" s="220"/>
      <c r="AZS36" s="220"/>
      <c r="AZT36" s="220"/>
      <c r="AZU36" s="220"/>
      <c r="AZV36" s="220"/>
      <c r="AZW36" s="220"/>
      <c r="AZX36" s="220"/>
      <c r="AZY36" s="220"/>
      <c r="AZZ36" s="220"/>
      <c r="BAA36" s="220"/>
      <c r="BAB36" s="220"/>
      <c r="BAC36" s="220"/>
      <c r="BAD36" s="220"/>
      <c r="BAE36" s="220"/>
      <c r="BAF36" s="220"/>
      <c r="BAG36" s="220"/>
      <c r="BAH36" s="220"/>
      <c r="BAI36" s="220"/>
      <c r="BAJ36" s="220"/>
      <c r="BAK36" s="220"/>
      <c r="BAL36" s="220"/>
      <c r="BAM36" s="220"/>
      <c r="BAN36" s="220"/>
      <c r="BAO36" s="220"/>
      <c r="BAP36" s="220"/>
      <c r="BAQ36" s="220"/>
      <c r="BAR36" s="220"/>
      <c r="BAS36" s="220"/>
      <c r="BAT36" s="220"/>
      <c r="BAU36" s="220"/>
      <c r="BAV36" s="220"/>
      <c r="BAW36" s="220"/>
      <c r="BAX36" s="220"/>
      <c r="BAY36" s="220"/>
      <c r="BAZ36" s="220"/>
      <c r="BBA36" s="220"/>
      <c r="BBB36" s="220"/>
      <c r="BBC36" s="220"/>
      <c r="BBD36" s="220"/>
      <c r="BBE36" s="220"/>
      <c r="BBF36" s="220"/>
      <c r="BBG36" s="220"/>
      <c r="BBH36" s="220"/>
      <c r="BBI36" s="220"/>
      <c r="BBJ36" s="220"/>
      <c r="BBK36" s="220"/>
      <c r="BBL36" s="220"/>
      <c r="BBM36" s="220"/>
      <c r="BBN36" s="220"/>
      <c r="BBO36" s="220"/>
      <c r="BBP36" s="220"/>
      <c r="BBQ36" s="220"/>
      <c r="BBR36" s="220"/>
      <c r="BBS36" s="220"/>
      <c r="BBT36" s="220"/>
      <c r="BBU36" s="220"/>
      <c r="BBV36" s="220"/>
      <c r="BBW36" s="220"/>
      <c r="BBX36" s="220"/>
      <c r="BBY36" s="220"/>
      <c r="BBZ36" s="220"/>
      <c r="BCA36" s="220"/>
      <c r="BCB36" s="220"/>
      <c r="BCC36" s="220"/>
      <c r="BCD36" s="220"/>
      <c r="BCE36" s="220"/>
      <c r="BCF36" s="220"/>
      <c r="BCG36" s="220"/>
      <c r="BCH36" s="220"/>
      <c r="BCI36" s="220"/>
      <c r="BCJ36" s="220"/>
      <c r="BCK36" s="220"/>
      <c r="BCL36" s="220"/>
      <c r="BCM36" s="220"/>
      <c r="BCN36" s="220"/>
      <c r="BCO36" s="220"/>
      <c r="BCP36" s="220"/>
      <c r="BCQ36" s="220"/>
      <c r="BCR36" s="220"/>
      <c r="BCS36" s="220"/>
      <c r="BCT36" s="220"/>
      <c r="BCU36" s="220"/>
      <c r="BCV36" s="220"/>
      <c r="BCW36" s="220"/>
      <c r="BCX36" s="220"/>
      <c r="BCY36" s="220"/>
      <c r="BCZ36" s="220"/>
      <c r="BDA36" s="220"/>
      <c r="BDB36" s="220"/>
      <c r="BDC36" s="220"/>
      <c r="BDD36" s="220"/>
      <c r="BDE36" s="220"/>
      <c r="BDF36" s="220"/>
      <c r="BDG36" s="220"/>
      <c r="BDH36" s="220"/>
      <c r="BDI36" s="220"/>
      <c r="BDJ36" s="220"/>
      <c r="BDK36" s="220"/>
      <c r="BDL36" s="220"/>
      <c r="BDM36" s="220"/>
      <c r="BDN36" s="220"/>
      <c r="BDO36" s="220"/>
      <c r="BDP36" s="220"/>
      <c r="BDQ36" s="220"/>
      <c r="BDR36" s="220"/>
      <c r="BDS36" s="220"/>
      <c r="BDT36" s="220"/>
      <c r="BDU36" s="220"/>
      <c r="BDV36" s="220"/>
      <c r="BDW36" s="220"/>
      <c r="BDX36" s="220"/>
      <c r="BDY36" s="220"/>
      <c r="BDZ36" s="220"/>
      <c r="BEA36" s="220"/>
      <c r="BEB36" s="220"/>
      <c r="BEC36" s="220"/>
      <c r="BED36" s="220"/>
      <c r="BEE36" s="220"/>
      <c r="BEF36" s="220"/>
      <c r="BEG36" s="220"/>
      <c r="BEH36" s="220"/>
      <c r="BEI36" s="220"/>
      <c r="BEJ36" s="220"/>
      <c r="BEK36" s="220"/>
      <c r="BEL36" s="220"/>
      <c r="BEM36" s="220"/>
      <c r="BEN36" s="220"/>
      <c r="BEO36" s="220"/>
      <c r="BEP36" s="220"/>
      <c r="BEQ36" s="220"/>
      <c r="BER36" s="220"/>
      <c r="BES36" s="220"/>
      <c r="BET36" s="220"/>
      <c r="BEU36" s="220"/>
      <c r="BEV36" s="220"/>
      <c r="BEW36" s="220"/>
      <c r="BEX36" s="220"/>
      <c r="BEY36" s="220"/>
      <c r="BEZ36" s="220"/>
      <c r="BFA36" s="220"/>
      <c r="BFB36" s="220"/>
      <c r="BFC36" s="220"/>
      <c r="BFD36" s="220"/>
      <c r="BFE36" s="220"/>
      <c r="BFF36" s="220"/>
      <c r="BFG36" s="220"/>
      <c r="BFH36" s="220"/>
      <c r="BFI36" s="220"/>
      <c r="BFJ36" s="220"/>
      <c r="BFK36" s="220"/>
      <c r="BFL36" s="220"/>
      <c r="BFM36" s="220"/>
      <c r="BFN36" s="220"/>
      <c r="BFO36" s="220"/>
      <c r="BFP36" s="220"/>
      <c r="BFQ36" s="220"/>
      <c r="BFR36" s="220"/>
      <c r="BFS36" s="220"/>
      <c r="BFT36" s="220"/>
      <c r="BFU36" s="220"/>
      <c r="BFV36" s="220"/>
      <c r="BFW36" s="220"/>
      <c r="BFX36" s="220"/>
      <c r="BFY36" s="220"/>
      <c r="BFZ36" s="220"/>
      <c r="BGA36" s="220"/>
      <c r="BGB36" s="220"/>
      <c r="BGC36" s="220"/>
      <c r="BGD36" s="220"/>
      <c r="BGE36" s="220"/>
      <c r="BGF36" s="220"/>
      <c r="BGG36" s="220"/>
      <c r="BGH36" s="220"/>
      <c r="BGI36" s="220"/>
      <c r="BGJ36" s="220"/>
      <c r="BGK36" s="220"/>
      <c r="BGL36" s="220"/>
      <c r="BGM36" s="220"/>
      <c r="BGN36" s="220"/>
      <c r="BGO36" s="220"/>
      <c r="BGP36" s="220"/>
      <c r="BGQ36" s="220"/>
      <c r="BGR36" s="220"/>
      <c r="BGS36" s="220"/>
      <c r="BGT36" s="220"/>
      <c r="BGU36" s="220"/>
      <c r="BGV36" s="220"/>
      <c r="BGW36" s="220"/>
      <c r="BGX36" s="220"/>
      <c r="BGY36" s="220"/>
      <c r="BGZ36" s="220"/>
      <c r="BHA36" s="220"/>
      <c r="BHB36" s="220"/>
      <c r="BHC36" s="220"/>
      <c r="BHD36" s="220"/>
      <c r="BHE36" s="220"/>
      <c r="BHF36" s="220"/>
      <c r="BHG36" s="220"/>
      <c r="BHH36" s="220"/>
      <c r="BHI36" s="220"/>
      <c r="BHJ36" s="220"/>
      <c r="BHK36" s="220"/>
      <c r="BHL36" s="220"/>
      <c r="BHM36" s="220"/>
      <c r="BHN36" s="220"/>
      <c r="BHO36" s="220"/>
      <c r="BHP36" s="220"/>
      <c r="BHQ36" s="220"/>
      <c r="BHR36" s="220"/>
      <c r="BHS36" s="220"/>
      <c r="BHT36" s="220"/>
      <c r="BHU36" s="220"/>
      <c r="BHV36" s="220"/>
      <c r="BHW36" s="220"/>
      <c r="BHX36" s="220"/>
      <c r="BHY36" s="220"/>
      <c r="BHZ36" s="220"/>
      <c r="BIA36" s="220"/>
      <c r="BIB36" s="220"/>
      <c r="BIC36" s="220"/>
      <c r="BID36" s="220"/>
      <c r="BIE36" s="220"/>
      <c r="BIF36" s="220"/>
      <c r="BIG36" s="220"/>
      <c r="BIH36" s="220"/>
      <c r="BII36" s="220"/>
      <c r="BIJ36" s="220"/>
      <c r="BIK36" s="220"/>
      <c r="BIL36" s="220"/>
      <c r="BIM36" s="220"/>
      <c r="BIN36" s="220"/>
      <c r="BIO36" s="220"/>
      <c r="BIP36" s="220"/>
      <c r="BIQ36" s="220"/>
      <c r="BIR36" s="220"/>
      <c r="BIS36" s="220"/>
      <c r="BIT36" s="220"/>
      <c r="BIU36" s="220"/>
      <c r="BIV36" s="220"/>
      <c r="BIW36" s="220"/>
      <c r="BIX36" s="220"/>
      <c r="BIY36" s="220"/>
      <c r="BIZ36" s="220"/>
      <c r="BJA36" s="220"/>
      <c r="BJB36" s="220"/>
      <c r="BJC36" s="220"/>
      <c r="BJD36" s="220"/>
      <c r="BJE36" s="220"/>
      <c r="BJF36" s="220"/>
      <c r="BJG36" s="220"/>
      <c r="BJH36" s="220"/>
      <c r="BJI36" s="220"/>
      <c r="BJJ36" s="220"/>
      <c r="BJK36" s="220"/>
      <c r="BJL36" s="220"/>
      <c r="BJM36" s="220"/>
      <c r="BJN36" s="220"/>
      <c r="BJO36" s="220"/>
      <c r="BJP36" s="220"/>
      <c r="BJQ36" s="220"/>
      <c r="BJR36" s="220"/>
      <c r="BJS36" s="220"/>
      <c r="BJT36" s="220"/>
      <c r="BJU36" s="220"/>
      <c r="BJV36" s="220"/>
      <c r="BJW36" s="220"/>
      <c r="BJX36" s="220"/>
      <c r="BJY36" s="220"/>
      <c r="BJZ36" s="220"/>
      <c r="BKA36" s="220"/>
      <c r="BKB36" s="220"/>
      <c r="BKC36" s="220"/>
      <c r="BKD36" s="220"/>
      <c r="BKE36" s="220"/>
      <c r="BKF36" s="220"/>
      <c r="BKG36" s="220"/>
      <c r="BKH36" s="220"/>
      <c r="BKI36" s="220"/>
      <c r="BKJ36" s="220"/>
      <c r="BKK36" s="220"/>
      <c r="BKL36" s="220"/>
      <c r="BKM36" s="220"/>
      <c r="BKN36" s="220"/>
      <c r="BKO36" s="220"/>
      <c r="BKP36" s="220"/>
      <c r="BKQ36" s="220"/>
      <c r="BKR36" s="220"/>
      <c r="BKS36" s="220"/>
      <c r="BKT36" s="220"/>
      <c r="BKU36" s="220"/>
      <c r="BKV36" s="220"/>
      <c r="BKW36" s="220"/>
      <c r="BKX36" s="220"/>
      <c r="BKY36" s="220"/>
      <c r="BKZ36" s="220"/>
      <c r="BLA36" s="220"/>
      <c r="BLB36" s="220"/>
      <c r="BLC36" s="220"/>
      <c r="BLD36" s="220"/>
      <c r="BLE36" s="220"/>
      <c r="BLF36" s="220"/>
      <c r="BLG36" s="220"/>
      <c r="BLH36" s="220"/>
      <c r="BLI36" s="220"/>
      <c r="BLJ36" s="220"/>
      <c r="BLK36" s="220"/>
      <c r="BLL36" s="220"/>
      <c r="BLM36" s="220"/>
      <c r="BLN36" s="220"/>
      <c r="BLO36" s="220"/>
      <c r="BLP36" s="220"/>
      <c r="BLQ36" s="220"/>
      <c r="BLR36" s="220"/>
      <c r="BLS36" s="220"/>
      <c r="BLT36" s="220"/>
      <c r="BLU36" s="220"/>
      <c r="BLV36" s="220"/>
      <c r="BLW36" s="220"/>
      <c r="BLX36" s="220"/>
      <c r="BLY36" s="220"/>
      <c r="BLZ36" s="220"/>
      <c r="BMA36" s="220"/>
      <c r="BMB36" s="220"/>
      <c r="BMC36" s="220"/>
      <c r="BMD36" s="220"/>
      <c r="BME36" s="220"/>
      <c r="BMF36" s="220"/>
      <c r="BMG36" s="220"/>
      <c r="BMH36" s="220"/>
      <c r="BMI36" s="220"/>
      <c r="BMJ36" s="220"/>
      <c r="BMK36" s="220"/>
      <c r="BML36" s="220"/>
      <c r="BMM36" s="220"/>
      <c r="BMN36" s="220"/>
      <c r="BMO36" s="220"/>
      <c r="BMP36" s="220"/>
      <c r="BMQ36" s="220"/>
      <c r="BMR36" s="220"/>
      <c r="BMS36" s="220"/>
      <c r="BMT36" s="220"/>
      <c r="BMU36" s="220"/>
      <c r="BMV36" s="220"/>
      <c r="BMW36" s="220"/>
      <c r="BMX36" s="220"/>
      <c r="BMY36" s="220"/>
      <c r="BMZ36" s="220"/>
      <c r="BNA36" s="220"/>
      <c r="BNB36" s="220"/>
      <c r="BNC36" s="220"/>
      <c r="BND36" s="220"/>
      <c r="BNE36" s="220"/>
      <c r="BNF36" s="220"/>
      <c r="BNG36" s="220"/>
      <c r="BNH36" s="220"/>
      <c r="BNI36" s="220"/>
      <c r="BNJ36" s="220"/>
      <c r="BNK36" s="220"/>
      <c r="BNL36" s="220"/>
      <c r="BNM36" s="220"/>
      <c r="BNN36" s="220"/>
      <c r="BNO36" s="220"/>
      <c r="BNP36" s="220"/>
      <c r="BNQ36" s="220"/>
      <c r="BNR36" s="220"/>
      <c r="BNS36" s="220"/>
      <c r="BNT36" s="220"/>
      <c r="BNU36" s="220"/>
      <c r="BNV36" s="220"/>
      <c r="BNW36" s="220"/>
      <c r="BNX36" s="220"/>
      <c r="BNY36" s="220"/>
      <c r="BNZ36" s="220"/>
      <c r="BOA36" s="220"/>
      <c r="BOB36" s="220"/>
      <c r="BOC36" s="220"/>
      <c r="BOD36" s="220"/>
      <c r="BOE36" s="220"/>
      <c r="BOF36" s="220"/>
      <c r="BOG36" s="220"/>
      <c r="BOH36" s="220"/>
      <c r="BOI36" s="220"/>
      <c r="BOJ36" s="220"/>
      <c r="BOK36" s="220"/>
      <c r="BOL36" s="220"/>
      <c r="BOM36" s="220"/>
      <c r="BON36" s="220"/>
      <c r="BOO36" s="220"/>
      <c r="BOP36" s="220"/>
      <c r="BOQ36" s="220"/>
      <c r="BOR36" s="220"/>
      <c r="BOS36" s="220"/>
      <c r="BOT36" s="220"/>
      <c r="BOU36" s="220"/>
      <c r="BOV36" s="220"/>
      <c r="BOW36" s="220"/>
      <c r="BOX36" s="220"/>
      <c r="BOY36" s="220"/>
      <c r="BOZ36" s="220"/>
      <c r="BPA36" s="220"/>
      <c r="BPB36" s="220"/>
      <c r="BPC36" s="220"/>
      <c r="BPD36" s="220"/>
      <c r="BPE36" s="220"/>
      <c r="BPF36" s="220"/>
      <c r="BPG36" s="220"/>
      <c r="BPH36" s="220"/>
      <c r="BPI36" s="220"/>
      <c r="BPJ36" s="220"/>
      <c r="BPK36" s="220"/>
      <c r="BPL36" s="220"/>
      <c r="BPM36" s="220"/>
      <c r="BPN36" s="220"/>
      <c r="BPO36" s="220"/>
      <c r="BPP36" s="220"/>
      <c r="BPQ36" s="220"/>
      <c r="BPR36" s="220"/>
      <c r="BPS36" s="220"/>
      <c r="BPT36" s="220"/>
      <c r="BPU36" s="220"/>
      <c r="BPV36" s="220"/>
      <c r="BPW36" s="220"/>
      <c r="BPX36" s="220"/>
      <c r="BPY36" s="220"/>
      <c r="BPZ36" s="220"/>
      <c r="BQA36" s="220"/>
      <c r="BQB36" s="220"/>
      <c r="BQC36" s="220"/>
      <c r="BQD36" s="220"/>
      <c r="BQE36" s="220"/>
      <c r="BQF36" s="220"/>
      <c r="BQG36" s="220"/>
      <c r="BQH36" s="220"/>
      <c r="BQI36" s="220"/>
      <c r="BQJ36" s="220"/>
      <c r="BQK36" s="220"/>
      <c r="BQL36" s="220"/>
      <c r="BQM36" s="220"/>
      <c r="BQN36" s="220"/>
      <c r="BQO36" s="220"/>
      <c r="BQP36" s="220"/>
      <c r="BQQ36" s="220"/>
      <c r="BQR36" s="220"/>
      <c r="BQS36" s="220"/>
      <c r="BQT36" s="220"/>
      <c r="BQU36" s="220"/>
      <c r="BQV36" s="220"/>
      <c r="BQW36" s="220"/>
      <c r="BQX36" s="220"/>
      <c r="BQY36" s="220"/>
      <c r="BQZ36" s="220"/>
      <c r="BRA36" s="220"/>
      <c r="BRB36" s="220"/>
      <c r="BRC36" s="220"/>
      <c r="BRD36" s="220"/>
      <c r="BRE36" s="220"/>
      <c r="BRF36" s="220"/>
      <c r="BRG36" s="220"/>
      <c r="BRH36" s="220"/>
      <c r="BRI36" s="220"/>
      <c r="BRJ36" s="220"/>
      <c r="BRK36" s="220"/>
      <c r="BRL36" s="220"/>
      <c r="BRM36" s="220"/>
      <c r="BRN36" s="220"/>
      <c r="BRO36" s="220"/>
      <c r="BRP36" s="220"/>
      <c r="BRQ36" s="220"/>
      <c r="BRR36" s="220"/>
      <c r="BRS36" s="220"/>
      <c r="BRT36" s="220"/>
      <c r="BRU36" s="220"/>
      <c r="BRV36" s="220"/>
      <c r="BRW36" s="220"/>
      <c r="BRX36" s="220"/>
      <c r="BRY36" s="220"/>
      <c r="BRZ36" s="220"/>
      <c r="BSA36" s="220"/>
      <c r="BSB36" s="220"/>
      <c r="BSC36" s="220"/>
      <c r="BSD36" s="220"/>
      <c r="BSE36" s="220"/>
      <c r="BSF36" s="220"/>
      <c r="BSG36" s="220"/>
      <c r="BSH36" s="220"/>
      <c r="BSI36" s="220"/>
      <c r="BSJ36" s="220"/>
      <c r="BSK36" s="220"/>
      <c r="BSL36" s="220"/>
      <c r="BSM36" s="220"/>
      <c r="BSN36" s="220"/>
      <c r="BSO36" s="220"/>
      <c r="BSP36" s="220"/>
      <c r="BSQ36" s="220"/>
      <c r="BSR36" s="220"/>
      <c r="BSS36" s="220"/>
      <c r="BST36" s="220"/>
      <c r="BSU36" s="220"/>
      <c r="BSV36" s="220"/>
      <c r="BSW36" s="220"/>
      <c r="BSX36" s="220"/>
      <c r="BSY36" s="220"/>
      <c r="BSZ36" s="220"/>
      <c r="BTA36" s="220"/>
      <c r="BTB36" s="220"/>
      <c r="BTC36" s="220"/>
      <c r="BTD36" s="220"/>
      <c r="BTE36" s="220"/>
      <c r="BTF36" s="220"/>
      <c r="BTG36" s="220"/>
      <c r="BTH36" s="220"/>
      <c r="BTI36" s="220"/>
      <c r="BTJ36" s="220"/>
      <c r="BTK36" s="220"/>
      <c r="BTL36" s="220"/>
      <c r="BTM36" s="220"/>
      <c r="BTN36" s="220"/>
      <c r="BTO36" s="220"/>
      <c r="BTP36" s="220"/>
      <c r="BTQ36" s="220"/>
      <c r="BTR36" s="220"/>
      <c r="BTS36" s="220"/>
      <c r="BTT36" s="220"/>
      <c r="BTU36" s="220"/>
      <c r="BTV36" s="220"/>
      <c r="BTW36" s="220"/>
      <c r="BTX36" s="220"/>
      <c r="BTY36" s="220"/>
      <c r="BTZ36" s="220"/>
      <c r="BUA36" s="220"/>
      <c r="BUB36" s="220"/>
      <c r="BUC36" s="220"/>
      <c r="BUD36" s="220"/>
      <c r="BUE36" s="220"/>
      <c r="BUF36" s="220"/>
      <c r="BUG36" s="220"/>
      <c r="BUH36" s="220"/>
      <c r="BUI36" s="220"/>
      <c r="BUJ36" s="220"/>
      <c r="BUK36" s="220"/>
      <c r="BUL36" s="220"/>
      <c r="BUM36" s="220"/>
      <c r="BUN36" s="220"/>
      <c r="BUO36" s="220"/>
      <c r="BUP36" s="220"/>
      <c r="BUQ36" s="220"/>
      <c r="BUR36" s="220"/>
      <c r="BUS36" s="220"/>
      <c r="BUT36" s="220"/>
      <c r="BUU36" s="220"/>
      <c r="BUV36" s="220"/>
      <c r="BUW36" s="220"/>
      <c r="BUX36" s="220"/>
      <c r="BUY36" s="220"/>
      <c r="BUZ36" s="220"/>
      <c r="BVA36" s="220"/>
      <c r="BVB36" s="220"/>
      <c r="BVC36" s="220"/>
      <c r="BVD36" s="220"/>
      <c r="BVE36" s="220"/>
      <c r="BVF36" s="220"/>
      <c r="BVG36" s="220"/>
      <c r="BVH36" s="220"/>
      <c r="BVI36" s="220"/>
      <c r="BVJ36" s="220"/>
      <c r="BVK36" s="220"/>
      <c r="BVL36" s="220"/>
      <c r="BVM36" s="220"/>
      <c r="BVN36" s="220"/>
      <c r="BVO36" s="220"/>
      <c r="BVP36" s="220"/>
      <c r="BVQ36" s="220"/>
      <c r="BVR36" s="220"/>
      <c r="BVS36" s="220"/>
      <c r="BVT36" s="220"/>
      <c r="BVU36" s="220"/>
      <c r="BVV36" s="220"/>
      <c r="BVW36" s="220"/>
      <c r="BVX36" s="220"/>
      <c r="BVY36" s="220"/>
      <c r="BVZ36" s="220"/>
      <c r="BWA36" s="220"/>
      <c r="BWB36" s="220"/>
      <c r="BWC36" s="220"/>
      <c r="BWD36" s="220"/>
      <c r="BWE36" s="220"/>
      <c r="BWF36" s="220"/>
      <c r="BWG36" s="220"/>
      <c r="BWH36" s="220"/>
      <c r="BWI36" s="220"/>
      <c r="BWJ36" s="220"/>
      <c r="BWK36" s="220"/>
      <c r="BWL36" s="220"/>
      <c r="BWM36" s="220"/>
      <c r="BWN36" s="220"/>
      <c r="BWO36" s="220"/>
      <c r="BWP36" s="220"/>
      <c r="BWQ36" s="220"/>
      <c r="BWR36" s="220"/>
      <c r="BWS36" s="220"/>
      <c r="BWT36" s="220"/>
      <c r="BWU36" s="220"/>
      <c r="BWV36" s="220"/>
      <c r="BWW36" s="220"/>
      <c r="BWX36" s="220"/>
      <c r="BWY36" s="220"/>
      <c r="BWZ36" s="220"/>
      <c r="BXA36" s="220"/>
      <c r="BXB36" s="220"/>
      <c r="BXC36" s="220"/>
      <c r="BXD36" s="220"/>
      <c r="BXE36" s="220"/>
      <c r="BXF36" s="220"/>
      <c r="BXG36" s="220"/>
      <c r="BXH36" s="220"/>
      <c r="BXI36" s="220"/>
      <c r="BXJ36" s="220"/>
      <c r="BXK36" s="220"/>
      <c r="BXL36" s="220"/>
      <c r="BXM36" s="220"/>
      <c r="BXN36" s="220"/>
      <c r="BXO36" s="220"/>
      <c r="BXP36" s="220"/>
      <c r="BXQ36" s="220"/>
      <c r="BXR36" s="220"/>
      <c r="BXS36" s="220"/>
      <c r="BXT36" s="220"/>
      <c r="BXU36" s="220"/>
      <c r="BXV36" s="220"/>
      <c r="BXW36" s="220"/>
      <c r="BXX36" s="220"/>
      <c r="BXY36" s="220"/>
      <c r="BXZ36" s="220"/>
      <c r="BYA36" s="220"/>
      <c r="BYB36" s="220"/>
      <c r="BYC36" s="220"/>
      <c r="BYD36" s="220"/>
      <c r="BYE36" s="220"/>
      <c r="BYF36" s="220"/>
      <c r="BYG36" s="220"/>
      <c r="BYH36" s="220"/>
      <c r="BYI36" s="220"/>
      <c r="BYJ36" s="220"/>
      <c r="BYK36" s="220"/>
      <c r="BYL36" s="220"/>
      <c r="BYM36" s="220"/>
      <c r="BYN36" s="220"/>
      <c r="BYO36" s="220"/>
      <c r="BYP36" s="220"/>
      <c r="BYQ36" s="220"/>
      <c r="BYR36" s="220"/>
      <c r="BYS36" s="220"/>
      <c r="BYT36" s="220"/>
      <c r="BYU36" s="220"/>
      <c r="BYV36" s="220"/>
      <c r="BYW36" s="220"/>
      <c r="BYX36" s="220"/>
      <c r="BYY36" s="220"/>
      <c r="BYZ36" s="220"/>
      <c r="BZA36" s="220"/>
      <c r="BZB36" s="220"/>
      <c r="BZC36" s="220"/>
      <c r="BZD36" s="220"/>
      <c r="BZE36" s="220"/>
      <c r="BZF36" s="220"/>
      <c r="BZG36" s="220"/>
      <c r="BZH36" s="220"/>
      <c r="BZI36" s="220"/>
      <c r="BZJ36" s="220"/>
      <c r="BZK36" s="220"/>
      <c r="BZL36" s="220"/>
      <c r="BZM36" s="220"/>
      <c r="BZN36" s="220"/>
      <c r="BZO36" s="220"/>
      <c r="BZP36" s="220"/>
      <c r="BZQ36" s="220"/>
      <c r="BZR36" s="220"/>
      <c r="BZS36" s="220"/>
      <c r="BZT36" s="220"/>
      <c r="BZU36" s="220"/>
      <c r="BZV36" s="220"/>
      <c r="BZW36" s="220"/>
      <c r="BZX36" s="220"/>
      <c r="BZY36" s="220"/>
      <c r="BZZ36" s="220"/>
      <c r="CAA36" s="220"/>
      <c r="CAB36" s="220"/>
      <c r="CAC36" s="220"/>
      <c r="CAD36" s="220"/>
      <c r="CAE36" s="220"/>
      <c r="CAF36" s="220"/>
      <c r="CAG36" s="220"/>
      <c r="CAH36" s="220"/>
      <c r="CAI36" s="220"/>
      <c r="CAJ36" s="220"/>
      <c r="CAK36" s="220"/>
      <c r="CAL36" s="220"/>
      <c r="CAM36" s="220"/>
      <c r="CAN36" s="220"/>
      <c r="CAO36" s="220"/>
      <c r="CAP36" s="220"/>
      <c r="CAQ36" s="220"/>
      <c r="CAR36" s="220"/>
      <c r="CAS36" s="220"/>
      <c r="CAT36" s="220"/>
      <c r="CAU36" s="220"/>
      <c r="CAV36" s="220"/>
      <c r="CAW36" s="220"/>
      <c r="CAX36" s="220"/>
      <c r="CAY36" s="220"/>
      <c r="CAZ36" s="220"/>
      <c r="CBA36" s="220"/>
      <c r="CBB36" s="220"/>
      <c r="CBC36" s="220"/>
      <c r="CBD36" s="220"/>
      <c r="CBE36" s="220"/>
      <c r="CBF36" s="220"/>
      <c r="CBG36" s="220"/>
      <c r="CBH36" s="220"/>
      <c r="CBI36" s="220"/>
      <c r="CBJ36" s="220"/>
      <c r="CBK36" s="220"/>
      <c r="CBL36" s="220"/>
      <c r="CBM36" s="220"/>
      <c r="CBN36" s="220"/>
      <c r="CBO36" s="220"/>
      <c r="CBP36" s="220"/>
      <c r="CBQ36" s="220"/>
      <c r="CBR36" s="220"/>
      <c r="CBS36" s="220"/>
      <c r="CBT36" s="220"/>
      <c r="CBU36" s="220"/>
      <c r="CBV36" s="220"/>
      <c r="CBW36" s="220"/>
      <c r="CBX36" s="220"/>
      <c r="CBY36" s="220"/>
      <c r="CBZ36" s="220"/>
      <c r="CCA36" s="220"/>
      <c r="CCB36" s="220"/>
      <c r="CCC36" s="220"/>
      <c r="CCD36" s="220"/>
      <c r="CCE36" s="220"/>
      <c r="CCF36" s="220"/>
      <c r="CCG36" s="220"/>
      <c r="CCH36" s="220"/>
      <c r="CCI36" s="220"/>
      <c r="CCJ36" s="220"/>
      <c r="CCK36" s="220"/>
      <c r="CCL36" s="220"/>
      <c r="CCM36" s="220"/>
      <c r="CCN36" s="220"/>
      <c r="CCO36" s="220"/>
      <c r="CCP36" s="220"/>
      <c r="CCQ36" s="220"/>
      <c r="CCR36" s="220"/>
      <c r="CCS36" s="220"/>
      <c r="CCT36" s="220"/>
      <c r="CCU36" s="220"/>
      <c r="CCV36" s="220"/>
      <c r="CCW36" s="220"/>
      <c r="CCX36" s="220"/>
      <c r="CCY36" s="220"/>
      <c r="CCZ36" s="220"/>
      <c r="CDA36" s="220"/>
      <c r="CDB36" s="220"/>
      <c r="CDC36" s="220"/>
      <c r="CDD36" s="220"/>
      <c r="CDE36" s="220"/>
      <c r="CDF36" s="220"/>
      <c r="CDG36" s="220"/>
      <c r="CDH36" s="220"/>
      <c r="CDI36" s="220"/>
      <c r="CDJ36" s="220"/>
      <c r="CDK36" s="220"/>
      <c r="CDL36" s="220"/>
      <c r="CDM36" s="220"/>
      <c r="CDN36" s="220"/>
      <c r="CDO36" s="220"/>
      <c r="CDP36" s="220"/>
      <c r="CDQ36" s="220"/>
      <c r="CDR36" s="220"/>
      <c r="CDS36" s="220"/>
      <c r="CDT36" s="220"/>
      <c r="CDU36" s="220"/>
      <c r="CDV36" s="220"/>
      <c r="CDW36" s="220"/>
      <c r="CDX36" s="220"/>
      <c r="CDY36" s="220"/>
      <c r="CDZ36" s="220"/>
      <c r="CEA36" s="220"/>
      <c r="CEB36" s="220"/>
      <c r="CEC36" s="220"/>
      <c r="CED36" s="220"/>
      <c r="CEE36" s="220"/>
      <c r="CEF36" s="220"/>
      <c r="CEG36" s="220"/>
      <c r="CEH36" s="220"/>
      <c r="CEI36" s="220"/>
      <c r="CEJ36" s="220"/>
      <c r="CEK36" s="220"/>
      <c r="CEL36" s="220"/>
      <c r="CEM36" s="220"/>
      <c r="CEN36" s="220"/>
      <c r="CEO36" s="220"/>
      <c r="CEP36" s="220"/>
      <c r="CEQ36" s="220"/>
      <c r="CER36" s="220"/>
      <c r="CES36" s="220"/>
      <c r="CET36" s="220"/>
      <c r="CEU36" s="220"/>
      <c r="CEV36" s="220"/>
      <c r="CEW36" s="220"/>
      <c r="CEX36" s="220"/>
      <c r="CEY36" s="220"/>
      <c r="CEZ36" s="220"/>
      <c r="CFA36" s="220"/>
      <c r="CFB36" s="220"/>
      <c r="CFC36" s="220"/>
      <c r="CFD36" s="220"/>
      <c r="CFE36" s="220"/>
      <c r="CFF36" s="220"/>
      <c r="CFG36" s="220"/>
      <c r="CFH36" s="220"/>
      <c r="CFI36" s="220"/>
      <c r="CFJ36" s="220"/>
      <c r="CFK36" s="220"/>
      <c r="CFL36" s="220"/>
      <c r="CFM36" s="220"/>
      <c r="CFN36" s="220"/>
      <c r="CFO36" s="220"/>
      <c r="CFP36" s="220"/>
      <c r="CFQ36" s="220"/>
      <c r="CFR36" s="220"/>
      <c r="CFS36" s="220"/>
      <c r="CFT36" s="220"/>
      <c r="CFU36" s="220"/>
      <c r="CFV36" s="220"/>
      <c r="CFW36" s="220"/>
      <c r="CFX36" s="220"/>
      <c r="CFY36" s="220"/>
      <c r="CFZ36" s="220"/>
      <c r="CGA36" s="220"/>
      <c r="CGB36" s="220"/>
      <c r="CGC36" s="220"/>
      <c r="CGD36" s="220"/>
      <c r="CGE36" s="220"/>
      <c r="CGF36" s="220"/>
      <c r="CGG36" s="220"/>
      <c r="CGH36" s="220"/>
      <c r="CGI36" s="220"/>
      <c r="CGJ36" s="220"/>
      <c r="CGK36" s="220"/>
      <c r="CGL36" s="220"/>
      <c r="CGM36" s="220"/>
      <c r="CGN36" s="220"/>
      <c r="CGO36" s="220"/>
      <c r="CGP36" s="220"/>
      <c r="CGQ36" s="220"/>
      <c r="CGR36" s="220"/>
      <c r="CGS36" s="220"/>
      <c r="CGT36" s="220"/>
      <c r="CGU36" s="220"/>
      <c r="CGV36" s="220"/>
      <c r="CGW36" s="220"/>
      <c r="CGX36" s="220"/>
      <c r="CGY36" s="220"/>
      <c r="CGZ36" s="220"/>
      <c r="CHA36" s="220"/>
      <c r="CHB36" s="220"/>
      <c r="CHC36" s="220"/>
      <c r="CHD36" s="220"/>
      <c r="CHE36" s="220"/>
      <c r="CHF36" s="220"/>
      <c r="CHG36" s="220"/>
      <c r="CHH36" s="220"/>
      <c r="CHI36" s="220"/>
      <c r="CHJ36" s="220"/>
      <c r="CHK36" s="220"/>
      <c r="CHL36" s="220"/>
      <c r="CHM36" s="220"/>
      <c r="CHN36" s="220"/>
      <c r="CHO36" s="220"/>
      <c r="CHP36" s="220"/>
      <c r="CHQ36" s="220"/>
      <c r="CHR36" s="220"/>
      <c r="CHS36" s="220"/>
      <c r="CHT36" s="220"/>
      <c r="CHU36" s="220"/>
      <c r="CHV36" s="220"/>
      <c r="CHW36" s="220"/>
      <c r="CHX36" s="220"/>
      <c r="CHY36" s="220"/>
      <c r="CHZ36" s="220"/>
      <c r="CIA36" s="220"/>
      <c r="CIB36" s="220"/>
      <c r="CIC36" s="220"/>
      <c r="CID36" s="220"/>
      <c r="CIE36" s="220"/>
      <c r="CIF36" s="220"/>
      <c r="CIG36" s="220"/>
      <c r="CIH36" s="220"/>
      <c r="CII36" s="220"/>
      <c r="CIJ36" s="220"/>
      <c r="CIK36" s="220"/>
      <c r="CIL36" s="220"/>
      <c r="CIM36" s="220"/>
      <c r="CIN36" s="220"/>
      <c r="CIO36" s="220"/>
      <c r="CIP36" s="220"/>
      <c r="CIQ36" s="220"/>
      <c r="CIR36" s="220"/>
      <c r="CIS36" s="220"/>
      <c r="CIT36" s="220"/>
      <c r="CIU36" s="220"/>
      <c r="CIV36" s="220"/>
      <c r="CIW36" s="220"/>
      <c r="CIX36" s="220"/>
      <c r="CIY36" s="220"/>
      <c r="CIZ36" s="220"/>
      <c r="CJA36" s="220"/>
      <c r="CJB36" s="220"/>
      <c r="CJC36" s="220"/>
      <c r="CJD36" s="220"/>
      <c r="CJE36" s="220"/>
      <c r="CJF36" s="220"/>
      <c r="CJG36" s="220"/>
      <c r="CJH36" s="220"/>
      <c r="CJI36" s="220"/>
      <c r="CJJ36" s="220"/>
      <c r="CJK36" s="220"/>
      <c r="CJL36" s="220"/>
      <c r="CJM36" s="220"/>
      <c r="CJN36" s="220"/>
      <c r="CJO36" s="220"/>
      <c r="CJP36" s="220"/>
      <c r="CJQ36" s="220"/>
      <c r="CJR36" s="220"/>
      <c r="CJS36" s="220"/>
      <c r="CJT36" s="220"/>
      <c r="CJU36" s="220"/>
      <c r="CJV36" s="220"/>
      <c r="CJW36" s="220"/>
      <c r="CJX36" s="220"/>
      <c r="CJY36" s="220"/>
      <c r="CJZ36" s="220"/>
      <c r="CKA36" s="220"/>
      <c r="CKB36" s="220"/>
      <c r="CKC36" s="220"/>
      <c r="CKD36" s="220"/>
      <c r="CKE36" s="220"/>
      <c r="CKF36" s="220"/>
      <c r="CKG36" s="220"/>
      <c r="CKH36" s="220"/>
      <c r="CKI36" s="220"/>
      <c r="CKJ36" s="220"/>
      <c r="CKK36" s="220"/>
      <c r="CKL36" s="220"/>
      <c r="CKM36" s="220"/>
      <c r="CKN36" s="220"/>
      <c r="CKO36" s="220"/>
      <c r="CKP36" s="220"/>
      <c r="CKQ36" s="220"/>
      <c r="CKR36" s="220"/>
      <c r="CKS36" s="220"/>
      <c r="CKT36" s="220"/>
      <c r="CKU36" s="220"/>
      <c r="CKV36" s="220"/>
      <c r="CKW36" s="220"/>
      <c r="CKX36" s="220"/>
      <c r="CKY36" s="220"/>
      <c r="CKZ36" s="220"/>
      <c r="CLA36" s="220"/>
      <c r="CLB36" s="220"/>
      <c r="CLC36" s="220"/>
      <c r="CLD36" s="220"/>
      <c r="CLE36" s="220"/>
      <c r="CLF36" s="220"/>
      <c r="CLG36" s="220"/>
      <c r="CLH36" s="220"/>
      <c r="CLI36" s="220"/>
      <c r="CLJ36" s="220"/>
      <c r="CLK36" s="220"/>
      <c r="CLL36" s="220"/>
      <c r="CLM36" s="220"/>
      <c r="CLN36" s="220"/>
      <c r="CLO36" s="220"/>
      <c r="CLP36" s="220"/>
      <c r="CLQ36" s="220"/>
      <c r="CLR36" s="220"/>
      <c r="CLS36" s="220"/>
      <c r="CLT36" s="220"/>
      <c r="CLU36" s="220"/>
      <c r="CLV36" s="220"/>
      <c r="CLW36" s="220"/>
      <c r="CLX36" s="220"/>
      <c r="CLY36" s="220"/>
      <c r="CLZ36" s="220"/>
      <c r="CMA36" s="220"/>
      <c r="CMB36" s="220"/>
      <c r="CMC36" s="220"/>
      <c r="CMD36" s="220"/>
      <c r="CME36" s="220"/>
      <c r="CMF36" s="220"/>
      <c r="CMG36" s="220"/>
      <c r="CMH36" s="220"/>
      <c r="CMI36" s="220"/>
      <c r="CMJ36" s="220"/>
      <c r="CMK36" s="220"/>
      <c r="CML36" s="220"/>
      <c r="CMM36" s="220"/>
      <c r="CMN36" s="220"/>
      <c r="CMO36" s="220"/>
      <c r="CMP36" s="220"/>
      <c r="CMQ36" s="220"/>
      <c r="CMR36" s="220"/>
      <c r="CMS36" s="220"/>
      <c r="CMT36" s="220"/>
      <c r="CMU36" s="220"/>
      <c r="CMV36" s="220"/>
      <c r="CMW36" s="220"/>
      <c r="CMX36" s="220"/>
      <c r="CMY36" s="220"/>
      <c r="CMZ36" s="220"/>
      <c r="CNA36" s="220"/>
      <c r="CNB36" s="220"/>
      <c r="CNC36" s="220"/>
      <c r="CND36" s="220"/>
      <c r="CNE36" s="220"/>
      <c r="CNF36" s="220"/>
      <c r="CNG36" s="220"/>
      <c r="CNH36" s="220"/>
      <c r="CNI36" s="220"/>
      <c r="CNJ36" s="220"/>
      <c r="CNK36" s="220"/>
      <c r="CNL36" s="220"/>
      <c r="CNM36" s="220"/>
      <c r="CNN36" s="220"/>
      <c r="CNO36" s="220"/>
      <c r="CNP36" s="220"/>
      <c r="CNQ36" s="220"/>
      <c r="CNR36" s="220"/>
      <c r="CNS36" s="220"/>
      <c r="CNT36" s="220"/>
      <c r="CNU36" s="220"/>
      <c r="CNV36" s="220"/>
      <c r="CNW36" s="220"/>
      <c r="CNX36" s="220"/>
      <c r="CNY36" s="220"/>
      <c r="CNZ36" s="220"/>
      <c r="COA36" s="220"/>
      <c r="COB36" s="220"/>
      <c r="COC36" s="220"/>
      <c r="COD36" s="220"/>
      <c r="COE36" s="220"/>
      <c r="COF36" s="220"/>
      <c r="COG36" s="220"/>
      <c r="COH36" s="220"/>
      <c r="COI36" s="220"/>
      <c r="COJ36" s="220"/>
      <c r="COK36" s="220"/>
      <c r="COL36" s="220"/>
      <c r="COM36" s="220"/>
      <c r="CON36" s="220"/>
      <c r="COO36" s="220"/>
      <c r="COP36" s="220"/>
      <c r="COQ36" s="220"/>
      <c r="COR36" s="220"/>
      <c r="COS36" s="220"/>
      <c r="COT36" s="220"/>
      <c r="COU36" s="220"/>
      <c r="COV36" s="220"/>
      <c r="COW36" s="220"/>
      <c r="COX36" s="220"/>
      <c r="COY36" s="220"/>
      <c r="COZ36" s="220"/>
      <c r="CPA36" s="220"/>
      <c r="CPB36" s="220"/>
      <c r="CPC36" s="220"/>
      <c r="CPD36" s="220"/>
      <c r="CPE36" s="220"/>
      <c r="CPF36" s="220"/>
      <c r="CPG36" s="220"/>
      <c r="CPH36" s="220"/>
      <c r="CPI36" s="220"/>
      <c r="CPJ36" s="220"/>
      <c r="CPK36" s="220"/>
      <c r="CPL36" s="220"/>
      <c r="CPM36" s="220"/>
      <c r="CPN36" s="220"/>
      <c r="CPO36" s="220"/>
      <c r="CPP36" s="220"/>
      <c r="CPQ36" s="220"/>
      <c r="CPR36" s="220"/>
      <c r="CPS36" s="220"/>
      <c r="CPT36" s="220"/>
      <c r="CPU36" s="220"/>
      <c r="CPV36" s="220"/>
      <c r="CPW36" s="220"/>
      <c r="CPX36" s="220"/>
      <c r="CPY36" s="220"/>
      <c r="CPZ36" s="220"/>
      <c r="CQA36" s="220"/>
      <c r="CQB36" s="220"/>
      <c r="CQC36" s="220"/>
      <c r="CQD36" s="220"/>
      <c r="CQE36" s="220"/>
      <c r="CQF36" s="220"/>
      <c r="CQG36" s="220"/>
      <c r="CQH36" s="220"/>
      <c r="CQI36" s="220"/>
      <c r="CQJ36" s="220"/>
      <c r="CQK36" s="220"/>
      <c r="CQL36" s="220"/>
      <c r="CQM36" s="220"/>
      <c r="CQN36" s="220"/>
      <c r="CQO36" s="220"/>
      <c r="CQP36" s="220"/>
      <c r="CQQ36" s="220"/>
      <c r="CQR36" s="220"/>
      <c r="CQS36" s="220"/>
      <c r="CQT36" s="220"/>
      <c r="CQU36" s="220"/>
      <c r="CQV36" s="220"/>
      <c r="CQW36" s="220"/>
      <c r="CQX36" s="220"/>
      <c r="CQY36" s="220"/>
      <c r="CQZ36" s="220"/>
      <c r="CRA36" s="220"/>
      <c r="CRB36" s="220"/>
      <c r="CRC36" s="220"/>
      <c r="CRD36" s="220"/>
      <c r="CRE36" s="220"/>
      <c r="CRF36" s="220"/>
      <c r="CRG36" s="220"/>
      <c r="CRH36" s="220"/>
      <c r="CRI36" s="220"/>
      <c r="CRJ36" s="220"/>
      <c r="CRK36" s="220"/>
      <c r="CRL36" s="220"/>
      <c r="CRM36" s="220"/>
      <c r="CRN36" s="220"/>
      <c r="CRO36" s="220"/>
      <c r="CRP36" s="220"/>
      <c r="CRQ36" s="220"/>
      <c r="CRR36" s="220"/>
      <c r="CRS36" s="220"/>
      <c r="CRT36" s="220"/>
      <c r="CRU36" s="220"/>
      <c r="CRV36" s="220"/>
      <c r="CRW36" s="220"/>
      <c r="CRX36" s="220"/>
      <c r="CRY36" s="220"/>
      <c r="CRZ36" s="220"/>
      <c r="CSA36" s="220"/>
      <c r="CSB36" s="220"/>
      <c r="CSC36" s="220"/>
      <c r="CSD36" s="220"/>
      <c r="CSE36" s="220"/>
      <c r="CSF36" s="220"/>
      <c r="CSG36" s="220"/>
      <c r="CSH36" s="220"/>
      <c r="CSI36" s="220"/>
      <c r="CSJ36" s="220"/>
      <c r="CSK36" s="220"/>
      <c r="CSL36" s="220"/>
      <c r="CSM36" s="220"/>
      <c r="CSN36" s="220"/>
      <c r="CSO36" s="220"/>
      <c r="CSP36" s="220"/>
      <c r="CSQ36" s="220"/>
      <c r="CSR36" s="220"/>
      <c r="CSS36" s="220"/>
      <c r="CST36" s="220"/>
      <c r="CSU36" s="220"/>
      <c r="CSV36" s="220"/>
      <c r="CSW36" s="220"/>
      <c r="CSX36" s="220"/>
      <c r="CSY36" s="220"/>
      <c r="CSZ36" s="220"/>
      <c r="CTA36" s="220"/>
      <c r="CTB36" s="220"/>
      <c r="CTC36" s="220"/>
      <c r="CTD36" s="220"/>
      <c r="CTE36" s="220"/>
      <c r="CTF36" s="220"/>
      <c r="CTG36" s="220"/>
      <c r="CTH36" s="220"/>
      <c r="CTI36" s="220"/>
      <c r="CTJ36" s="220"/>
      <c r="CTK36" s="220"/>
      <c r="CTL36" s="220"/>
      <c r="CTM36" s="220"/>
      <c r="CTN36" s="220"/>
      <c r="CTO36" s="220"/>
      <c r="CTP36" s="220"/>
      <c r="CTQ36" s="220"/>
      <c r="CTR36" s="220"/>
      <c r="CTS36" s="220"/>
      <c r="CTT36" s="220"/>
      <c r="CTU36" s="220"/>
      <c r="CTV36" s="220"/>
      <c r="CTW36" s="220"/>
      <c r="CTX36" s="220"/>
      <c r="CTY36" s="220"/>
      <c r="CTZ36" s="220"/>
      <c r="CUA36" s="220"/>
      <c r="CUB36" s="220"/>
      <c r="CUC36" s="220"/>
      <c r="CUD36" s="220"/>
      <c r="CUE36" s="220"/>
      <c r="CUF36" s="220"/>
      <c r="CUG36" s="220"/>
      <c r="CUH36" s="220"/>
      <c r="CUI36" s="220"/>
      <c r="CUJ36" s="220"/>
      <c r="CUK36" s="220"/>
      <c r="CUL36" s="220"/>
      <c r="CUM36" s="220"/>
      <c r="CUN36" s="220"/>
      <c r="CUO36" s="220"/>
      <c r="CUP36" s="220"/>
      <c r="CUQ36" s="220"/>
      <c r="CUR36" s="220"/>
      <c r="CUS36" s="220"/>
      <c r="CUT36" s="220"/>
      <c r="CUU36" s="220"/>
      <c r="CUV36" s="220"/>
      <c r="CUW36" s="220"/>
      <c r="CUX36" s="220"/>
      <c r="CUY36" s="220"/>
      <c r="CUZ36" s="220"/>
      <c r="CVA36" s="220"/>
      <c r="CVB36" s="220"/>
      <c r="CVC36" s="220"/>
      <c r="CVD36" s="220"/>
      <c r="CVE36" s="220"/>
      <c r="CVF36" s="220"/>
      <c r="CVG36" s="220"/>
      <c r="CVH36" s="220"/>
      <c r="CVI36" s="220"/>
      <c r="CVJ36" s="220"/>
      <c r="CVK36" s="220"/>
      <c r="CVL36" s="220"/>
      <c r="CVM36" s="220"/>
      <c r="CVN36" s="220"/>
      <c r="CVO36" s="220"/>
      <c r="CVP36" s="220"/>
      <c r="CVQ36" s="220"/>
      <c r="CVR36" s="220"/>
      <c r="CVS36" s="220"/>
      <c r="CVT36" s="220"/>
      <c r="CVU36" s="220"/>
      <c r="CVV36" s="220"/>
      <c r="CVW36" s="220"/>
      <c r="CVX36" s="220"/>
      <c r="CVY36" s="220"/>
      <c r="CVZ36" s="220"/>
      <c r="CWA36" s="220"/>
      <c r="CWB36" s="220"/>
      <c r="CWC36" s="220"/>
      <c r="CWD36" s="220"/>
      <c r="CWE36" s="220"/>
      <c r="CWF36" s="220"/>
      <c r="CWG36" s="220"/>
      <c r="CWH36" s="220"/>
      <c r="CWI36" s="220"/>
      <c r="CWJ36" s="220"/>
      <c r="CWK36" s="220"/>
      <c r="CWL36" s="220"/>
      <c r="CWM36" s="220"/>
      <c r="CWN36" s="220"/>
      <c r="CWO36" s="220"/>
      <c r="CWP36" s="220"/>
      <c r="CWQ36" s="220"/>
      <c r="CWR36" s="220"/>
      <c r="CWS36" s="220"/>
      <c r="CWT36" s="220"/>
      <c r="CWU36" s="220"/>
      <c r="CWV36" s="220"/>
      <c r="CWW36" s="220"/>
      <c r="CWX36" s="220"/>
      <c r="CWY36" s="220"/>
      <c r="CWZ36" s="220"/>
      <c r="CXA36" s="220"/>
      <c r="CXB36" s="220"/>
      <c r="CXC36" s="220"/>
      <c r="CXD36" s="220"/>
      <c r="CXE36" s="220"/>
      <c r="CXF36" s="220"/>
      <c r="CXG36" s="220"/>
      <c r="CXH36" s="220"/>
      <c r="CXI36" s="220"/>
      <c r="CXJ36" s="220"/>
      <c r="CXK36" s="220"/>
      <c r="CXL36" s="220"/>
      <c r="CXM36" s="220"/>
      <c r="CXN36" s="220"/>
      <c r="CXO36" s="220"/>
      <c r="CXP36" s="220"/>
      <c r="CXQ36" s="220"/>
      <c r="CXR36" s="220"/>
      <c r="CXS36" s="220"/>
      <c r="CXT36" s="220"/>
      <c r="CXU36" s="220"/>
      <c r="CXV36" s="220"/>
      <c r="CXW36" s="220"/>
      <c r="CXX36" s="220"/>
      <c r="CXY36" s="220"/>
      <c r="CXZ36" s="220"/>
      <c r="CYA36" s="220"/>
      <c r="CYB36" s="220"/>
      <c r="CYC36" s="220"/>
      <c r="CYD36" s="220"/>
      <c r="CYE36" s="220"/>
      <c r="CYF36" s="220"/>
      <c r="CYG36" s="220"/>
      <c r="CYH36" s="220"/>
      <c r="CYI36" s="220"/>
      <c r="CYJ36" s="220"/>
      <c r="CYK36" s="220"/>
      <c r="CYL36" s="220"/>
      <c r="CYM36" s="220"/>
      <c r="CYN36" s="220"/>
      <c r="CYO36" s="220"/>
      <c r="CYP36" s="220"/>
      <c r="CYQ36" s="220"/>
      <c r="CYR36" s="220"/>
      <c r="CYS36" s="220"/>
      <c r="CYT36" s="220"/>
      <c r="CYU36" s="220"/>
      <c r="CYV36" s="220"/>
      <c r="CYW36" s="220"/>
      <c r="CYX36" s="220"/>
      <c r="CYY36" s="220"/>
      <c r="CYZ36" s="220"/>
      <c r="CZA36" s="220"/>
      <c r="CZB36" s="220"/>
      <c r="CZC36" s="220"/>
      <c r="CZD36" s="220"/>
      <c r="CZE36" s="220"/>
      <c r="CZF36" s="220"/>
      <c r="CZG36" s="220"/>
      <c r="CZH36" s="220"/>
      <c r="CZI36" s="220"/>
      <c r="CZJ36" s="220"/>
      <c r="CZK36" s="220"/>
      <c r="CZL36" s="220"/>
      <c r="CZM36" s="220"/>
      <c r="CZN36" s="220"/>
      <c r="CZO36" s="220"/>
      <c r="CZP36" s="220"/>
      <c r="CZQ36" s="220"/>
      <c r="CZR36" s="220"/>
      <c r="CZS36" s="220"/>
      <c r="CZT36" s="220"/>
      <c r="CZU36" s="220"/>
      <c r="CZV36" s="220"/>
      <c r="CZW36" s="220"/>
      <c r="CZX36" s="220"/>
      <c r="CZY36" s="220"/>
      <c r="CZZ36" s="220"/>
      <c r="DAA36" s="220"/>
      <c r="DAB36" s="220"/>
      <c r="DAC36" s="220"/>
      <c r="DAD36" s="220"/>
      <c r="DAE36" s="220"/>
      <c r="DAF36" s="220"/>
      <c r="DAG36" s="220"/>
      <c r="DAH36" s="220"/>
      <c r="DAI36" s="220"/>
      <c r="DAJ36" s="220"/>
      <c r="DAK36" s="220"/>
      <c r="DAL36" s="220"/>
      <c r="DAM36" s="220"/>
      <c r="DAN36" s="220"/>
      <c r="DAO36" s="220"/>
      <c r="DAP36" s="220"/>
      <c r="DAQ36" s="220"/>
      <c r="DAR36" s="220"/>
      <c r="DAS36" s="220"/>
      <c r="DAT36" s="220"/>
      <c r="DAU36" s="220"/>
      <c r="DAV36" s="220"/>
      <c r="DAW36" s="220"/>
      <c r="DAX36" s="220"/>
      <c r="DAY36" s="220"/>
      <c r="DAZ36" s="220"/>
      <c r="DBA36" s="220"/>
      <c r="DBB36" s="220"/>
      <c r="DBC36" s="220"/>
      <c r="DBD36" s="220"/>
      <c r="DBE36" s="220"/>
      <c r="DBF36" s="220"/>
      <c r="DBG36" s="220"/>
      <c r="DBH36" s="220"/>
      <c r="DBI36" s="220"/>
      <c r="DBJ36" s="220"/>
      <c r="DBK36" s="220"/>
      <c r="DBL36" s="220"/>
      <c r="DBM36" s="220"/>
      <c r="DBN36" s="220"/>
      <c r="DBO36" s="220"/>
      <c r="DBP36" s="220"/>
      <c r="DBQ36" s="220"/>
      <c r="DBR36" s="220"/>
      <c r="DBS36" s="220"/>
      <c r="DBT36" s="220"/>
      <c r="DBU36" s="220"/>
      <c r="DBV36" s="220"/>
      <c r="DBW36" s="220"/>
      <c r="DBX36" s="220"/>
      <c r="DBY36" s="220"/>
      <c r="DBZ36" s="220"/>
      <c r="DCA36" s="220"/>
      <c r="DCB36" s="220"/>
      <c r="DCC36" s="220"/>
      <c r="DCD36" s="220"/>
      <c r="DCE36" s="220"/>
      <c r="DCF36" s="220"/>
      <c r="DCG36" s="220"/>
      <c r="DCH36" s="220"/>
      <c r="DCI36" s="220"/>
      <c r="DCJ36" s="220"/>
      <c r="DCK36" s="220"/>
      <c r="DCL36" s="220"/>
      <c r="DCM36" s="220"/>
      <c r="DCN36" s="220"/>
      <c r="DCO36" s="220"/>
      <c r="DCP36" s="220"/>
      <c r="DCQ36" s="220"/>
      <c r="DCR36" s="220"/>
      <c r="DCS36" s="220"/>
      <c r="DCT36" s="220"/>
      <c r="DCU36" s="220"/>
      <c r="DCV36" s="220"/>
      <c r="DCW36" s="220"/>
      <c r="DCX36" s="220"/>
      <c r="DCY36" s="220"/>
      <c r="DCZ36" s="220"/>
      <c r="DDA36" s="220"/>
      <c r="DDB36" s="220"/>
      <c r="DDC36" s="220"/>
      <c r="DDD36" s="220"/>
      <c r="DDE36" s="220"/>
      <c r="DDF36" s="220"/>
      <c r="DDG36" s="220"/>
      <c r="DDH36" s="220"/>
      <c r="DDI36" s="220"/>
      <c r="DDJ36" s="220"/>
      <c r="DDK36" s="220"/>
      <c r="DDL36" s="220"/>
      <c r="DDM36" s="220"/>
      <c r="DDN36" s="220"/>
      <c r="DDO36" s="220"/>
      <c r="DDP36" s="220"/>
      <c r="DDQ36" s="220"/>
      <c r="DDR36" s="220"/>
      <c r="DDS36" s="220"/>
      <c r="DDT36" s="220"/>
      <c r="DDU36" s="220"/>
      <c r="DDV36" s="220"/>
      <c r="DDW36" s="220"/>
      <c r="DDX36" s="220"/>
      <c r="DDY36" s="220"/>
      <c r="DDZ36" s="220"/>
      <c r="DEA36" s="220"/>
      <c r="DEB36" s="220"/>
      <c r="DEC36" s="220"/>
      <c r="DED36" s="220"/>
      <c r="DEE36" s="220"/>
      <c r="DEF36" s="220"/>
      <c r="DEG36" s="220"/>
      <c r="DEH36" s="220"/>
      <c r="DEI36" s="220"/>
      <c r="DEJ36" s="220"/>
      <c r="DEK36" s="220"/>
      <c r="DEL36" s="220"/>
      <c r="DEM36" s="220"/>
      <c r="DEN36" s="220"/>
      <c r="DEO36" s="220"/>
      <c r="DEP36" s="220"/>
      <c r="DEQ36" s="220"/>
      <c r="DER36" s="220"/>
      <c r="DES36" s="220"/>
      <c r="DET36" s="220"/>
      <c r="DEU36" s="220"/>
      <c r="DEV36" s="220"/>
      <c r="DEW36" s="220"/>
      <c r="DEX36" s="220"/>
      <c r="DEY36" s="220"/>
      <c r="DEZ36" s="220"/>
      <c r="DFA36" s="220"/>
      <c r="DFB36" s="220"/>
      <c r="DFC36" s="220"/>
      <c r="DFD36" s="220"/>
      <c r="DFE36" s="220"/>
      <c r="DFF36" s="220"/>
      <c r="DFG36" s="220"/>
      <c r="DFH36" s="220"/>
      <c r="DFI36" s="220"/>
      <c r="DFJ36" s="220"/>
      <c r="DFK36" s="220"/>
      <c r="DFL36" s="220"/>
      <c r="DFM36" s="220"/>
      <c r="DFN36" s="220"/>
      <c r="DFO36" s="220"/>
      <c r="DFP36" s="220"/>
      <c r="DFQ36" s="220"/>
      <c r="DFR36" s="220"/>
      <c r="DFS36" s="220"/>
      <c r="DFT36" s="220"/>
      <c r="DFU36" s="220"/>
      <c r="DFV36" s="220"/>
      <c r="DFW36" s="220"/>
      <c r="DFX36" s="220"/>
      <c r="DFY36" s="220"/>
      <c r="DFZ36" s="220"/>
      <c r="DGA36" s="220"/>
      <c r="DGB36" s="220"/>
      <c r="DGC36" s="220"/>
      <c r="DGD36" s="220"/>
      <c r="DGE36" s="220"/>
      <c r="DGF36" s="220"/>
      <c r="DGG36" s="220"/>
      <c r="DGH36" s="220"/>
      <c r="DGI36" s="220"/>
      <c r="DGJ36" s="220"/>
      <c r="DGK36" s="220"/>
      <c r="DGL36" s="220"/>
      <c r="DGM36" s="220"/>
      <c r="DGN36" s="220"/>
      <c r="DGO36" s="220"/>
      <c r="DGP36" s="220"/>
      <c r="DGQ36" s="220"/>
      <c r="DGR36" s="220"/>
      <c r="DGS36" s="220"/>
      <c r="DGT36" s="220"/>
      <c r="DGU36" s="220"/>
      <c r="DGV36" s="220"/>
      <c r="DGW36" s="220"/>
      <c r="DGX36" s="220"/>
      <c r="DGY36" s="220"/>
      <c r="DGZ36" s="220"/>
      <c r="DHA36" s="220"/>
      <c r="DHB36" s="220"/>
      <c r="DHC36" s="220"/>
      <c r="DHD36" s="220"/>
      <c r="DHE36" s="220"/>
      <c r="DHF36" s="220"/>
      <c r="DHG36" s="220"/>
      <c r="DHH36" s="220"/>
      <c r="DHI36" s="220"/>
      <c r="DHJ36" s="220"/>
      <c r="DHK36" s="220"/>
      <c r="DHL36" s="220"/>
      <c r="DHM36" s="220"/>
      <c r="DHN36" s="220"/>
      <c r="DHO36" s="220"/>
      <c r="DHP36" s="220"/>
      <c r="DHQ36" s="220"/>
      <c r="DHR36" s="220"/>
      <c r="DHS36" s="220"/>
      <c r="DHT36" s="220"/>
      <c r="DHU36" s="220"/>
      <c r="DHV36" s="220"/>
      <c r="DHW36" s="220"/>
      <c r="DHX36" s="220"/>
      <c r="DHY36" s="220"/>
      <c r="DHZ36" s="220"/>
      <c r="DIA36" s="220"/>
      <c r="DIB36" s="220"/>
      <c r="DIC36" s="220"/>
      <c r="DID36" s="220"/>
      <c r="DIE36" s="220"/>
      <c r="DIF36" s="220"/>
      <c r="DIG36" s="220"/>
      <c r="DIH36" s="220"/>
      <c r="DII36" s="220"/>
      <c r="DIJ36" s="220"/>
      <c r="DIK36" s="220"/>
      <c r="DIL36" s="220"/>
      <c r="DIM36" s="220"/>
      <c r="DIN36" s="220"/>
      <c r="DIO36" s="220"/>
      <c r="DIP36" s="220"/>
      <c r="DIQ36" s="220"/>
      <c r="DIR36" s="220"/>
      <c r="DIS36" s="220"/>
      <c r="DIT36" s="220"/>
      <c r="DIU36" s="220"/>
      <c r="DIV36" s="220"/>
      <c r="DIW36" s="220"/>
      <c r="DIX36" s="220"/>
      <c r="DIY36" s="220"/>
      <c r="DIZ36" s="220"/>
      <c r="DJA36" s="220"/>
      <c r="DJB36" s="220"/>
      <c r="DJC36" s="220"/>
      <c r="DJD36" s="220"/>
      <c r="DJE36" s="220"/>
      <c r="DJF36" s="220"/>
      <c r="DJG36" s="220"/>
      <c r="DJH36" s="220"/>
      <c r="DJI36" s="220"/>
      <c r="DJJ36" s="220"/>
      <c r="DJK36" s="220"/>
      <c r="DJL36" s="220"/>
      <c r="DJM36" s="220"/>
      <c r="DJN36" s="220"/>
      <c r="DJO36" s="220"/>
      <c r="DJP36" s="220"/>
      <c r="DJQ36" s="220"/>
      <c r="DJR36" s="220"/>
      <c r="DJS36" s="220"/>
      <c r="DJT36" s="220"/>
      <c r="DJU36" s="220"/>
      <c r="DJV36" s="220"/>
      <c r="DJW36" s="220"/>
      <c r="DJX36" s="220"/>
      <c r="DJY36" s="220"/>
      <c r="DJZ36" s="220"/>
      <c r="DKA36" s="220"/>
      <c r="DKB36" s="220"/>
      <c r="DKC36" s="220"/>
      <c r="DKD36" s="220"/>
      <c r="DKE36" s="220"/>
      <c r="DKF36" s="220"/>
      <c r="DKG36" s="220"/>
      <c r="DKH36" s="220"/>
      <c r="DKI36" s="220"/>
      <c r="DKJ36" s="220"/>
      <c r="DKK36" s="220"/>
      <c r="DKL36" s="220"/>
      <c r="DKM36" s="220"/>
      <c r="DKN36" s="220"/>
      <c r="DKO36" s="220"/>
      <c r="DKP36" s="220"/>
      <c r="DKQ36" s="220"/>
      <c r="DKR36" s="220"/>
      <c r="DKS36" s="220"/>
      <c r="DKT36" s="220"/>
      <c r="DKU36" s="220"/>
      <c r="DKV36" s="220"/>
      <c r="DKW36" s="220"/>
      <c r="DKX36" s="220"/>
      <c r="DKY36" s="220"/>
      <c r="DKZ36" s="220"/>
      <c r="DLA36" s="220"/>
      <c r="DLB36" s="220"/>
      <c r="DLC36" s="220"/>
      <c r="DLD36" s="220"/>
      <c r="DLE36" s="220"/>
      <c r="DLF36" s="220"/>
      <c r="DLG36" s="220"/>
      <c r="DLH36" s="220"/>
      <c r="DLI36" s="220"/>
      <c r="DLJ36" s="220"/>
      <c r="DLK36" s="220"/>
      <c r="DLL36" s="220"/>
      <c r="DLM36" s="220"/>
      <c r="DLN36" s="220"/>
      <c r="DLO36" s="220"/>
      <c r="DLP36" s="220"/>
      <c r="DLQ36" s="220"/>
      <c r="DLR36" s="220"/>
      <c r="DLS36" s="220"/>
      <c r="DLT36" s="220"/>
      <c r="DLU36" s="220"/>
      <c r="DLV36" s="220"/>
      <c r="DLW36" s="220"/>
      <c r="DLX36" s="220"/>
      <c r="DLY36" s="220"/>
      <c r="DLZ36" s="220"/>
      <c r="DMA36" s="220"/>
      <c r="DMB36" s="220"/>
      <c r="DMC36" s="220"/>
      <c r="DMD36" s="220"/>
      <c r="DME36" s="220"/>
      <c r="DMF36" s="220"/>
      <c r="DMG36" s="220"/>
      <c r="DMH36" s="220"/>
      <c r="DMI36" s="220"/>
      <c r="DMJ36" s="220"/>
      <c r="DMK36" s="220"/>
      <c r="DML36" s="220"/>
      <c r="DMM36" s="220"/>
      <c r="DMN36" s="220"/>
      <c r="DMO36" s="220"/>
      <c r="DMP36" s="220"/>
      <c r="DMQ36" s="220"/>
      <c r="DMR36" s="220"/>
      <c r="DMS36" s="220"/>
      <c r="DMT36" s="220"/>
      <c r="DMU36" s="220"/>
      <c r="DMV36" s="220"/>
      <c r="DMW36" s="220"/>
      <c r="DMX36" s="220"/>
      <c r="DMY36" s="220"/>
      <c r="DMZ36" s="220"/>
      <c r="DNA36" s="220"/>
      <c r="DNB36" s="220"/>
      <c r="DNC36" s="220"/>
      <c r="DND36" s="220"/>
      <c r="DNE36" s="220"/>
      <c r="DNF36" s="220"/>
      <c r="DNG36" s="220"/>
      <c r="DNH36" s="220"/>
      <c r="DNI36" s="220"/>
      <c r="DNJ36" s="220"/>
      <c r="DNK36" s="220"/>
      <c r="DNL36" s="220"/>
      <c r="DNM36" s="220"/>
      <c r="DNN36" s="220"/>
      <c r="DNO36" s="220"/>
      <c r="DNP36" s="220"/>
      <c r="DNQ36" s="220"/>
      <c r="DNR36" s="220"/>
      <c r="DNS36" s="220"/>
      <c r="DNT36" s="220"/>
      <c r="DNU36" s="220"/>
      <c r="DNV36" s="220"/>
      <c r="DNW36" s="220"/>
      <c r="DNX36" s="220"/>
      <c r="DNY36" s="220"/>
      <c r="DNZ36" s="220"/>
      <c r="DOA36" s="220"/>
      <c r="DOB36" s="220"/>
      <c r="DOC36" s="220"/>
      <c r="DOD36" s="220"/>
      <c r="DOE36" s="220"/>
      <c r="DOF36" s="220"/>
      <c r="DOG36" s="220"/>
      <c r="DOH36" s="220"/>
      <c r="DOI36" s="220"/>
      <c r="DOJ36" s="220"/>
      <c r="DOK36" s="220"/>
      <c r="DOL36" s="220"/>
      <c r="DOM36" s="220"/>
      <c r="DON36" s="220"/>
      <c r="DOO36" s="220"/>
      <c r="DOP36" s="220"/>
      <c r="DOQ36" s="220"/>
      <c r="DOR36" s="220"/>
      <c r="DOS36" s="220"/>
      <c r="DOT36" s="220"/>
      <c r="DOU36" s="220"/>
      <c r="DOV36" s="220"/>
      <c r="DOW36" s="220"/>
      <c r="DOX36" s="220"/>
      <c r="DOY36" s="220"/>
      <c r="DOZ36" s="220"/>
      <c r="DPA36" s="220"/>
      <c r="DPB36" s="220"/>
      <c r="DPC36" s="220"/>
      <c r="DPD36" s="220"/>
      <c r="DPE36" s="220"/>
      <c r="DPF36" s="220"/>
      <c r="DPG36" s="220"/>
      <c r="DPH36" s="220"/>
      <c r="DPI36" s="220"/>
      <c r="DPJ36" s="220"/>
      <c r="DPK36" s="220"/>
      <c r="DPL36" s="220"/>
      <c r="DPM36" s="220"/>
      <c r="DPN36" s="220"/>
      <c r="DPO36" s="220"/>
      <c r="DPP36" s="220"/>
      <c r="DPQ36" s="220"/>
      <c r="DPR36" s="220"/>
      <c r="DPS36" s="220"/>
      <c r="DPT36" s="220"/>
      <c r="DPU36" s="220"/>
      <c r="DPV36" s="220"/>
      <c r="DPW36" s="220"/>
      <c r="DPX36" s="220"/>
      <c r="DPY36" s="220"/>
      <c r="DPZ36" s="220"/>
      <c r="DQA36" s="220"/>
      <c r="DQB36" s="220"/>
      <c r="DQC36" s="220"/>
      <c r="DQD36" s="220"/>
      <c r="DQE36" s="220"/>
      <c r="DQF36" s="220"/>
      <c r="DQG36" s="220"/>
      <c r="DQH36" s="220"/>
      <c r="DQI36" s="220"/>
      <c r="DQJ36" s="220"/>
      <c r="DQK36" s="220"/>
      <c r="DQL36" s="220"/>
      <c r="DQM36" s="220"/>
      <c r="DQN36" s="220"/>
      <c r="DQO36" s="220"/>
      <c r="DQP36" s="220"/>
      <c r="DQQ36" s="220"/>
      <c r="DQR36" s="220"/>
      <c r="DQS36" s="220"/>
      <c r="DQT36" s="220"/>
      <c r="DQU36" s="220"/>
      <c r="DQV36" s="220"/>
      <c r="DQW36" s="220"/>
      <c r="DQX36" s="220"/>
      <c r="DQY36" s="220"/>
      <c r="DQZ36" s="220"/>
      <c r="DRA36" s="220"/>
      <c r="DRB36" s="220"/>
      <c r="DRC36" s="220"/>
      <c r="DRD36" s="220"/>
      <c r="DRE36" s="220"/>
      <c r="DRF36" s="220"/>
      <c r="DRG36" s="220"/>
      <c r="DRH36" s="220"/>
      <c r="DRI36" s="220"/>
      <c r="DRJ36" s="220"/>
      <c r="DRK36" s="220"/>
      <c r="DRL36" s="220"/>
      <c r="DRM36" s="220"/>
      <c r="DRN36" s="220"/>
      <c r="DRO36" s="220"/>
      <c r="DRP36" s="220"/>
      <c r="DRQ36" s="220"/>
      <c r="DRR36" s="220"/>
      <c r="DRS36" s="220"/>
      <c r="DRT36" s="220"/>
      <c r="DRU36" s="220"/>
      <c r="DRV36" s="220"/>
      <c r="DRW36" s="220"/>
      <c r="DRX36" s="220"/>
      <c r="DRY36" s="220"/>
      <c r="DRZ36" s="220"/>
      <c r="DSA36" s="220"/>
      <c r="DSB36" s="220"/>
      <c r="DSC36" s="220"/>
      <c r="DSD36" s="220"/>
      <c r="DSE36" s="220"/>
      <c r="DSF36" s="220"/>
      <c r="DSG36" s="220"/>
      <c r="DSH36" s="220"/>
      <c r="DSI36" s="220"/>
      <c r="DSJ36" s="220"/>
      <c r="DSK36" s="220"/>
      <c r="DSL36" s="220"/>
      <c r="DSM36" s="220"/>
      <c r="DSN36" s="220"/>
      <c r="DSO36" s="220"/>
      <c r="DSP36" s="220"/>
      <c r="DSQ36" s="220"/>
      <c r="DSR36" s="220"/>
      <c r="DSS36" s="220"/>
      <c r="DST36" s="220"/>
      <c r="DSU36" s="220"/>
      <c r="DSV36" s="220"/>
      <c r="DSW36" s="220"/>
      <c r="DSX36" s="220"/>
      <c r="DSY36" s="220"/>
      <c r="DSZ36" s="220"/>
      <c r="DTA36" s="220"/>
      <c r="DTB36" s="220"/>
      <c r="DTC36" s="220"/>
      <c r="DTD36" s="220"/>
      <c r="DTE36" s="220"/>
      <c r="DTF36" s="220"/>
      <c r="DTG36" s="220"/>
      <c r="DTH36" s="220"/>
      <c r="DTI36" s="220"/>
      <c r="DTJ36" s="220"/>
      <c r="DTK36" s="220"/>
      <c r="DTL36" s="220"/>
      <c r="DTM36" s="220"/>
      <c r="DTN36" s="220"/>
      <c r="DTO36" s="220"/>
      <c r="DTP36" s="220"/>
      <c r="DTQ36" s="220"/>
      <c r="DTR36" s="220"/>
      <c r="DTS36" s="220"/>
      <c r="DTT36" s="220"/>
      <c r="DTU36" s="220"/>
      <c r="DTV36" s="220"/>
      <c r="DTW36" s="220"/>
      <c r="DTX36" s="220"/>
      <c r="DTY36" s="220"/>
      <c r="DTZ36" s="220"/>
      <c r="DUA36" s="220"/>
      <c r="DUB36" s="220"/>
      <c r="DUC36" s="220"/>
      <c r="DUD36" s="220"/>
      <c r="DUE36" s="220"/>
      <c r="DUF36" s="220"/>
      <c r="DUG36" s="220"/>
      <c r="DUH36" s="220"/>
      <c r="DUI36" s="220"/>
      <c r="DUJ36" s="220"/>
      <c r="DUK36" s="220"/>
      <c r="DUL36" s="220"/>
      <c r="DUM36" s="220"/>
      <c r="DUN36" s="220"/>
      <c r="DUO36" s="220"/>
      <c r="DUP36" s="220"/>
      <c r="DUQ36" s="220"/>
      <c r="DUR36" s="220"/>
      <c r="DUS36" s="220"/>
      <c r="DUT36" s="220"/>
      <c r="DUU36" s="220"/>
      <c r="DUV36" s="220"/>
      <c r="DUW36" s="220"/>
      <c r="DUX36" s="220"/>
      <c r="DUY36" s="220"/>
      <c r="DUZ36" s="220"/>
      <c r="DVA36" s="220"/>
      <c r="DVB36" s="220"/>
      <c r="DVC36" s="220"/>
      <c r="DVD36" s="220"/>
      <c r="DVE36" s="220"/>
      <c r="DVF36" s="220"/>
      <c r="DVG36" s="220"/>
      <c r="DVH36" s="220"/>
      <c r="DVI36" s="220"/>
      <c r="DVJ36" s="220"/>
      <c r="DVK36" s="220"/>
      <c r="DVL36" s="220"/>
      <c r="DVM36" s="220"/>
      <c r="DVN36" s="220"/>
      <c r="DVO36" s="220"/>
      <c r="DVP36" s="220"/>
      <c r="DVQ36" s="220"/>
      <c r="DVR36" s="220"/>
      <c r="DVS36" s="220"/>
      <c r="DVT36" s="220"/>
      <c r="DVU36" s="220"/>
      <c r="DVV36" s="220"/>
      <c r="DVW36" s="220"/>
      <c r="DVX36" s="220"/>
      <c r="DVY36" s="220"/>
      <c r="DVZ36" s="220"/>
      <c r="DWA36" s="220"/>
      <c r="DWB36" s="220"/>
      <c r="DWC36" s="220"/>
      <c r="DWD36" s="220"/>
      <c r="DWE36" s="220"/>
      <c r="DWF36" s="220"/>
      <c r="DWG36" s="220"/>
      <c r="DWH36" s="220"/>
      <c r="DWI36" s="220"/>
      <c r="DWJ36" s="220"/>
      <c r="DWK36" s="220"/>
      <c r="DWL36" s="220"/>
      <c r="DWM36" s="220"/>
      <c r="DWN36" s="220"/>
      <c r="DWO36" s="220"/>
      <c r="DWP36" s="220"/>
      <c r="DWQ36" s="220"/>
      <c r="DWR36" s="220"/>
      <c r="DWS36" s="220"/>
      <c r="DWT36" s="220"/>
      <c r="DWU36" s="220"/>
      <c r="DWV36" s="220"/>
      <c r="DWW36" s="220"/>
      <c r="DWX36" s="220"/>
      <c r="DWY36" s="220"/>
      <c r="DWZ36" s="220"/>
      <c r="DXA36" s="220"/>
      <c r="DXB36" s="220"/>
      <c r="DXC36" s="220"/>
      <c r="DXD36" s="220"/>
      <c r="DXE36" s="220"/>
      <c r="DXF36" s="220"/>
      <c r="DXG36" s="220"/>
      <c r="DXH36" s="220"/>
      <c r="DXI36" s="220"/>
      <c r="DXJ36" s="220"/>
      <c r="DXK36" s="220"/>
      <c r="DXL36" s="220"/>
      <c r="DXM36" s="220"/>
      <c r="DXN36" s="220"/>
      <c r="DXO36" s="220"/>
      <c r="DXP36" s="220"/>
      <c r="DXQ36" s="220"/>
      <c r="DXR36" s="220"/>
      <c r="DXS36" s="220"/>
      <c r="DXT36" s="220"/>
      <c r="DXU36" s="220"/>
      <c r="DXV36" s="220"/>
      <c r="DXW36" s="220"/>
      <c r="DXX36" s="220"/>
      <c r="DXY36" s="220"/>
      <c r="DXZ36" s="220"/>
      <c r="DYA36" s="220"/>
      <c r="DYB36" s="220"/>
      <c r="DYC36" s="220"/>
      <c r="DYD36" s="220"/>
      <c r="DYE36" s="220"/>
      <c r="DYF36" s="220"/>
      <c r="DYG36" s="220"/>
      <c r="DYH36" s="220"/>
      <c r="DYI36" s="220"/>
      <c r="DYJ36" s="220"/>
      <c r="DYK36" s="220"/>
      <c r="DYL36" s="220"/>
      <c r="DYM36" s="220"/>
      <c r="DYN36" s="220"/>
      <c r="DYO36" s="220"/>
      <c r="DYP36" s="220"/>
      <c r="DYQ36" s="220"/>
      <c r="DYR36" s="220"/>
      <c r="DYS36" s="220"/>
      <c r="DYT36" s="220"/>
      <c r="DYU36" s="220"/>
      <c r="DYV36" s="220"/>
      <c r="DYW36" s="220"/>
      <c r="DYX36" s="220"/>
      <c r="DYY36" s="220"/>
      <c r="DYZ36" s="220"/>
      <c r="DZA36" s="220"/>
      <c r="DZB36" s="220"/>
      <c r="DZC36" s="220"/>
      <c r="DZD36" s="220"/>
      <c r="DZE36" s="220"/>
      <c r="DZF36" s="220"/>
      <c r="DZG36" s="220"/>
      <c r="DZH36" s="220"/>
      <c r="DZI36" s="220"/>
      <c r="DZJ36" s="220"/>
      <c r="DZK36" s="220"/>
      <c r="DZL36" s="220"/>
      <c r="DZM36" s="220"/>
      <c r="DZN36" s="220"/>
      <c r="DZO36" s="220"/>
      <c r="DZP36" s="220"/>
      <c r="DZQ36" s="220"/>
      <c r="DZR36" s="220"/>
      <c r="DZS36" s="220"/>
      <c r="DZT36" s="220"/>
      <c r="DZU36" s="220"/>
      <c r="DZV36" s="220"/>
      <c r="DZW36" s="220"/>
      <c r="DZX36" s="220"/>
      <c r="DZY36" s="220"/>
      <c r="DZZ36" s="220"/>
      <c r="EAA36" s="220"/>
      <c r="EAB36" s="220"/>
      <c r="EAC36" s="220"/>
      <c r="EAD36" s="220"/>
      <c r="EAE36" s="220"/>
      <c r="EAF36" s="220"/>
      <c r="EAG36" s="220"/>
      <c r="EAH36" s="220"/>
      <c r="EAI36" s="220"/>
      <c r="EAJ36" s="220"/>
      <c r="EAK36" s="220"/>
      <c r="EAL36" s="220"/>
      <c r="EAM36" s="220"/>
      <c r="EAN36" s="220"/>
      <c r="EAO36" s="220"/>
      <c r="EAP36" s="220"/>
      <c r="EAQ36" s="220"/>
      <c r="EAR36" s="220"/>
      <c r="EAS36" s="220"/>
      <c r="EAT36" s="220"/>
      <c r="EAU36" s="220"/>
      <c r="EAV36" s="220"/>
      <c r="EAW36" s="220"/>
      <c r="EAX36" s="220"/>
      <c r="EAY36" s="220"/>
      <c r="EAZ36" s="220"/>
      <c r="EBA36" s="220"/>
      <c r="EBB36" s="220"/>
      <c r="EBC36" s="220"/>
      <c r="EBD36" s="220"/>
      <c r="EBE36" s="220"/>
      <c r="EBF36" s="220"/>
      <c r="EBG36" s="220"/>
      <c r="EBH36" s="220"/>
      <c r="EBI36" s="220"/>
      <c r="EBJ36" s="220"/>
      <c r="EBK36" s="220"/>
      <c r="EBL36" s="220"/>
      <c r="EBM36" s="220"/>
      <c r="EBN36" s="220"/>
      <c r="EBO36" s="220"/>
      <c r="EBP36" s="220"/>
      <c r="EBQ36" s="220"/>
      <c r="EBR36" s="220"/>
      <c r="EBS36" s="220"/>
      <c r="EBT36" s="220"/>
      <c r="EBU36" s="220"/>
      <c r="EBV36" s="220"/>
      <c r="EBW36" s="220"/>
      <c r="EBX36" s="220"/>
      <c r="EBY36" s="220"/>
      <c r="EBZ36" s="220"/>
      <c r="ECA36" s="220"/>
      <c r="ECB36" s="220"/>
      <c r="ECC36" s="220"/>
      <c r="ECD36" s="220"/>
      <c r="ECE36" s="220"/>
      <c r="ECF36" s="220"/>
      <c r="ECG36" s="220"/>
      <c r="ECH36" s="220"/>
      <c r="ECI36" s="220"/>
      <c r="ECJ36" s="220"/>
      <c r="ECK36" s="220"/>
      <c r="ECL36" s="220"/>
      <c r="ECM36" s="220"/>
      <c r="ECN36" s="220"/>
      <c r="ECO36" s="220"/>
      <c r="ECP36" s="220"/>
      <c r="ECQ36" s="220"/>
      <c r="ECR36" s="220"/>
      <c r="ECS36" s="220"/>
      <c r="ECT36" s="220"/>
      <c r="ECU36" s="220"/>
      <c r="ECV36" s="220"/>
      <c r="ECW36" s="220"/>
      <c r="ECX36" s="220"/>
      <c r="ECY36" s="220"/>
      <c r="ECZ36" s="220"/>
      <c r="EDA36" s="220"/>
      <c r="EDB36" s="220"/>
      <c r="EDC36" s="220"/>
      <c r="EDD36" s="220"/>
      <c r="EDE36" s="220"/>
      <c r="EDF36" s="220"/>
      <c r="EDG36" s="220"/>
      <c r="EDH36" s="220"/>
      <c r="EDI36" s="220"/>
      <c r="EDJ36" s="220"/>
      <c r="EDK36" s="220"/>
      <c r="EDL36" s="220"/>
      <c r="EDM36" s="220"/>
      <c r="EDN36" s="220"/>
      <c r="EDO36" s="220"/>
      <c r="EDP36" s="220"/>
      <c r="EDQ36" s="220"/>
      <c r="EDR36" s="220"/>
      <c r="EDS36" s="220"/>
      <c r="EDT36" s="220"/>
      <c r="EDU36" s="220"/>
      <c r="EDV36" s="220"/>
      <c r="EDW36" s="220"/>
      <c r="EDX36" s="220"/>
      <c r="EDY36" s="220"/>
      <c r="EDZ36" s="220"/>
      <c r="EEA36" s="220"/>
      <c r="EEB36" s="220"/>
      <c r="EEC36" s="220"/>
      <c r="EED36" s="220"/>
      <c r="EEE36" s="220"/>
      <c r="EEF36" s="220"/>
      <c r="EEG36" s="220"/>
      <c r="EEH36" s="220"/>
      <c r="EEI36" s="220"/>
      <c r="EEJ36" s="220"/>
      <c r="EEK36" s="220"/>
      <c r="EEL36" s="220"/>
      <c r="EEM36" s="220"/>
      <c r="EEN36" s="220"/>
      <c r="EEO36" s="220"/>
      <c r="EEP36" s="220"/>
      <c r="EEQ36" s="220"/>
      <c r="EER36" s="220"/>
      <c r="EES36" s="220"/>
      <c r="EET36" s="220"/>
      <c r="EEU36" s="220"/>
      <c r="EEV36" s="220"/>
      <c r="EEW36" s="220"/>
      <c r="EEX36" s="220"/>
      <c r="EEY36" s="220"/>
      <c r="EEZ36" s="220"/>
      <c r="EFA36" s="220"/>
      <c r="EFB36" s="220"/>
      <c r="EFC36" s="220"/>
      <c r="EFD36" s="220"/>
      <c r="EFE36" s="220"/>
      <c r="EFF36" s="220"/>
      <c r="EFG36" s="220"/>
      <c r="EFH36" s="220"/>
      <c r="EFI36" s="220"/>
      <c r="EFJ36" s="220"/>
      <c r="EFK36" s="220"/>
      <c r="EFL36" s="220"/>
      <c r="EFM36" s="220"/>
      <c r="EFN36" s="220"/>
      <c r="EFO36" s="220"/>
      <c r="EFP36" s="220"/>
      <c r="EFQ36" s="220"/>
      <c r="EFR36" s="220"/>
      <c r="EFS36" s="220"/>
      <c r="EFT36" s="220"/>
      <c r="EFU36" s="220"/>
      <c r="EFV36" s="220"/>
      <c r="EFW36" s="220"/>
      <c r="EFX36" s="220"/>
      <c r="EFY36" s="220"/>
      <c r="EFZ36" s="220"/>
      <c r="EGA36" s="220"/>
      <c r="EGB36" s="220"/>
      <c r="EGC36" s="220"/>
      <c r="EGD36" s="220"/>
      <c r="EGE36" s="220"/>
      <c r="EGF36" s="220"/>
      <c r="EGG36" s="220"/>
      <c r="EGH36" s="220"/>
      <c r="EGI36" s="220"/>
      <c r="EGJ36" s="220"/>
      <c r="EGK36" s="220"/>
      <c r="EGL36" s="220"/>
      <c r="EGM36" s="220"/>
      <c r="EGN36" s="220"/>
      <c r="EGO36" s="220"/>
      <c r="EGP36" s="220"/>
      <c r="EGQ36" s="220"/>
      <c r="EGR36" s="220"/>
      <c r="EGS36" s="220"/>
      <c r="EGT36" s="220"/>
      <c r="EGU36" s="220"/>
      <c r="EGV36" s="220"/>
      <c r="EGW36" s="220"/>
      <c r="EGX36" s="220"/>
      <c r="EGY36" s="220"/>
      <c r="EGZ36" s="220"/>
      <c r="EHA36" s="220"/>
      <c r="EHB36" s="220"/>
      <c r="EHC36" s="220"/>
      <c r="EHD36" s="220"/>
      <c r="EHE36" s="220"/>
      <c r="EHF36" s="220"/>
      <c r="EHG36" s="220"/>
      <c r="EHH36" s="220"/>
      <c r="EHI36" s="220"/>
      <c r="EHJ36" s="220"/>
      <c r="EHK36" s="220"/>
      <c r="EHL36" s="220"/>
      <c r="EHM36" s="220"/>
      <c r="EHN36" s="220"/>
      <c r="EHO36" s="220"/>
      <c r="EHP36" s="220"/>
      <c r="EHQ36" s="220"/>
      <c r="EHR36" s="220"/>
      <c r="EHS36" s="220"/>
      <c r="EHT36" s="220"/>
      <c r="EHU36" s="220"/>
      <c r="EHV36" s="220"/>
      <c r="EHW36" s="220"/>
      <c r="EHX36" s="220"/>
      <c r="EHY36" s="220"/>
      <c r="EHZ36" s="220"/>
      <c r="EIA36" s="220"/>
      <c r="EIB36" s="220"/>
      <c r="EIC36" s="220"/>
      <c r="EID36" s="220"/>
      <c r="EIE36" s="220"/>
      <c r="EIF36" s="220"/>
      <c r="EIG36" s="220"/>
      <c r="EIH36" s="220"/>
      <c r="EII36" s="220"/>
      <c r="EIJ36" s="220"/>
      <c r="EIK36" s="220"/>
      <c r="EIL36" s="220"/>
      <c r="EIM36" s="220"/>
      <c r="EIN36" s="220"/>
      <c r="EIO36" s="220"/>
      <c r="EIP36" s="220"/>
      <c r="EIQ36" s="220"/>
      <c r="EIR36" s="220"/>
      <c r="EIS36" s="220"/>
      <c r="EIT36" s="220"/>
      <c r="EIU36" s="220"/>
      <c r="EIV36" s="220"/>
      <c r="EIW36" s="220"/>
      <c r="EIX36" s="220"/>
      <c r="EIY36" s="220"/>
      <c r="EIZ36" s="220"/>
      <c r="EJA36" s="220"/>
      <c r="EJB36" s="220"/>
      <c r="EJC36" s="220"/>
      <c r="EJD36" s="220"/>
      <c r="EJE36" s="220"/>
      <c r="EJF36" s="220"/>
      <c r="EJG36" s="220"/>
      <c r="EJH36" s="220"/>
      <c r="EJI36" s="220"/>
      <c r="EJJ36" s="220"/>
      <c r="EJK36" s="220"/>
      <c r="EJL36" s="220"/>
      <c r="EJM36" s="220"/>
      <c r="EJN36" s="220"/>
      <c r="EJO36" s="220"/>
      <c r="EJP36" s="220"/>
      <c r="EJQ36" s="220"/>
      <c r="EJR36" s="220"/>
      <c r="EJS36" s="220"/>
      <c r="EJT36" s="220"/>
      <c r="EJU36" s="220"/>
      <c r="EJV36" s="220"/>
      <c r="EJW36" s="220"/>
      <c r="EJX36" s="220"/>
      <c r="EJY36" s="220"/>
      <c r="EJZ36" s="220"/>
      <c r="EKA36" s="220"/>
      <c r="EKB36" s="220"/>
      <c r="EKC36" s="220"/>
      <c r="EKD36" s="220"/>
      <c r="EKE36" s="220"/>
      <c r="EKF36" s="220"/>
      <c r="EKG36" s="220"/>
      <c r="EKH36" s="220"/>
      <c r="EKI36" s="220"/>
      <c r="EKJ36" s="220"/>
      <c r="EKK36" s="220"/>
      <c r="EKL36" s="220"/>
      <c r="EKM36" s="220"/>
      <c r="EKN36" s="220"/>
      <c r="EKO36" s="220"/>
      <c r="EKP36" s="220"/>
      <c r="EKQ36" s="220"/>
      <c r="EKR36" s="220"/>
      <c r="EKS36" s="220"/>
      <c r="EKT36" s="220"/>
      <c r="EKU36" s="220"/>
      <c r="EKV36" s="220"/>
      <c r="EKW36" s="220"/>
      <c r="EKX36" s="220"/>
      <c r="EKY36" s="220"/>
      <c r="EKZ36" s="220"/>
      <c r="ELA36" s="220"/>
      <c r="ELB36" s="220"/>
      <c r="ELC36" s="220"/>
      <c r="ELD36" s="220"/>
      <c r="ELE36" s="220"/>
      <c r="ELF36" s="220"/>
      <c r="ELG36" s="220"/>
      <c r="ELH36" s="220"/>
      <c r="ELI36" s="220"/>
      <c r="ELJ36" s="220"/>
      <c r="ELK36" s="220"/>
      <c r="ELL36" s="220"/>
      <c r="ELM36" s="220"/>
      <c r="ELN36" s="220"/>
      <c r="ELO36" s="220"/>
      <c r="ELP36" s="220"/>
      <c r="ELQ36" s="220"/>
      <c r="ELR36" s="220"/>
      <c r="ELS36" s="220"/>
      <c r="ELT36" s="220"/>
      <c r="ELU36" s="220"/>
      <c r="ELV36" s="220"/>
      <c r="ELW36" s="220"/>
      <c r="ELX36" s="220"/>
      <c r="ELY36" s="220"/>
      <c r="ELZ36" s="220"/>
      <c r="EMA36" s="220"/>
      <c r="EMB36" s="220"/>
      <c r="EMC36" s="220"/>
      <c r="EMD36" s="220"/>
      <c r="EME36" s="220"/>
      <c r="EMF36" s="220"/>
      <c r="EMG36" s="220"/>
      <c r="EMH36" s="220"/>
      <c r="EMI36" s="220"/>
      <c r="EMJ36" s="220"/>
      <c r="EMK36" s="220"/>
      <c r="EML36" s="220"/>
      <c r="EMM36" s="220"/>
      <c r="EMN36" s="220"/>
      <c r="EMO36" s="220"/>
      <c r="EMP36" s="220"/>
      <c r="EMQ36" s="220"/>
      <c r="EMR36" s="220"/>
      <c r="EMS36" s="220"/>
      <c r="EMT36" s="220"/>
      <c r="EMU36" s="220"/>
      <c r="EMV36" s="220"/>
      <c r="EMW36" s="220"/>
      <c r="EMX36" s="220"/>
      <c r="EMY36" s="220"/>
      <c r="EMZ36" s="220"/>
      <c r="ENA36" s="220"/>
      <c r="ENB36" s="220"/>
      <c r="ENC36" s="220"/>
      <c r="END36" s="220"/>
      <c r="ENE36" s="220"/>
      <c r="ENF36" s="220"/>
      <c r="ENG36" s="220"/>
      <c r="ENH36" s="220"/>
      <c r="ENI36" s="220"/>
      <c r="ENJ36" s="220"/>
      <c r="ENK36" s="220"/>
      <c r="ENL36" s="220"/>
      <c r="ENM36" s="220"/>
      <c r="ENN36" s="220"/>
      <c r="ENO36" s="220"/>
      <c r="ENP36" s="220"/>
      <c r="ENQ36" s="220"/>
      <c r="ENR36" s="220"/>
      <c r="ENS36" s="220"/>
      <c r="ENT36" s="220"/>
      <c r="ENU36" s="220"/>
      <c r="ENV36" s="220"/>
      <c r="ENW36" s="220"/>
      <c r="ENX36" s="220"/>
      <c r="ENY36" s="220"/>
      <c r="ENZ36" s="220"/>
      <c r="EOA36" s="220"/>
      <c r="EOB36" s="220"/>
      <c r="EOC36" s="220"/>
      <c r="EOD36" s="220"/>
      <c r="EOE36" s="220"/>
      <c r="EOF36" s="220"/>
      <c r="EOG36" s="220"/>
      <c r="EOH36" s="220"/>
      <c r="EOI36" s="220"/>
      <c r="EOJ36" s="220"/>
      <c r="EOK36" s="220"/>
      <c r="EOL36" s="220"/>
      <c r="EOM36" s="220"/>
      <c r="EON36" s="220"/>
      <c r="EOO36" s="220"/>
      <c r="EOP36" s="220"/>
      <c r="EOQ36" s="220"/>
      <c r="EOR36" s="220"/>
      <c r="EOS36" s="220"/>
      <c r="EOT36" s="220"/>
      <c r="EOU36" s="220"/>
      <c r="EOV36" s="220"/>
      <c r="EOW36" s="220"/>
      <c r="EOX36" s="220"/>
      <c r="EOY36" s="220"/>
      <c r="EOZ36" s="220"/>
      <c r="EPA36" s="220"/>
      <c r="EPB36" s="220"/>
      <c r="EPC36" s="220"/>
      <c r="EPD36" s="220"/>
      <c r="EPE36" s="220"/>
      <c r="EPF36" s="220"/>
      <c r="EPG36" s="220"/>
      <c r="EPH36" s="220"/>
      <c r="EPI36" s="220"/>
      <c r="EPJ36" s="220"/>
      <c r="EPK36" s="220"/>
      <c r="EPL36" s="220"/>
      <c r="EPM36" s="220"/>
      <c r="EPN36" s="220"/>
      <c r="EPO36" s="220"/>
      <c r="EPP36" s="220"/>
      <c r="EPQ36" s="220"/>
      <c r="EPR36" s="220"/>
      <c r="EPS36" s="220"/>
      <c r="EPT36" s="220"/>
      <c r="EPU36" s="220"/>
      <c r="EPV36" s="220"/>
      <c r="EPW36" s="220"/>
      <c r="EPX36" s="220"/>
      <c r="EPY36" s="220"/>
      <c r="EPZ36" s="220"/>
      <c r="EQA36" s="220"/>
      <c r="EQB36" s="220"/>
      <c r="EQC36" s="220"/>
      <c r="EQD36" s="220"/>
      <c r="EQE36" s="220"/>
      <c r="EQF36" s="220"/>
      <c r="EQG36" s="220"/>
      <c r="EQH36" s="220"/>
      <c r="EQI36" s="220"/>
      <c r="EQJ36" s="220"/>
      <c r="EQK36" s="220"/>
      <c r="EQL36" s="220"/>
      <c r="EQM36" s="220"/>
      <c r="EQN36" s="220"/>
      <c r="EQO36" s="220"/>
      <c r="EQP36" s="220"/>
      <c r="EQQ36" s="220"/>
      <c r="EQR36" s="220"/>
      <c r="EQS36" s="220"/>
      <c r="EQT36" s="220"/>
      <c r="EQU36" s="220"/>
      <c r="EQV36" s="220"/>
      <c r="EQW36" s="220"/>
      <c r="EQX36" s="220"/>
      <c r="EQY36" s="220"/>
      <c r="EQZ36" s="220"/>
      <c r="ERA36" s="220"/>
      <c r="ERB36" s="220"/>
      <c r="ERC36" s="220"/>
      <c r="ERD36" s="220"/>
      <c r="ERE36" s="220"/>
      <c r="ERF36" s="220"/>
      <c r="ERG36" s="220"/>
      <c r="ERH36" s="220"/>
      <c r="ERI36" s="220"/>
      <c r="ERJ36" s="220"/>
      <c r="ERK36" s="220"/>
      <c r="ERL36" s="220"/>
      <c r="ERM36" s="220"/>
      <c r="ERN36" s="220"/>
      <c r="ERO36" s="220"/>
      <c r="ERP36" s="220"/>
      <c r="ERQ36" s="220"/>
      <c r="ERR36" s="220"/>
      <c r="ERS36" s="220"/>
      <c r="ERT36" s="220"/>
      <c r="ERU36" s="220"/>
      <c r="ERV36" s="220"/>
      <c r="ERW36" s="220"/>
      <c r="ERX36" s="220"/>
      <c r="ERY36" s="220"/>
      <c r="ERZ36" s="220"/>
      <c r="ESA36" s="220"/>
      <c r="ESB36" s="220"/>
      <c r="ESC36" s="220"/>
      <c r="ESD36" s="220"/>
      <c r="ESE36" s="220"/>
      <c r="ESF36" s="220"/>
      <c r="ESG36" s="220"/>
      <c r="ESH36" s="220"/>
      <c r="ESI36" s="220"/>
      <c r="ESJ36" s="220"/>
      <c r="ESK36" s="220"/>
      <c r="ESL36" s="220"/>
      <c r="ESM36" s="220"/>
      <c r="ESN36" s="220"/>
      <c r="ESO36" s="220"/>
      <c r="ESP36" s="220"/>
      <c r="ESQ36" s="220"/>
      <c r="ESR36" s="220"/>
      <c r="ESS36" s="220"/>
      <c r="EST36" s="220"/>
      <c r="ESU36" s="220"/>
      <c r="ESV36" s="220"/>
      <c r="ESW36" s="220"/>
      <c r="ESX36" s="220"/>
      <c r="ESY36" s="220"/>
      <c r="ESZ36" s="220"/>
      <c r="ETA36" s="220"/>
      <c r="ETB36" s="220"/>
      <c r="ETC36" s="220"/>
      <c r="ETD36" s="220"/>
      <c r="ETE36" s="220"/>
      <c r="ETF36" s="220"/>
      <c r="ETG36" s="220"/>
      <c r="ETH36" s="220"/>
      <c r="ETI36" s="220"/>
      <c r="ETJ36" s="220"/>
      <c r="ETK36" s="220"/>
      <c r="ETL36" s="220"/>
      <c r="ETM36" s="220"/>
      <c r="ETN36" s="220"/>
      <c r="ETO36" s="220"/>
      <c r="ETP36" s="220"/>
      <c r="ETQ36" s="220"/>
      <c r="ETR36" s="220"/>
      <c r="ETS36" s="220"/>
      <c r="ETT36" s="220"/>
      <c r="ETU36" s="220"/>
      <c r="ETV36" s="220"/>
      <c r="ETW36" s="220"/>
      <c r="ETX36" s="220"/>
      <c r="ETY36" s="220"/>
      <c r="ETZ36" s="220"/>
      <c r="EUA36" s="220"/>
      <c r="EUB36" s="220"/>
      <c r="EUC36" s="220"/>
      <c r="EUD36" s="220"/>
      <c r="EUE36" s="220"/>
      <c r="EUF36" s="220"/>
      <c r="EUG36" s="220"/>
      <c r="EUH36" s="220"/>
      <c r="EUI36" s="220"/>
      <c r="EUJ36" s="220"/>
      <c r="EUK36" s="220"/>
      <c r="EUL36" s="220"/>
      <c r="EUM36" s="220"/>
      <c r="EUN36" s="220"/>
      <c r="EUO36" s="220"/>
      <c r="EUP36" s="220"/>
      <c r="EUQ36" s="220"/>
      <c r="EUR36" s="220"/>
      <c r="EUS36" s="220"/>
      <c r="EUT36" s="220"/>
      <c r="EUU36" s="220"/>
      <c r="EUV36" s="220"/>
      <c r="EUW36" s="220"/>
      <c r="EUX36" s="220"/>
      <c r="EUY36" s="220"/>
      <c r="EUZ36" s="220"/>
      <c r="EVA36" s="220"/>
      <c r="EVB36" s="220"/>
      <c r="EVC36" s="220"/>
      <c r="EVD36" s="220"/>
      <c r="EVE36" s="220"/>
      <c r="EVF36" s="220"/>
      <c r="EVG36" s="220"/>
      <c r="EVH36" s="220"/>
      <c r="EVI36" s="220"/>
      <c r="EVJ36" s="220"/>
      <c r="EVK36" s="220"/>
      <c r="EVL36" s="220"/>
      <c r="EVM36" s="220"/>
      <c r="EVN36" s="220"/>
      <c r="EVO36" s="220"/>
      <c r="EVP36" s="220"/>
      <c r="EVQ36" s="220"/>
      <c r="EVR36" s="220"/>
      <c r="EVS36" s="220"/>
      <c r="EVT36" s="220"/>
      <c r="EVU36" s="220"/>
      <c r="EVV36" s="220"/>
      <c r="EVW36" s="220"/>
      <c r="EVX36" s="220"/>
      <c r="EVY36" s="220"/>
      <c r="EVZ36" s="220"/>
      <c r="EWA36" s="220"/>
      <c r="EWB36" s="220"/>
      <c r="EWC36" s="220"/>
      <c r="EWD36" s="220"/>
      <c r="EWE36" s="220"/>
      <c r="EWF36" s="220"/>
      <c r="EWG36" s="220"/>
      <c r="EWH36" s="220"/>
      <c r="EWI36" s="220"/>
      <c r="EWJ36" s="220"/>
      <c r="EWK36" s="220"/>
      <c r="EWL36" s="220"/>
      <c r="EWM36" s="220"/>
      <c r="EWN36" s="220"/>
      <c r="EWO36" s="220"/>
      <c r="EWP36" s="220"/>
      <c r="EWQ36" s="220"/>
      <c r="EWR36" s="220"/>
      <c r="EWS36" s="220"/>
      <c r="EWT36" s="220"/>
      <c r="EWU36" s="220"/>
      <c r="EWV36" s="220"/>
      <c r="EWW36" s="220"/>
      <c r="EWX36" s="220"/>
      <c r="EWY36" s="220"/>
      <c r="EWZ36" s="220"/>
      <c r="EXA36" s="220"/>
      <c r="EXB36" s="220"/>
      <c r="EXC36" s="220"/>
      <c r="EXD36" s="220"/>
      <c r="EXE36" s="220"/>
      <c r="EXF36" s="220"/>
      <c r="EXG36" s="220"/>
      <c r="EXH36" s="220"/>
      <c r="EXI36" s="220"/>
      <c r="EXJ36" s="220"/>
      <c r="EXK36" s="220"/>
      <c r="EXL36" s="220"/>
      <c r="EXM36" s="220"/>
      <c r="EXN36" s="220"/>
      <c r="EXO36" s="220"/>
      <c r="EXP36" s="220"/>
      <c r="EXQ36" s="220"/>
      <c r="EXR36" s="220"/>
      <c r="EXS36" s="220"/>
      <c r="EXT36" s="220"/>
      <c r="EXU36" s="220"/>
      <c r="EXV36" s="220"/>
      <c r="EXW36" s="220"/>
      <c r="EXX36" s="220"/>
      <c r="EXY36" s="220"/>
      <c r="EXZ36" s="220"/>
      <c r="EYA36" s="220"/>
      <c r="EYB36" s="220"/>
      <c r="EYC36" s="220"/>
      <c r="EYD36" s="220"/>
      <c r="EYE36" s="220"/>
      <c r="EYF36" s="220"/>
      <c r="EYG36" s="220"/>
      <c r="EYH36" s="220"/>
      <c r="EYI36" s="220"/>
      <c r="EYJ36" s="220"/>
      <c r="EYK36" s="220"/>
      <c r="EYL36" s="220"/>
      <c r="EYM36" s="220"/>
      <c r="EYN36" s="220"/>
      <c r="EYO36" s="220"/>
      <c r="EYP36" s="220"/>
      <c r="EYQ36" s="220"/>
      <c r="EYR36" s="220"/>
      <c r="EYS36" s="220"/>
      <c r="EYT36" s="220"/>
      <c r="EYU36" s="220"/>
      <c r="EYV36" s="220"/>
      <c r="EYW36" s="220"/>
      <c r="EYX36" s="220"/>
      <c r="EYY36" s="220"/>
      <c r="EYZ36" s="220"/>
      <c r="EZA36" s="220"/>
      <c r="EZB36" s="220"/>
      <c r="EZC36" s="220"/>
      <c r="EZD36" s="220"/>
      <c r="EZE36" s="220"/>
      <c r="EZF36" s="220"/>
      <c r="EZG36" s="220"/>
      <c r="EZH36" s="220"/>
      <c r="EZI36" s="220"/>
      <c r="EZJ36" s="220"/>
      <c r="EZK36" s="220"/>
      <c r="EZL36" s="220"/>
      <c r="EZM36" s="220"/>
      <c r="EZN36" s="220"/>
      <c r="EZO36" s="220"/>
      <c r="EZP36" s="220"/>
      <c r="EZQ36" s="220"/>
      <c r="EZR36" s="220"/>
      <c r="EZS36" s="220"/>
      <c r="EZT36" s="220"/>
      <c r="EZU36" s="220"/>
      <c r="EZV36" s="220"/>
      <c r="EZW36" s="220"/>
      <c r="EZX36" s="220"/>
      <c r="EZY36" s="220"/>
      <c r="EZZ36" s="220"/>
      <c r="FAA36" s="220"/>
      <c r="FAB36" s="220"/>
      <c r="FAC36" s="220"/>
      <c r="FAD36" s="220"/>
      <c r="FAE36" s="220"/>
      <c r="FAF36" s="220"/>
      <c r="FAG36" s="220"/>
      <c r="FAH36" s="220"/>
      <c r="FAI36" s="220"/>
      <c r="FAJ36" s="220"/>
      <c r="FAK36" s="220"/>
      <c r="FAL36" s="220"/>
      <c r="FAM36" s="220"/>
      <c r="FAN36" s="220"/>
      <c r="FAO36" s="220"/>
      <c r="FAP36" s="220"/>
      <c r="FAQ36" s="220"/>
      <c r="FAR36" s="220"/>
      <c r="FAS36" s="220"/>
      <c r="FAT36" s="220"/>
      <c r="FAU36" s="220"/>
      <c r="FAV36" s="220"/>
      <c r="FAW36" s="220"/>
      <c r="FAX36" s="220"/>
      <c r="FAY36" s="220"/>
      <c r="FAZ36" s="220"/>
      <c r="FBA36" s="220"/>
      <c r="FBB36" s="220"/>
      <c r="FBC36" s="220"/>
      <c r="FBD36" s="220"/>
      <c r="FBE36" s="220"/>
      <c r="FBF36" s="220"/>
      <c r="FBG36" s="220"/>
      <c r="FBH36" s="220"/>
      <c r="FBI36" s="220"/>
      <c r="FBJ36" s="220"/>
      <c r="FBK36" s="220"/>
      <c r="FBL36" s="220"/>
      <c r="FBM36" s="220"/>
      <c r="FBN36" s="220"/>
      <c r="FBO36" s="220"/>
      <c r="FBP36" s="220"/>
      <c r="FBQ36" s="220"/>
      <c r="FBR36" s="220"/>
      <c r="FBS36" s="220"/>
      <c r="FBT36" s="220"/>
      <c r="FBU36" s="220"/>
      <c r="FBV36" s="220"/>
      <c r="FBW36" s="220"/>
      <c r="FBX36" s="220"/>
      <c r="FBY36" s="220"/>
      <c r="FBZ36" s="220"/>
      <c r="FCA36" s="220"/>
      <c r="FCB36" s="220"/>
      <c r="FCC36" s="220"/>
      <c r="FCD36" s="220"/>
      <c r="FCE36" s="220"/>
      <c r="FCF36" s="220"/>
      <c r="FCG36" s="220"/>
      <c r="FCH36" s="220"/>
      <c r="FCI36" s="220"/>
      <c r="FCJ36" s="220"/>
      <c r="FCK36" s="220"/>
      <c r="FCL36" s="220"/>
      <c r="FCM36" s="220"/>
      <c r="FCN36" s="220"/>
      <c r="FCO36" s="220"/>
      <c r="FCP36" s="220"/>
      <c r="FCQ36" s="220"/>
      <c r="FCR36" s="220"/>
      <c r="FCS36" s="220"/>
      <c r="FCT36" s="220"/>
      <c r="FCU36" s="220"/>
      <c r="FCV36" s="220"/>
      <c r="FCW36" s="220"/>
      <c r="FCX36" s="220"/>
      <c r="FCY36" s="220"/>
      <c r="FCZ36" s="220"/>
      <c r="FDA36" s="220"/>
      <c r="FDB36" s="220"/>
      <c r="FDC36" s="220"/>
      <c r="FDD36" s="220"/>
      <c r="FDE36" s="220"/>
      <c r="FDF36" s="220"/>
      <c r="FDG36" s="220"/>
      <c r="FDH36" s="220"/>
      <c r="FDI36" s="220"/>
      <c r="FDJ36" s="220"/>
      <c r="FDK36" s="220"/>
      <c r="FDL36" s="220"/>
      <c r="FDM36" s="220"/>
      <c r="FDN36" s="220"/>
      <c r="FDO36" s="220"/>
      <c r="FDP36" s="220"/>
      <c r="FDQ36" s="220"/>
      <c r="FDR36" s="220"/>
      <c r="FDS36" s="220"/>
      <c r="FDT36" s="220"/>
      <c r="FDU36" s="220"/>
      <c r="FDV36" s="220"/>
      <c r="FDW36" s="220"/>
      <c r="FDX36" s="220"/>
      <c r="FDY36" s="220"/>
      <c r="FDZ36" s="220"/>
      <c r="FEA36" s="220"/>
      <c r="FEB36" s="220"/>
      <c r="FEC36" s="220"/>
      <c r="FED36" s="220"/>
      <c r="FEE36" s="220"/>
      <c r="FEF36" s="220"/>
      <c r="FEG36" s="220"/>
      <c r="FEH36" s="220"/>
      <c r="FEI36" s="220"/>
      <c r="FEJ36" s="220"/>
      <c r="FEK36" s="220"/>
      <c r="FEL36" s="220"/>
      <c r="FEM36" s="220"/>
      <c r="FEN36" s="220"/>
      <c r="FEO36" s="220"/>
      <c r="FEP36" s="220"/>
      <c r="FEQ36" s="220"/>
      <c r="FER36" s="220"/>
      <c r="FES36" s="220"/>
      <c r="FET36" s="220"/>
      <c r="FEU36" s="220"/>
      <c r="FEV36" s="220"/>
      <c r="FEW36" s="220"/>
      <c r="FEX36" s="220"/>
      <c r="FEY36" s="220"/>
      <c r="FEZ36" s="220"/>
      <c r="FFA36" s="220"/>
      <c r="FFB36" s="220"/>
      <c r="FFC36" s="220"/>
      <c r="FFD36" s="220"/>
      <c r="FFE36" s="220"/>
      <c r="FFF36" s="220"/>
      <c r="FFG36" s="220"/>
      <c r="FFH36" s="220"/>
      <c r="FFI36" s="220"/>
      <c r="FFJ36" s="220"/>
      <c r="FFK36" s="220"/>
      <c r="FFL36" s="220"/>
      <c r="FFM36" s="220"/>
      <c r="FFN36" s="220"/>
      <c r="FFO36" s="220"/>
      <c r="FFP36" s="220"/>
      <c r="FFQ36" s="220"/>
      <c r="FFR36" s="220"/>
      <c r="FFS36" s="220"/>
      <c r="FFT36" s="220"/>
      <c r="FFU36" s="220"/>
      <c r="FFV36" s="220"/>
      <c r="FFW36" s="220"/>
      <c r="FFX36" s="220"/>
      <c r="FFY36" s="220"/>
      <c r="FFZ36" s="220"/>
      <c r="FGA36" s="220"/>
      <c r="FGB36" s="220"/>
      <c r="FGC36" s="220"/>
      <c r="FGD36" s="220"/>
      <c r="FGE36" s="220"/>
      <c r="FGF36" s="220"/>
      <c r="FGG36" s="220"/>
      <c r="FGH36" s="220"/>
      <c r="FGI36" s="220"/>
      <c r="FGJ36" s="220"/>
      <c r="FGK36" s="220"/>
      <c r="FGL36" s="220"/>
      <c r="FGM36" s="220"/>
      <c r="FGN36" s="220"/>
      <c r="FGO36" s="220"/>
      <c r="FGP36" s="220"/>
      <c r="FGQ36" s="220"/>
      <c r="FGR36" s="220"/>
      <c r="FGS36" s="220"/>
      <c r="FGT36" s="220"/>
      <c r="FGU36" s="220"/>
      <c r="FGV36" s="220"/>
      <c r="FGW36" s="220"/>
      <c r="FGX36" s="220"/>
      <c r="FGY36" s="220"/>
      <c r="FGZ36" s="220"/>
      <c r="FHA36" s="220"/>
      <c r="FHB36" s="220"/>
      <c r="FHC36" s="220"/>
      <c r="FHD36" s="220"/>
      <c r="FHE36" s="220"/>
      <c r="FHF36" s="220"/>
      <c r="FHG36" s="220"/>
      <c r="FHH36" s="220"/>
      <c r="FHI36" s="220"/>
      <c r="FHJ36" s="220"/>
      <c r="FHK36" s="220"/>
      <c r="FHL36" s="220"/>
      <c r="FHM36" s="220"/>
      <c r="FHN36" s="220"/>
      <c r="FHO36" s="220"/>
      <c r="FHP36" s="220"/>
      <c r="FHQ36" s="220"/>
      <c r="FHR36" s="220"/>
      <c r="FHS36" s="220"/>
      <c r="FHT36" s="220"/>
      <c r="FHU36" s="220"/>
      <c r="FHV36" s="220"/>
      <c r="FHW36" s="220"/>
      <c r="FHX36" s="220"/>
      <c r="FHY36" s="220"/>
      <c r="FHZ36" s="220"/>
      <c r="FIA36" s="220"/>
      <c r="FIB36" s="220"/>
      <c r="FIC36" s="220"/>
      <c r="FID36" s="220"/>
      <c r="FIE36" s="220"/>
      <c r="FIF36" s="220"/>
      <c r="FIG36" s="220"/>
      <c r="FIH36" s="220"/>
      <c r="FII36" s="220"/>
      <c r="FIJ36" s="220"/>
      <c r="FIK36" s="220"/>
      <c r="FIL36" s="220"/>
      <c r="FIM36" s="220"/>
      <c r="FIN36" s="220"/>
      <c r="FIO36" s="220"/>
      <c r="FIP36" s="220"/>
      <c r="FIQ36" s="220"/>
      <c r="FIR36" s="220"/>
      <c r="FIS36" s="220"/>
      <c r="FIT36" s="220"/>
      <c r="FIU36" s="220"/>
      <c r="FIV36" s="220"/>
      <c r="FIW36" s="220"/>
      <c r="FIX36" s="220"/>
      <c r="FIY36" s="220"/>
      <c r="FIZ36" s="220"/>
      <c r="FJA36" s="220"/>
      <c r="FJB36" s="220"/>
      <c r="FJC36" s="220"/>
      <c r="FJD36" s="220"/>
      <c r="FJE36" s="220"/>
      <c r="FJF36" s="220"/>
      <c r="FJG36" s="220"/>
      <c r="FJH36" s="220"/>
      <c r="FJI36" s="220"/>
      <c r="FJJ36" s="220"/>
      <c r="FJK36" s="220"/>
      <c r="FJL36" s="220"/>
      <c r="FJM36" s="220"/>
      <c r="FJN36" s="220"/>
      <c r="FJO36" s="220"/>
      <c r="FJP36" s="220"/>
      <c r="FJQ36" s="220"/>
      <c r="FJR36" s="220"/>
      <c r="FJS36" s="220"/>
      <c r="FJT36" s="220"/>
      <c r="FJU36" s="220"/>
      <c r="FJV36" s="220"/>
      <c r="FJW36" s="220"/>
      <c r="FJX36" s="220"/>
      <c r="FJY36" s="220"/>
      <c r="FJZ36" s="220"/>
      <c r="FKA36" s="220"/>
      <c r="FKB36" s="220"/>
      <c r="FKC36" s="220"/>
      <c r="FKD36" s="220"/>
      <c r="FKE36" s="220"/>
      <c r="FKF36" s="220"/>
      <c r="FKG36" s="220"/>
      <c r="FKH36" s="220"/>
      <c r="FKI36" s="220"/>
      <c r="FKJ36" s="220"/>
      <c r="FKK36" s="220"/>
      <c r="FKL36" s="220"/>
      <c r="FKM36" s="220"/>
      <c r="FKN36" s="220"/>
      <c r="FKO36" s="220"/>
      <c r="FKP36" s="220"/>
      <c r="FKQ36" s="220"/>
      <c r="FKR36" s="220"/>
      <c r="FKS36" s="220"/>
      <c r="FKT36" s="220"/>
      <c r="FKU36" s="220"/>
      <c r="FKV36" s="220"/>
      <c r="FKW36" s="220"/>
      <c r="FKX36" s="220"/>
      <c r="FKY36" s="220"/>
      <c r="FKZ36" s="220"/>
      <c r="FLA36" s="220"/>
      <c r="FLB36" s="220"/>
      <c r="FLC36" s="220"/>
      <c r="FLD36" s="220"/>
      <c r="FLE36" s="220"/>
      <c r="FLF36" s="220"/>
      <c r="FLG36" s="220"/>
      <c r="FLH36" s="220"/>
      <c r="FLI36" s="220"/>
      <c r="FLJ36" s="220"/>
      <c r="FLK36" s="220"/>
      <c r="FLL36" s="220"/>
      <c r="FLM36" s="220"/>
      <c r="FLN36" s="220"/>
      <c r="FLO36" s="220"/>
      <c r="FLP36" s="220"/>
      <c r="FLQ36" s="220"/>
      <c r="FLR36" s="220"/>
      <c r="FLS36" s="220"/>
      <c r="FLT36" s="220"/>
      <c r="FLU36" s="220"/>
      <c r="FLV36" s="220"/>
      <c r="FLW36" s="220"/>
      <c r="FLX36" s="220"/>
      <c r="FLY36" s="220"/>
      <c r="FLZ36" s="220"/>
      <c r="FMA36" s="220"/>
      <c r="FMB36" s="220"/>
      <c r="FMC36" s="220"/>
      <c r="FMD36" s="220"/>
      <c r="FME36" s="220"/>
      <c r="FMF36" s="220"/>
      <c r="FMG36" s="220"/>
      <c r="FMH36" s="220"/>
      <c r="FMI36" s="220"/>
      <c r="FMJ36" s="220"/>
      <c r="FMK36" s="220"/>
      <c r="FML36" s="220"/>
      <c r="FMM36" s="220"/>
      <c r="FMN36" s="220"/>
      <c r="FMO36" s="220"/>
      <c r="FMP36" s="220"/>
      <c r="FMQ36" s="220"/>
      <c r="FMR36" s="220"/>
      <c r="FMS36" s="220"/>
      <c r="FMT36" s="220"/>
      <c r="FMU36" s="220"/>
      <c r="FMV36" s="220"/>
      <c r="FMW36" s="220"/>
      <c r="FMX36" s="220"/>
      <c r="FMY36" s="220"/>
      <c r="FMZ36" s="220"/>
      <c r="FNA36" s="220"/>
      <c r="FNB36" s="220"/>
      <c r="FNC36" s="220"/>
      <c r="FND36" s="220"/>
      <c r="FNE36" s="220"/>
      <c r="FNF36" s="220"/>
      <c r="FNG36" s="220"/>
      <c r="FNH36" s="220"/>
      <c r="FNI36" s="220"/>
      <c r="FNJ36" s="220"/>
      <c r="FNK36" s="220"/>
      <c r="FNL36" s="220"/>
      <c r="FNM36" s="220"/>
      <c r="FNN36" s="220"/>
      <c r="FNO36" s="220"/>
      <c r="FNP36" s="220"/>
      <c r="FNQ36" s="220"/>
      <c r="FNR36" s="220"/>
      <c r="FNS36" s="220"/>
      <c r="FNT36" s="220"/>
      <c r="FNU36" s="220"/>
      <c r="FNV36" s="220"/>
      <c r="FNW36" s="220"/>
      <c r="FNX36" s="220"/>
      <c r="FNY36" s="220"/>
      <c r="FNZ36" s="220"/>
      <c r="FOA36" s="220"/>
      <c r="FOB36" s="220"/>
      <c r="FOC36" s="220"/>
      <c r="FOD36" s="220"/>
      <c r="FOE36" s="220"/>
      <c r="FOF36" s="220"/>
      <c r="FOG36" s="220"/>
      <c r="FOH36" s="220"/>
      <c r="FOI36" s="220"/>
      <c r="FOJ36" s="220"/>
      <c r="FOK36" s="220"/>
      <c r="FOL36" s="220"/>
      <c r="FOM36" s="220"/>
      <c r="FON36" s="220"/>
      <c r="FOO36" s="220"/>
      <c r="FOP36" s="220"/>
      <c r="FOQ36" s="220"/>
      <c r="FOR36" s="220"/>
      <c r="FOS36" s="220"/>
      <c r="FOT36" s="220"/>
      <c r="FOU36" s="220"/>
      <c r="FOV36" s="220"/>
      <c r="FOW36" s="220"/>
      <c r="FOX36" s="220"/>
      <c r="FOY36" s="220"/>
      <c r="FOZ36" s="220"/>
      <c r="FPA36" s="220"/>
      <c r="FPB36" s="220"/>
      <c r="FPC36" s="220"/>
      <c r="FPD36" s="220"/>
      <c r="FPE36" s="220"/>
      <c r="FPF36" s="220"/>
      <c r="FPG36" s="220"/>
      <c r="FPH36" s="220"/>
      <c r="FPI36" s="220"/>
      <c r="FPJ36" s="220"/>
      <c r="FPK36" s="220"/>
      <c r="FPL36" s="220"/>
      <c r="FPM36" s="220"/>
      <c r="FPN36" s="220"/>
      <c r="FPO36" s="220"/>
      <c r="FPP36" s="220"/>
      <c r="FPQ36" s="220"/>
      <c r="FPR36" s="220"/>
      <c r="FPS36" s="220"/>
      <c r="FPT36" s="220"/>
      <c r="FPU36" s="220"/>
      <c r="FPV36" s="220"/>
      <c r="FPW36" s="220"/>
      <c r="FPX36" s="220"/>
      <c r="FPY36" s="220"/>
      <c r="FPZ36" s="220"/>
      <c r="FQA36" s="220"/>
      <c r="FQB36" s="220"/>
      <c r="FQC36" s="220"/>
      <c r="FQD36" s="220"/>
      <c r="FQE36" s="220"/>
      <c r="FQF36" s="220"/>
      <c r="FQG36" s="220"/>
      <c r="FQH36" s="220"/>
      <c r="FQI36" s="220"/>
      <c r="FQJ36" s="220"/>
      <c r="FQK36" s="220"/>
      <c r="FQL36" s="220"/>
      <c r="FQM36" s="220"/>
      <c r="FQN36" s="220"/>
      <c r="FQO36" s="220"/>
      <c r="FQP36" s="220"/>
      <c r="FQQ36" s="220"/>
      <c r="FQR36" s="220"/>
      <c r="FQS36" s="220"/>
      <c r="FQT36" s="220"/>
      <c r="FQU36" s="220"/>
      <c r="FQV36" s="220"/>
      <c r="FQW36" s="220"/>
      <c r="FQX36" s="220"/>
      <c r="FQY36" s="220"/>
      <c r="FQZ36" s="220"/>
      <c r="FRA36" s="220"/>
      <c r="FRB36" s="220"/>
      <c r="FRC36" s="220"/>
      <c r="FRD36" s="220"/>
      <c r="FRE36" s="220"/>
      <c r="FRF36" s="220"/>
      <c r="FRG36" s="220"/>
      <c r="FRH36" s="220"/>
      <c r="FRI36" s="220"/>
      <c r="FRJ36" s="220"/>
      <c r="FRK36" s="220"/>
      <c r="FRL36" s="220"/>
      <c r="FRM36" s="220"/>
      <c r="FRN36" s="220"/>
      <c r="FRO36" s="220"/>
      <c r="FRP36" s="220"/>
      <c r="FRQ36" s="220"/>
      <c r="FRR36" s="220"/>
      <c r="FRS36" s="220"/>
      <c r="FRT36" s="220"/>
      <c r="FRU36" s="220"/>
      <c r="FRV36" s="220"/>
      <c r="FRW36" s="220"/>
      <c r="FRX36" s="220"/>
      <c r="FRY36" s="220"/>
      <c r="FRZ36" s="220"/>
      <c r="FSA36" s="220"/>
      <c r="FSB36" s="220"/>
      <c r="FSC36" s="220"/>
      <c r="FSD36" s="220"/>
      <c r="FSE36" s="220"/>
      <c r="FSF36" s="220"/>
      <c r="FSG36" s="220"/>
      <c r="FSH36" s="220"/>
      <c r="FSI36" s="220"/>
      <c r="FSJ36" s="220"/>
      <c r="FSK36" s="220"/>
      <c r="FSL36" s="220"/>
      <c r="FSM36" s="220"/>
      <c r="FSN36" s="220"/>
      <c r="FSO36" s="220"/>
      <c r="FSP36" s="220"/>
      <c r="FSQ36" s="220"/>
      <c r="FSR36" s="220"/>
      <c r="FSS36" s="220"/>
      <c r="FST36" s="220"/>
      <c r="FSU36" s="220"/>
      <c r="FSV36" s="220"/>
      <c r="FSW36" s="220"/>
      <c r="FSX36" s="220"/>
      <c r="FSY36" s="220"/>
      <c r="FSZ36" s="220"/>
      <c r="FTA36" s="220"/>
      <c r="FTB36" s="220"/>
      <c r="FTC36" s="220"/>
      <c r="FTD36" s="220"/>
      <c r="FTE36" s="220"/>
      <c r="FTF36" s="220"/>
      <c r="FTG36" s="220"/>
      <c r="FTH36" s="220"/>
      <c r="FTI36" s="220"/>
      <c r="FTJ36" s="220"/>
      <c r="FTK36" s="220"/>
      <c r="FTL36" s="220"/>
      <c r="FTM36" s="220"/>
      <c r="FTN36" s="220"/>
      <c r="FTO36" s="220"/>
      <c r="FTP36" s="220"/>
      <c r="FTQ36" s="220"/>
      <c r="FTR36" s="220"/>
      <c r="FTS36" s="220"/>
      <c r="FTT36" s="220"/>
      <c r="FTU36" s="220"/>
      <c r="FTV36" s="220"/>
      <c r="FTW36" s="220"/>
      <c r="FTX36" s="220"/>
      <c r="FTY36" s="220"/>
      <c r="FTZ36" s="220"/>
      <c r="FUA36" s="220"/>
      <c r="FUB36" s="220"/>
      <c r="FUC36" s="220"/>
      <c r="FUD36" s="220"/>
      <c r="FUE36" s="220"/>
      <c r="FUF36" s="220"/>
      <c r="FUG36" s="220"/>
      <c r="FUH36" s="220"/>
      <c r="FUI36" s="220"/>
      <c r="FUJ36" s="220"/>
      <c r="FUK36" s="220"/>
      <c r="FUL36" s="220"/>
      <c r="FUM36" s="220"/>
      <c r="FUN36" s="220"/>
      <c r="FUO36" s="220"/>
      <c r="FUP36" s="220"/>
      <c r="FUQ36" s="220"/>
      <c r="FUR36" s="220"/>
      <c r="FUS36" s="220"/>
      <c r="FUT36" s="220"/>
      <c r="FUU36" s="220"/>
      <c r="FUV36" s="220"/>
      <c r="FUW36" s="220"/>
      <c r="FUX36" s="220"/>
      <c r="FUY36" s="220"/>
      <c r="FUZ36" s="220"/>
      <c r="FVA36" s="220"/>
      <c r="FVB36" s="220"/>
      <c r="FVC36" s="220"/>
      <c r="FVD36" s="220"/>
      <c r="FVE36" s="220"/>
      <c r="FVF36" s="220"/>
      <c r="FVG36" s="220"/>
      <c r="FVH36" s="220"/>
      <c r="FVI36" s="220"/>
      <c r="FVJ36" s="220"/>
      <c r="FVK36" s="220"/>
      <c r="FVL36" s="220"/>
      <c r="FVM36" s="220"/>
      <c r="FVN36" s="220"/>
      <c r="FVO36" s="220"/>
      <c r="FVP36" s="220"/>
      <c r="FVQ36" s="220"/>
      <c r="FVR36" s="220"/>
      <c r="FVS36" s="220"/>
      <c r="FVT36" s="220"/>
      <c r="FVU36" s="220"/>
      <c r="FVV36" s="220"/>
      <c r="FVW36" s="220"/>
      <c r="FVX36" s="220"/>
      <c r="FVY36" s="220"/>
      <c r="FVZ36" s="220"/>
      <c r="FWA36" s="220"/>
      <c r="FWB36" s="220"/>
      <c r="FWC36" s="220"/>
      <c r="FWD36" s="220"/>
      <c r="FWE36" s="220"/>
      <c r="FWF36" s="220"/>
      <c r="FWG36" s="220"/>
      <c r="FWH36" s="220"/>
      <c r="FWI36" s="220"/>
      <c r="FWJ36" s="220"/>
      <c r="FWK36" s="220"/>
      <c r="FWL36" s="220"/>
      <c r="FWM36" s="220"/>
      <c r="FWN36" s="220"/>
      <c r="FWO36" s="220"/>
      <c r="FWP36" s="220"/>
      <c r="FWQ36" s="220"/>
      <c r="FWR36" s="220"/>
      <c r="FWS36" s="220"/>
      <c r="FWT36" s="220"/>
      <c r="FWU36" s="220"/>
      <c r="FWV36" s="220"/>
      <c r="FWW36" s="220"/>
      <c r="FWX36" s="220"/>
      <c r="FWY36" s="220"/>
      <c r="FWZ36" s="220"/>
      <c r="FXA36" s="220"/>
      <c r="FXB36" s="220"/>
      <c r="FXC36" s="220"/>
      <c r="FXD36" s="220"/>
      <c r="FXE36" s="220"/>
      <c r="FXF36" s="220"/>
      <c r="FXG36" s="220"/>
      <c r="FXH36" s="220"/>
      <c r="FXI36" s="220"/>
      <c r="FXJ36" s="220"/>
      <c r="FXK36" s="220"/>
      <c r="FXL36" s="220"/>
      <c r="FXM36" s="220"/>
      <c r="FXN36" s="220"/>
      <c r="FXO36" s="220"/>
      <c r="FXP36" s="220"/>
      <c r="FXQ36" s="220"/>
      <c r="FXR36" s="220"/>
      <c r="FXS36" s="220"/>
      <c r="FXT36" s="220"/>
      <c r="FXU36" s="220"/>
      <c r="FXV36" s="220"/>
      <c r="FXW36" s="220"/>
      <c r="FXX36" s="220"/>
      <c r="FXY36" s="220"/>
      <c r="FXZ36" s="220"/>
      <c r="FYA36" s="220"/>
      <c r="FYB36" s="220"/>
      <c r="FYC36" s="220"/>
      <c r="FYD36" s="220"/>
      <c r="FYE36" s="220"/>
      <c r="FYF36" s="220"/>
      <c r="FYG36" s="220"/>
      <c r="FYH36" s="220"/>
      <c r="FYI36" s="220"/>
      <c r="FYJ36" s="220"/>
      <c r="FYK36" s="220"/>
      <c r="FYL36" s="220"/>
      <c r="FYM36" s="220"/>
      <c r="FYN36" s="220"/>
      <c r="FYO36" s="220"/>
      <c r="FYP36" s="220"/>
      <c r="FYQ36" s="220"/>
      <c r="FYR36" s="220"/>
      <c r="FYS36" s="220"/>
      <c r="FYT36" s="220"/>
      <c r="FYU36" s="220"/>
      <c r="FYV36" s="220"/>
      <c r="FYW36" s="220"/>
      <c r="FYX36" s="220"/>
      <c r="FYY36" s="220"/>
      <c r="FYZ36" s="220"/>
      <c r="FZA36" s="220"/>
      <c r="FZB36" s="220"/>
      <c r="FZC36" s="220"/>
      <c r="FZD36" s="220"/>
      <c r="FZE36" s="220"/>
      <c r="FZF36" s="220"/>
      <c r="FZG36" s="220"/>
      <c r="FZH36" s="220"/>
      <c r="FZI36" s="220"/>
      <c r="FZJ36" s="220"/>
      <c r="FZK36" s="220"/>
      <c r="FZL36" s="220"/>
      <c r="FZM36" s="220"/>
      <c r="FZN36" s="220"/>
      <c r="FZO36" s="220"/>
      <c r="FZP36" s="220"/>
      <c r="FZQ36" s="220"/>
      <c r="FZR36" s="220"/>
      <c r="FZS36" s="220"/>
      <c r="FZT36" s="220"/>
      <c r="FZU36" s="220"/>
      <c r="FZV36" s="220"/>
      <c r="FZW36" s="220"/>
      <c r="FZX36" s="220"/>
      <c r="FZY36" s="220"/>
      <c r="FZZ36" s="220"/>
      <c r="GAA36" s="220"/>
      <c r="GAB36" s="220"/>
      <c r="GAC36" s="220"/>
      <c r="GAD36" s="220"/>
      <c r="GAE36" s="220"/>
      <c r="GAF36" s="220"/>
      <c r="GAG36" s="220"/>
      <c r="GAH36" s="220"/>
      <c r="GAI36" s="220"/>
      <c r="GAJ36" s="220"/>
      <c r="GAK36" s="220"/>
      <c r="GAL36" s="220"/>
      <c r="GAM36" s="220"/>
      <c r="GAN36" s="220"/>
      <c r="GAO36" s="220"/>
      <c r="GAP36" s="220"/>
      <c r="GAQ36" s="220"/>
      <c r="GAR36" s="220"/>
      <c r="GAS36" s="220"/>
      <c r="GAT36" s="220"/>
      <c r="GAU36" s="220"/>
      <c r="GAV36" s="220"/>
      <c r="GAW36" s="220"/>
      <c r="GAX36" s="220"/>
      <c r="GAY36" s="220"/>
      <c r="GAZ36" s="220"/>
      <c r="GBA36" s="220"/>
      <c r="GBB36" s="220"/>
      <c r="GBC36" s="220"/>
      <c r="GBD36" s="220"/>
      <c r="GBE36" s="220"/>
      <c r="GBF36" s="220"/>
      <c r="GBG36" s="220"/>
      <c r="GBH36" s="220"/>
      <c r="GBI36" s="220"/>
      <c r="GBJ36" s="220"/>
      <c r="GBK36" s="220"/>
      <c r="GBL36" s="220"/>
      <c r="GBM36" s="220"/>
      <c r="GBN36" s="220"/>
      <c r="GBO36" s="220"/>
      <c r="GBP36" s="220"/>
      <c r="GBQ36" s="220"/>
      <c r="GBR36" s="220"/>
      <c r="GBS36" s="220"/>
      <c r="GBT36" s="220"/>
      <c r="GBU36" s="220"/>
      <c r="GBV36" s="220"/>
      <c r="GBW36" s="220"/>
      <c r="GBX36" s="220"/>
      <c r="GBY36" s="220"/>
      <c r="GBZ36" s="220"/>
      <c r="GCA36" s="220"/>
      <c r="GCB36" s="220"/>
      <c r="GCC36" s="220"/>
      <c r="GCD36" s="220"/>
      <c r="GCE36" s="220"/>
      <c r="GCF36" s="220"/>
      <c r="GCG36" s="220"/>
      <c r="GCH36" s="220"/>
      <c r="GCI36" s="220"/>
      <c r="GCJ36" s="220"/>
      <c r="GCK36" s="220"/>
      <c r="GCL36" s="220"/>
      <c r="GCM36" s="220"/>
      <c r="GCN36" s="220"/>
      <c r="GCO36" s="220"/>
      <c r="GCP36" s="220"/>
      <c r="GCQ36" s="220"/>
      <c r="GCR36" s="220"/>
      <c r="GCS36" s="220"/>
      <c r="GCT36" s="220"/>
      <c r="GCU36" s="220"/>
      <c r="GCV36" s="220"/>
      <c r="GCW36" s="220"/>
      <c r="GCX36" s="220"/>
      <c r="GCY36" s="220"/>
      <c r="GCZ36" s="220"/>
      <c r="GDA36" s="220"/>
      <c r="GDB36" s="220"/>
      <c r="GDC36" s="220"/>
      <c r="GDD36" s="220"/>
      <c r="GDE36" s="220"/>
      <c r="GDF36" s="220"/>
      <c r="GDG36" s="220"/>
      <c r="GDH36" s="220"/>
      <c r="GDI36" s="220"/>
      <c r="GDJ36" s="220"/>
      <c r="GDK36" s="220"/>
      <c r="GDL36" s="220"/>
      <c r="GDM36" s="220"/>
      <c r="GDN36" s="220"/>
      <c r="GDO36" s="220"/>
      <c r="GDP36" s="220"/>
      <c r="GDQ36" s="220"/>
      <c r="GDR36" s="220"/>
      <c r="GDS36" s="220"/>
      <c r="GDT36" s="220"/>
      <c r="GDU36" s="220"/>
      <c r="GDV36" s="220"/>
      <c r="GDW36" s="220"/>
      <c r="GDX36" s="220"/>
      <c r="GDY36" s="220"/>
      <c r="GDZ36" s="220"/>
      <c r="GEA36" s="220"/>
      <c r="GEB36" s="220"/>
      <c r="GEC36" s="220"/>
      <c r="GED36" s="220"/>
      <c r="GEE36" s="220"/>
      <c r="GEF36" s="220"/>
      <c r="GEG36" s="220"/>
      <c r="GEH36" s="220"/>
      <c r="GEI36" s="220"/>
      <c r="GEJ36" s="220"/>
      <c r="GEK36" s="220"/>
      <c r="GEL36" s="220"/>
      <c r="GEM36" s="220"/>
      <c r="GEN36" s="220"/>
      <c r="GEO36" s="220"/>
      <c r="GEP36" s="220"/>
      <c r="GEQ36" s="220"/>
      <c r="GER36" s="220"/>
      <c r="GES36" s="220"/>
      <c r="GET36" s="220"/>
      <c r="GEU36" s="220"/>
      <c r="GEV36" s="220"/>
      <c r="GEW36" s="220"/>
      <c r="GEX36" s="220"/>
      <c r="GEY36" s="220"/>
      <c r="GEZ36" s="220"/>
      <c r="GFA36" s="220"/>
      <c r="GFB36" s="220"/>
      <c r="GFC36" s="220"/>
      <c r="GFD36" s="220"/>
      <c r="GFE36" s="220"/>
      <c r="GFF36" s="220"/>
      <c r="GFG36" s="220"/>
      <c r="GFH36" s="220"/>
      <c r="GFI36" s="220"/>
      <c r="GFJ36" s="220"/>
      <c r="GFK36" s="220"/>
      <c r="GFL36" s="220"/>
      <c r="GFM36" s="220"/>
      <c r="GFN36" s="220"/>
      <c r="GFO36" s="220"/>
      <c r="GFP36" s="220"/>
      <c r="GFQ36" s="220"/>
      <c r="GFR36" s="220"/>
      <c r="GFS36" s="220"/>
      <c r="GFT36" s="220"/>
      <c r="GFU36" s="220"/>
      <c r="GFV36" s="220"/>
      <c r="GFW36" s="220"/>
      <c r="GFX36" s="220"/>
      <c r="GFY36" s="220"/>
      <c r="GFZ36" s="220"/>
      <c r="GGA36" s="220"/>
      <c r="GGB36" s="220"/>
      <c r="GGC36" s="220"/>
      <c r="GGD36" s="220"/>
      <c r="GGE36" s="220"/>
      <c r="GGF36" s="220"/>
      <c r="GGG36" s="220"/>
      <c r="GGH36" s="220"/>
      <c r="GGI36" s="220"/>
      <c r="GGJ36" s="220"/>
      <c r="GGK36" s="220"/>
      <c r="GGL36" s="220"/>
      <c r="GGM36" s="220"/>
      <c r="GGN36" s="220"/>
      <c r="GGO36" s="220"/>
      <c r="GGP36" s="220"/>
      <c r="GGQ36" s="220"/>
      <c r="GGR36" s="220"/>
      <c r="GGS36" s="220"/>
      <c r="GGT36" s="220"/>
      <c r="GGU36" s="220"/>
      <c r="GGV36" s="220"/>
      <c r="GGW36" s="220"/>
      <c r="GGX36" s="220"/>
      <c r="GGY36" s="220"/>
      <c r="GGZ36" s="220"/>
      <c r="GHA36" s="220"/>
      <c r="GHB36" s="220"/>
      <c r="GHC36" s="220"/>
      <c r="GHD36" s="220"/>
      <c r="GHE36" s="220"/>
      <c r="GHF36" s="220"/>
      <c r="GHG36" s="220"/>
      <c r="GHH36" s="220"/>
      <c r="GHI36" s="220"/>
      <c r="GHJ36" s="220"/>
      <c r="GHK36" s="220"/>
      <c r="GHL36" s="220"/>
      <c r="GHM36" s="220"/>
      <c r="GHN36" s="220"/>
      <c r="GHO36" s="220"/>
      <c r="GHP36" s="220"/>
      <c r="GHQ36" s="220"/>
      <c r="GHR36" s="220"/>
      <c r="GHS36" s="220"/>
      <c r="GHT36" s="220"/>
      <c r="GHU36" s="220"/>
      <c r="GHV36" s="220"/>
      <c r="GHW36" s="220"/>
      <c r="GHX36" s="220"/>
      <c r="GHY36" s="220"/>
      <c r="GHZ36" s="220"/>
      <c r="GIA36" s="220"/>
      <c r="GIB36" s="220"/>
      <c r="GIC36" s="220"/>
      <c r="GID36" s="220"/>
      <c r="GIE36" s="220"/>
      <c r="GIF36" s="220"/>
      <c r="GIG36" s="220"/>
      <c r="GIH36" s="220"/>
      <c r="GII36" s="220"/>
      <c r="GIJ36" s="220"/>
      <c r="GIK36" s="220"/>
      <c r="GIL36" s="220"/>
      <c r="GIM36" s="220"/>
      <c r="GIN36" s="220"/>
      <c r="GIO36" s="220"/>
      <c r="GIP36" s="220"/>
      <c r="GIQ36" s="220"/>
      <c r="GIR36" s="220"/>
      <c r="GIS36" s="220"/>
      <c r="GIT36" s="220"/>
      <c r="GIU36" s="220"/>
      <c r="GIV36" s="220"/>
      <c r="GIW36" s="220"/>
      <c r="GIX36" s="220"/>
      <c r="GIY36" s="220"/>
      <c r="GIZ36" s="220"/>
      <c r="GJA36" s="220"/>
      <c r="GJB36" s="220"/>
      <c r="GJC36" s="220"/>
      <c r="GJD36" s="220"/>
      <c r="GJE36" s="220"/>
      <c r="GJF36" s="220"/>
      <c r="GJG36" s="220"/>
      <c r="GJH36" s="220"/>
      <c r="GJI36" s="220"/>
      <c r="GJJ36" s="220"/>
      <c r="GJK36" s="220"/>
      <c r="GJL36" s="220"/>
      <c r="GJM36" s="220"/>
      <c r="GJN36" s="220"/>
      <c r="GJO36" s="220"/>
      <c r="GJP36" s="220"/>
      <c r="GJQ36" s="220"/>
      <c r="GJR36" s="220"/>
      <c r="GJS36" s="220"/>
      <c r="GJT36" s="220"/>
      <c r="GJU36" s="220"/>
      <c r="GJV36" s="220"/>
      <c r="GJW36" s="220"/>
      <c r="GJX36" s="220"/>
      <c r="GJY36" s="220"/>
      <c r="GJZ36" s="220"/>
      <c r="GKA36" s="220"/>
      <c r="GKB36" s="220"/>
      <c r="GKC36" s="220"/>
      <c r="GKD36" s="220"/>
      <c r="GKE36" s="220"/>
      <c r="GKF36" s="220"/>
      <c r="GKG36" s="220"/>
      <c r="GKH36" s="220"/>
      <c r="GKI36" s="220"/>
      <c r="GKJ36" s="220"/>
      <c r="GKK36" s="220"/>
      <c r="GKL36" s="220"/>
      <c r="GKM36" s="220"/>
      <c r="GKN36" s="220"/>
      <c r="GKO36" s="220"/>
      <c r="GKP36" s="220"/>
      <c r="GKQ36" s="220"/>
      <c r="GKR36" s="220"/>
      <c r="GKS36" s="220"/>
      <c r="GKT36" s="220"/>
      <c r="GKU36" s="220"/>
      <c r="GKV36" s="220"/>
      <c r="GKW36" s="220"/>
      <c r="GKX36" s="220"/>
      <c r="GKY36" s="220"/>
      <c r="GKZ36" s="220"/>
      <c r="GLA36" s="220"/>
      <c r="GLB36" s="220"/>
      <c r="GLC36" s="220"/>
      <c r="GLD36" s="220"/>
      <c r="GLE36" s="220"/>
      <c r="GLF36" s="220"/>
      <c r="GLG36" s="220"/>
      <c r="GLH36" s="220"/>
      <c r="GLI36" s="220"/>
      <c r="GLJ36" s="220"/>
      <c r="GLK36" s="220"/>
      <c r="GLL36" s="220"/>
      <c r="GLM36" s="220"/>
      <c r="GLN36" s="220"/>
      <c r="GLO36" s="220"/>
      <c r="GLP36" s="220"/>
      <c r="GLQ36" s="220"/>
      <c r="GLR36" s="220"/>
      <c r="GLS36" s="220"/>
      <c r="GLT36" s="220"/>
      <c r="GLU36" s="220"/>
      <c r="GLV36" s="220"/>
      <c r="GLW36" s="220"/>
      <c r="GLX36" s="220"/>
      <c r="GLY36" s="220"/>
      <c r="GLZ36" s="220"/>
      <c r="GMA36" s="220"/>
      <c r="GMB36" s="220"/>
      <c r="GMC36" s="220"/>
      <c r="GMD36" s="220"/>
      <c r="GME36" s="220"/>
      <c r="GMF36" s="220"/>
      <c r="GMG36" s="220"/>
      <c r="GMH36" s="220"/>
      <c r="GMI36" s="220"/>
      <c r="GMJ36" s="220"/>
      <c r="GMK36" s="220"/>
      <c r="GML36" s="220"/>
      <c r="GMM36" s="220"/>
      <c r="GMN36" s="220"/>
      <c r="GMO36" s="220"/>
      <c r="GMP36" s="220"/>
      <c r="GMQ36" s="220"/>
      <c r="GMR36" s="220"/>
      <c r="GMS36" s="220"/>
      <c r="GMT36" s="220"/>
      <c r="GMU36" s="220"/>
      <c r="GMV36" s="220"/>
      <c r="GMW36" s="220"/>
      <c r="GMX36" s="220"/>
      <c r="GMY36" s="220"/>
      <c r="GMZ36" s="220"/>
      <c r="GNA36" s="220"/>
      <c r="GNB36" s="220"/>
      <c r="GNC36" s="220"/>
      <c r="GND36" s="220"/>
      <c r="GNE36" s="220"/>
      <c r="GNF36" s="220"/>
      <c r="GNG36" s="220"/>
      <c r="GNH36" s="220"/>
      <c r="GNI36" s="220"/>
      <c r="GNJ36" s="220"/>
      <c r="GNK36" s="220"/>
      <c r="GNL36" s="220"/>
      <c r="GNM36" s="220"/>
      <c r="GNN36" s="220"/>
      <c r="GNO36" s="220"/>
      <c r="GNP36" s="220"/>
      <c r="GNQ36" s="220"/>
      <c r="GNR36" s="220"/>
      <c r="GNS36" s="220"/>
      <c r="GNT36" s="220"/>
      <c r="GNU36" s="220"/>
      <c r="GNV36" s="220"/>
      <c r="GNW36" s="220"/>
      <c r="GNX36" s="220"/>
      <c r="GNY36" s="220"/>
      <c r="GNZ36" s="220"/>
      <c r="GOA36" s="220"/>
      <c r="GOB36" s="220"/>
      <c r="GOC36" s="220"/>
      <c r="GOD36" s="220"/>
      <c r="GOE36" s="220"/>
      <c r="GOF36" s="220"/>
      <c r="GOG36" s="220"/>
      <c r="GOH36" s="220"/>
      <c r="GOI36" s="220"/>
      <c r="GOJ36" s="220"/>
      <c r="GOK36" s="220"/>
      <c r="GOL36" s="220"/>
      <c r="GOM36" s="220"/>
      <c r="GON36" s="220"/>
      <c r="GOO36" s="220"/>
      <c r="GOP36" s="220"/>
      <c r="GOQ36" s="220"/>
      <c r="GOR36" s="220"/>
      <c r="GOS36" s="220"/>
      <c r="GOT36" s="220"/>
      <c r="GOU36" s="220"/>
      <c r="GOV36" s="220"/>
      <c r="GOW36" s="220"/>
      <c r="GOX36" s="220"/>
      <c r="GOY36" s="220"/>
      <c r="GOZ36" s="220"/>
      <c r="GPA36" s="220"/>
      <c r="GPB36" s="220"/>
      <c r="GPC36" s="220"/>
      <c r="GPD36" s="220"/>
      <c r="GPE36" s="220"/>
      <c r="GPF36" s="220"/>
      <c r="GPG36" s="220"/>
      <c r="GPH36" s="220"/>
      <c r="GPI36" s="220"/>
      <c r="GPJ36" s="220"/>
      <c r="GPK36" s="220"/>
      <c r="GPL36" s="220"/>
      <c r="GPM36" s="220"/>
      <c r="GPN36" s="220"/>
      <c r="GPO36" s="220"/>
      <c r="GPP36" s="220"/>
      <c r="GPQ36" s="220"/>
      <c r="GPR36" s="220"/>
      <c r="GPS36" s="220"/>
      <c r="GPT36" s="220"/>
      <c r="GPU36" s="220"/>
      <c r="GPV36" s="220"/>
      <c r="GPW36" s="220"/>
      <c r="GPX36" s="220"/>
      <c r="GPY36" s="220"/>
      <c r="GPZ36" s="220"/>
      <c r="GQA36" s="220"/>
      <c r="GQB36" s="220"/>
      <c r="GQC36" s="220"/>
      <c r="GQD36" s="220"/>
      <c r="GQE36" s="220"/>
      <c r="GQF36" s="220"/>
      <c r="GQG36" s="220"/>
      <c r="GQH36" s="220"/>
      <c r="GQI36" s="220"/>
      <c r="GQJ36" s="220"/>
      <c r="GQK36" s="220"/>
      <c r="GQL36" s="220"/>
      <c r="GQM36" s="220"/>
      <c r="GQN36" s="220"/>
      <c r="GQO36" s="220"/>
      <c r="GQP36" s="220"/>
      <c r="GQQ36" s="220"/>
      <c r="GQR36" s="220"/>
      <c r="GQS36" s="220"/>
      <c r="GQT36" s="220"/>
      <c r="GQU36" s="220"/>
      <c r="GQV36" s="220"/>
      <c r="GQW36" s="220"/>
      <c r="GQX36" s="220"/>
      <c r="GQY36" s="220"/>
      <c r="GQZ36" s="220"/>
      <c r="GRA36" s="220"/>
      <c r="GRB36" s="220"/>
      <c r="GRC36" s="220"/>
      <c r="GRD36" s="220"/>
      <c r="GRE36" s="220"/>
      <c r="GRF36" s="220"/>
      <c r="GRG36" s="220"/>
      <c r="GRH36" s="220"/>
      <c r="GRI36" s="220"/>
      <c r="GRJ36" s="220"/>
      <c r="GRK36" s="220"/>
      <c r="GRL36" s="220"/>
      <c r="GRM36" s="220"/>
      <c r="GRN36" s="220"/>
      <c r="GRO36" s="220"/>
      <c r="GRP36" s="220"/>
      <c r="GRQ36" s="220"/>
      <c r="GRR36" s="220"/>
      <c r="GRS36" s="220"/>
      <c r="GRT36" s="220"/>
      <c r="GRU36" s="220"/>
      <c r="GRV36" s="220"/>
      <c r="GRW36" s="220"/>
      <c r="GRX36" s="220"/>
      <c r="GRY36" s="220"/>
      <c r="GRZ36" s="220"/>
      <c r="GSA36" s="220"/>
      <c r="GSB36" s="220"/>
      <c r="GSC36" s="220"/>
      <c r="GSD36" s="220"/>
      <c r="GSE36" s="220"/>
      <c r="GSF36" s="220"/>
      <c r="GSG36" s="220"/>
      <c r="GSH36" s="220"/>
      <c r="GSI36" s="220"/>
      <c r="GSJ36" s="220"/>
      <c r="GSK36" s="220"/>
      <c r="GSL36" s="220"/>
      <c r="GSM36" s="220"/>
      <c r="GSN36" s="220"/>
      <c r="GSO36" s="220"/>
      <c r="GSP36" s="220"/>
      <c r="GSQ36" s="220"/>
      <c r="GSR36" s="220"/>
      <c r="GSS36" s="220"/>
      <c r="GST36" s="220"/>
      <c r="GSU36" s="220"/>
      <c r="GSV36" s="220"/>
      <c r="GSW36" s="220"/>
      <c r="GSX36" s="220"/>
      <c r="GSY36" s="220"/>
      <c r="GSZ36" s="220"/>
      <c r="GTA36" s="220"/>
      <c r="GTB36" s="220"/>
      <c r="GTC36" s="220"/>
      <c r="GTD36" s="220"/>
      <c r="GTE36" s="220"/>
      <c r="GTF36" s="220"/>
      <c r="GTG36" s="220"/>
      <c r="GTH36" s="220"/>
      <c r="GTI36" s="220"/>
      <c r="GTJ36" s="220"/>
      <c r="GTK36" s="220"/>
      <c r="GTL36" s="220"/>
      <c r="GTM36" s="220"/>
      <c r="GTN36" s="220"/>
      <c r="GTO36" s="220"/>
      <c r="GTP36" s="220"/>
      <c r="GTQ36" s="220"/>
      <c r="GTR36" s="220"/>
      <c r="GTS36" s="220"/>
      <c r="GTT36" s="220"/>
      <c r="GTU36" s="220"/>
      <c r="GTV36" s="220"/>
      <c r="GTW36" s="220"/>
      <c r="GTX36" s="220"/>
      <c r="GTY36" s="220"/>
      <c r="GTZ36" s="220"/>
      <c r="GUA36" s="220"/>
      <c r="GUB36" s="220"/>
      <c r="GUC36" s="220"/>
      <c r="GUD36" s="220"/>
      <c r="GUE36" s="220"/>
      <c r="GUF36" s="220"/>
      <c r="GUG36" s="220"/>
      <c r="GUH36" s="220"/>
      <c r="GUI36" s="220"/>
      <c r="GUJ36" s="220"/>
      <c r="GUK36" s="220"/>
      <c r="GUL36" s="220"/>
      <c r="GUM36" s="220"/>
      <c r="GUN36" s="220"/>
      <c r="GUO36" s="220"/>
      <c r="GUP36" s="220"/>
      <c r="GUQ36" s="220"/>
      <c r="GUR36" s="220"/>
      <c r="GUS36" s="220"/>
      <c r="GUT36" s="220"/>
      <c r="GUU36" s="220"/>
      <c r="GUV36" s="220"/>
      <c r="GUW36" s="220"/>
      <c r="GUX36" s="220"/>
      <c r="GUY36" s="220"/>
      <c r="GUZ36" s="220"/>
      <c r="GVA36" s="220"/>
      <c r="GVB36" s="220"/>
      <c r="GVC36" s="220"/>
      <c r="GVD36" s="220"/>
      <c r="GVE36" s="220"/>
      <c r="GVF36" s="220"/>
      <c r="GVG36" s="220"/>
      <c r="GVH36" s="220"/>
      <c r="GVI36" s="220"/>
      <c r="GVJ36" s="220"/>
      <c r="GVK36" s="220"/>
      <c r="GVL36" s="220"/>
      <c r="GVM36" s="220"/>
      <c r="GVN36" s="220"/>
      <c r="GVO36" s="220"/>
      <c r="GVP36" s="220"/>
      <c r="GVQ36" s="220"/>
      <c r="GVR36" s="220"/>
      <c r="GVS36" s="220"/>
      <c r="GVT36" s="220"/>
      <c r="GVU36" s="220"/>
      <c r="GVV36" s="220"/>
      <c r="GVW36" s="220"/>
      <c r="GVX36" s="220"/>
      <c r="GVY36" s="220"/>
      <c r="GVZ36" s="220"/>
      <c r="GWA36" s="220"/>
      <c r="GWB36" s="220"/>
      <c r="GWC36" s="220"/>
      <c r="GWD36" s="220"/>
      <c r="GWE36" s="220"/>
      <c r="GWF36" s="220"/>
      <c r="GWG36" s="220"/>
      <c r="GWH36" s="220"/>
      <c r="GWI36" s="220"/>
      <c r="GWJ36" s="220"/>
      <c r="GWK36" s="220"/>
      <c r="GWL36" s="220"/>
      <c r="GWM36" s="220"/>
      <c r="GWN36" s="220"/>
      <c r="GWO36" s="220"/>
      <c r="GWP36" s="220"/>
      <c r="GWQ36" s="220"/>
      <c r="GWR36" s="220"/>
      <c r="GWS36" s="220"/>
      <c r="GWT36" s="220"/>
      <c r="GWU36" s="220"/>
      <c r="GWV36" s="220"/>
      <c r="GWW36" s="220"/>
      <c r="GWX36" s="220"/>
      <c r="GWY36" s="220"/>
      <c r="GWZ36" s="220"/>
      <c r="GXA36" s="220"/>
      <c r="GXB36" s="220"/>
      <c r="GXC36" s="220"/>
      <c r="GXD36" s="220"/>
      <c r="GXE36" s="220"/>
      <c r="GXF36" s="220"/>
      <c r="GXG36" s="220"/>
      <c r="GXH36" s="220"/>
      <c r="GXI36" s="220"/>
      <c r="GXJ36" s="220"/>
      <c r="GXK36" s="220"/>
      <c r="GXL36" s="220"/>
      <c r="GXM36" s="220"/>
      <c r="GXN36" s="220"/>
      <c r="GXO36" s="220"/>
      <c r="GXP36" s="220"/>
      <c r="GXQ36" s="220"/>
      <c r="GXR36" s="220"/>
      <c r="GXS36" s="220"/>
      <c r="GXT36" s="220"/>
      <c r="GXU36" s="220"/>
      <c r="GXV36" s="220"/>
      <c r="GXW36" s="220"/>
      <c r="GXX36" s="220"/>
      <c r="GXY36" s="220"/>
      <c r="GXZ36" s="220"/>
      <c r="GYA36" s="220"/>
      <c r="GYB36" s="220"/>
      <c r="GYC36" s="220"/>
      <c r="GYD36" s="220"/>
      <c r="GYE36" s="220"/>
      <c r="GYF36" s="220"/>
      <c r="GYG36" s="220"/>
      <c r="GYH36" s="220"/>
      <c r="GYI36" s="220"/>
      <c r="GYJ36" s="220"/>
      <c r="GYK36" s="220"/>
      <c r="GYL36" s="220"/>
      <c r="GYM36" s="220"/>
      <c r="GYN36" s="220"/>
      <c r="GYO36" s="220"/>
      <c r="GYP36" s="220"/>
      <c r="GYQ36" s="220"/>
      <c r="GYR36" s="220"/>
      <c r="GYS36" s="220"/>
      <c r="GYT36" s="220"/>
      <c r="GYU36" s="220"/>
      <c r="GYV36" s="220"/>
      <c r="GYW36" s="220"/>
      <c r="GYX36" s="220"/>
      <c r="GYY36" s="220"/>
      <c r="GYZ36" s="220"/>
      <c r="GZA36" s="220"/>
      <c r="GZB36" s="220"/>
      <c r="GZC36" s="220"/>
      <c r="GZD36" s="220"/>
      <c r="GZE36" s="220"/>
      <c r="GZF36" s="220"/>
      <c r="GZG36" s="220"/>
      <c r="GZH36" s="220"/>
      <c r="GZI36" s="220"/>
      <c r="GZJ36" s="220"/>
      <c r="GZK36" s="220"/>
      <c r="GZL36" s="220"/>
      <c r="GZM36" s="220"/>
      <c r="GZN36" s="220"/>
      <c r="GZO36" s="220"/>
      <c r="GZP36" s="220"/>
      <c r="GZQ36" s="220"/>
      <c r="GZR36" s="220"/>
      <c r="GZS36" s="220"/>
      <c r="GZT36" s="220"/>
      <c r="GZU36" s="220"/>
      <c r="GZV36" s="220"/>
      <c r="GZW36" s="220"/>
      <c r="GZX36" s="220"/>
      <c r="GZY36" s="220"/>
      <c r="GZZ36" s="220"/>
      <c r="HAA36" s="220"/>
      <c r="HAB36" s="220"/>
      <c r="HAC36" s="220"/>
      <c r="HAD36" s="220"/>
      <c r="HAE36" s="220"/>
      <c r="HAF36" s="220"/>
      <c r="HAG36" s="220"/>
      <c r="HAH36" s="220"/>
      <c r="HAI36" s="220"/>
      <c r="HAJ36" s="220"/>
      <c r="HAK36" s="220"/>
      <c r="HAL36" s="220"/>
      <c r="HAM36" s="220"/>
      <c r="HAN36" s="220"/>
      <c r="HAO36" s="220"/>
      <c r="HAP36" s="220"/>
      <c r="HAQ36" s="220"/>
      <c r="HAR36" s="220"/>
      <c r="HAS36" s="220"/>
      <c r="HAT36" s="220"/>
      <c r="HAU36" s="220"/>
      <c r="HAV36" s="220"/>
      <c r="HAW36" s="220"/>
      <c r="HAX36" s="220"/>
      <c r="HAY36" s="220"/>
      <c r="HAZ36" s="220"/>
      <c r="HBA36" s="220"/>
      <c r="HBB36" s="220"/>
      <c r="HBC36" s="220"/>
      <c r="HBD36" s="220"/>
      <c r="HBE36" s="220"/>
      <c r="HBF36" s="220"/>
      <c r="HBG36" s="220"/>
      <c r="HBH36" s="220"/>
      <c r="HBI36" s="220"/>
      <c r="HBJ36" s="220"/>
      <c r="HBK36" s="220"/>
      <c r="HBL36" s="220"/>
      <c r="HBM36" s="220"/>
      <c r="HBN36" s="220"/>
      <c r="HBO36" s="220"/>
      <c r="HBP36" s="220"/>
      <c r="HBQ36" s="220"/>
      <c r="HBR36" s="220"/>
      <c r="HBS36" s="220"/>
      <c r="HBT36" s="220"/>
      <c r="HBU36" s="220"/>
      <c r="HBV36" s="220"/>
      <c r="HBW36" s="220"/>
      <c r="HBX36" s="220"/>
      <c r="HBY36" s="220"/>
      <c r="HBZ36" s="220"/>
      <c r="HCA36" s="220"/>
      <c r="HCB36" s="220"/>
      <c r="HCC36" s="220"/>
      <c r="HCD36" s="220"/>
      <c r="HCE36" s="220"/>
      <c r="HCF36" s="220"/>
      <c r="HCG36" s="220"/>
      <c r="HCH36" s="220"/>
      <c r="HCI36" s="220"/>
      <c r="HCJ36" s="220"/>
      <c r="HCK36" s="220"/>
      <c r="HCL36" s="220"/>
      <c r="HCM36" s="220"/>
      <c r="HCN36" s="220"/>
      <c r="HCO36" s="220"/>
      <c r="HCP36" s="220"/>
      <c r="HCQ36" s="220"/>
      <c r="HCR36" s="220"/>
      <c r="HCS36" s="220"/>
      <c r="HCT36" s="220"/>
      <c r="HCU36" s="220"/>
      <c r="HCV36" s="220"/>
      <c r="HCW36" s="220"/>
      <c r="HCX36" s="220"/>
      <c r="HCY36" s="220"/>
      <c r="HCZ36" s="220"/>
      <c r="HDA36" s="220"/>
      <c r="HDB36" s="220"/>
      <c r="HDC36" s="220"/>
      <c r="HDD36" s="220"/>
      <c r="HDE36" s="220"/>
      <c r="HDF36" s="220"/>
      <c r="HDG36" s="220"/>
      <c r="HDH36" s="220"/>
      <c r="HDI36" s="220"/>
      <c r="HDJ36" s="220"/>
      <c r="HDK36" s="220"/>
      <c r="HDL36" s="220"/>
      <c r="HDM36" s="220"/>
      <c r="HDN36" s="220"/>
      <c r="HDO36" s="220"/>
      <c r="HDP36" s="220"/>
      <c r="HDQ36" s="220"/>
      <c r="HDR36" s="220"/>
      <c r="HDS36" s="220"/>
      <c r="HDT36" s="220"/>
      <c r="HDU36" s="220"/>
      <c r="HDV36" s="220"/>
      <c r="HDW36" s="220"/>
      <c r="HDX36" s="220"/>
      <c r="HDY36" s="220"/>
      <c r="HDZ36" s="220"/>
      <c r="HEA36" s="220"/>
      <c r="HEB36" s="220"/>
      <c r="HEC36" s="220"/>
      <c r="HED36" s="220"/>
      <c r="HEE36" s="220"/>
      <c r="HEF36" s="220"/>
      <c r="HEG36" s="220"/>
      <c r="HEH36" s="220"/>
      <c r="HEI36" s="220"/>
      <c r="HEJ36" s="220"/>
      <c r="HEK36" s="220"/>
      <c r="HEL36" s="220"/>
      <c r="HEM36" s="220"/>
      <c r="HEN36" s="220"/>
      <c r="HEO36" s="220"/>
      <c r="HEP36" s="220"/>
      <c r="HEQ36" s="220"/>
      <c r="HER36" s="220"/>
      <c r="HES36" s="220"/>
      <c r="HET36" s="220"/>
      <c r="HEU36" s="220"/>
      <c r="HEV36" s="220"/>
      <c r="HEW36" s="220"/>
      <c r="HEX36" s="220"/>
      <c r="HEY36" s="220"/>
      <c r="HEZ36" s="220"/>
      <c r="HFA36" s="220"/>
      <c r="HFB36" s="220"/>
      <c r="HFC36" s="220"/>
      <c r="HFD36" s="220"/>
      <c r="HFE36" s="220"/>
      <c r="HFF36" s="220"/>
      <c r="HFG36" s="220"/>
      <c r="HFH36" s="220"/>
      <c r="HFI36" s="220"/>
      <c r="HFJ36" s="220"/>
      <c r="HFK36" s="220"/>
      <c r="HFL36" s="220"/>
      <c r="HFM36" s="220"/>
      <c r="HFN36" s="220"/>
      <c r="HFO36" s="220"/>
      <c r="HFP36" s="220"/>
      <c r="HFQ36" s="220"/>
      <c r="HFR36" s="220"/>
      <c r="HFS36" s="220"/>
      <c r="HFT36" s="220"/>
      <c r="HFU36" s="220"/>
      <c r="HFV36" s="220"/>
      <c r="HFW36" s="220"/>
      <c r="HFX36" s="220"/>
      <c r="HFY36" s="220"/>
      <c r="HFZ36" s="220"/>
      <c r="HGA36" s="220"/>
      <c r="HGB36" s="220"/>
      <c r="HGC36" s="220"/>
      <c r="HGD36" s="220"/>
      <c r="HGE36" s="220"/>
      <c r="HGF36" s="220"/>
      <c r="HGG36" s="220"/>
      <c r="HGH36" s="220"/>
      <c r="HGI36" s="220"/>
      <c r="HGJ36" s="220"/>
      <c r="HGK36" s="220"/>
      <c r="HGL36" s="220"/>
      <c r="HGM36" s="220"/>
      <c r="HGN36" s="220"/>
      <c r="HGO36" s="220"/>
      <c r="HGP36" s="220"/>
      <c r="HGQ36" s="220"/>
      <c r="HGR36" s="220"/>
      <c r="HGS36" s="220"/>
      <c r="HGT36" s="220"/>
      <c r="HGU36" s="220"/>
      <c r="HGV36" s="220"/>
      <c r="HGW36" s="220"/>
      <c r="HGX36" s="220"/>
      <c r="HGY36" s="220"/>
      <c r="HGZ36" s="220"/>
      <c r="HHA36" s="220"/>
      <c r="HHB36" s="220"/>
      <c r="HHC36" s="220"/>
      <c r="HHD36" s="220"/>
      <c r="HHE36" s="220"/>
      <c r="HHF36" s="220"/>
      <c r="HHG36" s="220"/>
      <c r="HHH36" s="220"/>
      <c r="HHI36" s="220"/>
      <c r="HHJ36" s="220"/>
      <c r="HHK36" s="220"/>
      <c r="HHL36" s="220"/>
      <c r="HHM36" s="220"/>
      <c r="HHN36" s="220"/>
      <c r="HHO36" s="220"/>
      <c r="HHP36" s="220"/>
      <c r="HHQ36" s="220"/>
      <c r="HHR36" s="220"/>
      <c r="HHS36" s="220"/>
      <c r="HHT36" s="220"/>
      <c r="HHU36" s="220"/>
      <c r="HHV36" s="220"/>
      <c r="HHW36" s="220"/>
      <c r="HHX36" s="220"/>
      <c r="HHY36" s="220"/>
      <c r="HHZ36" s="220"/>
      <c r="HIA36" s="220"/>
      <c r="HIB36" s="220"/>
      <c r="HIC36" s="220"/>
      <c r="HID36" s="220"/>
      <c r="HIE36" s="220"/>
      <c r="HIF36" s="220"/>
      <c r="HIG36" s="220"/>
      <c r="HIH36" s="220"/>
      <c r="HII36" s="220"/>
      <c r="HIJ36" s="220"/>
      <c r="HIK36" s="220"/>
      <c r="HIL36" s="220"/>
      <c r="HIM36" s="220"/>
      <c r="HIN36" s="220"/>
      <c r="HIO36" s="220"/>
      <c r="HIP36" s="220"/>
      <c r="HIQ36" s="220"/>
      <c r="HIR36" s="220"/>
      <c r="HIS36" s="220"/>
      <c r="HIT36" s="220"/>
      <c r="HIU36" s="220"/>
      <c r="HIV36" s="220"/>
      <c r="HIW36" s="220"/>
      <c r="HIX36" s="220"/>
      <c r="HIY36" s="220"/>
      <c r="HIZ36" s="220"/>
      <c r="HJA36" s="220"/>
      <c r="HJB36" s="220"/>
      <c r="HJC36" s="220"/>
      <c r="HJD36" s="220"/>
      <c r="HJE36" s="220"/>
      <c r="HJF36" s="220"/>
      <c r="HJG36" s="220"/>
      <c r="HJH36" s="220"/>
      <c r="HJI36" s="220"/>
      <c r="HJJ36" s="220"/>
      <c r="HJK36" s="220"/>
      <c r="HJL36" s="220"/>
      <c r="HJM36" s="220"/>
      <c r="HJN36" s="220"/>
      <c r="HJO36" s="220"/>
      <c r="HJP36" s="220"/>
      <c r="HJQ36" s="220"/>
      <c r="HJR36" s="220"/>
      <c r="HJS36" s="220"/>
      <c r="HJT36" s="220"/>
      <c r="HJU36" s="220"/>
      <c r="HJV36" s="220"/>
      <c r="HJW36" s="220"/>
      <c r="HJX36" s="220"/>
      <c r="HJY36" s="220"/>
      <c r="HJZ36" s="220"/>
      <c r="HKA36" s="220"/>
      <c r="HKB36" s="220"/>
      <c r="HKC36" s="220"/>
      <c r="HKD36" s="220"/>
      <c r="HKE36" s="220"/>
      <c r="HKF36" s="220"/>
      <c r="HKG36" s="220"/>
      <c r="HKH36" s="220"/>
      <c r="HKI36" s="220"/>
      <c r="HKJ36" s="220"/>
      <c r="HKK36" s="220"/>
      <c r="HKL36" s="220"/>
      <c r="HKM36" s="220"/>
      <c r="HKN36" s="220"/>
      <c r="HKO36" s="220"/>
      <c r="HKP36" s="220"/>
      <c r="HKQ36" s="220"/>
      <c r="HKR36" s="220"/>
      <c r="HKS36" s="220"/>
      <c r="HKT36" s="220"/>
      <c r="HKU36" s="220"/>
      <c r="HKV36" s="220"/>
      <c r="HKW36" s="220"/>
      <c r="HKX36" s="220"/>
      <c r="HKY36" s="220"/>
      <c r="HKZ36" s="220"/>
      <c r="HLA36" s="220"/>
      <c r="HLB36" s="220"/>
      <c r="HLC36" s="220"/>
      <c r="HLD36" s="220"/>
      <c r="HLE36" s="220"/>
      <c r="HLF36" s="220"/>
      <c r="HLG36" s="220"/>
      <c r="HLH36" s="220"/>
      <c r="HLI36" s="220"/>
      <c r="HLJ36" s="220"/>
      <c r="HLK36" s="220"/>
      <c r="HLL36" s="220"/>
      <c r="HLM36" s="220"/>
      <c r="HLN36" s="220"/>
      <c r="HLO36" s="220"/>
      <c r="HLP36" s="220"/>
      <c r="HLQ36" s="220"/>
      <c r="HLR36" s="220"/>
      <c r="HLS36" s="220"/>
      <c r="HLT36" s="220"/>
      <c r="HLU36" s="220"/>
      <c r="HLV36" s="220"/>
      <c r="HLW36" s="220"/>
      <c r="HLX36" s="220"/>
      <c r="HLY36" s="220"/>
      <c r="HLZ36" s="220"/>
      <c r="HMA36" s="220"/>
      <c r="HMB36" s="220"/>
      <c r="HMC36" s="220"/>
      <c r="HMD36" s="220"/>
      <c r="HME36" s="220"/>
      <c r="HMF36" s="220"/>
      <c r="HMG36" s="220"/>
      <c r="HMH36" s="220"/>
      <c r="HMI36" s="220"/>
      <c r="HMJ36" s="220"/>
      <c r="HMK36" s="220"/>
      <c r="HML36" s="220"/>
      <c r="HMM36" s="220"/>
      <c r="HMN36" s="220"/>
      <c r="HMO36" s="220"/>
      <c r="HMP36" s="220"/>
      <c r="HMQ36" s="220"/>
      <c r="HMR36" s="220"/>
      <c r="HMS36" s="220"/>
      <c r="HMT36" s="220"/>
      <c r="HMU36" s="220"/>
      <c r="HMV36" s="220"/>
      <c r="HMW36" s="220"/>
      <c r="HMX36" s="220"/>
      <c r="HMY36" s="220"/>
      <c r="HMZ36" s="220"/>
      <c r="HNA36" s="220"/>
      <c r="HNB36" s="220"/>
      <c r="HNC36" s="220"/>
      <c r="HND36" s="220"/>
      <c r="HNE36" s="220"/>
      <c r="HNF36" s="220"/>
      <c r="HNG36" s="220"/>
      <c r="HNH36" s="220"/>
      <c r="HNI36" s="220"/>
      <c r="HNJ36" s="220"/>
      <c r="HNK36" s="220"/>
      <c r="HNL36" s="220"/>
      <c r="HNM36" s="220"/>
      <c r="HNN36" s="220"/>
      <c r="HNO36" s="220"/>
      <c r="HNP36" s="220"/>
      <c r="HNQ36" s="220"/>
      <c r="HNR36" s="220"/>
      <c r="HNS36" s="220"/>
      <c r="HNT36" s="220"/>
      <c r="HNU36" s="220"/>
      <c r="HNV36" s="220"/>
      <c r="HNW36" s="220"/>
      <c r="HNX36" s="220"/>
      <c r="HNY36" s="220"/>
      <c r="HNZ36" s="220"/>
      <c r="HOA36" s="220"/>
      <c r="HOB36" s="220"/>
      <c r="HOC36" s="220"/>
      <c r="HOD36" s="220"/>
      <c r="HOE36" s="220"/>
      <c r="HOF36" s="220"/>
      <c r="HOG36" s="220"/>
      <c r="HOH36" s="220"/>
      <c r="HOI36" s="220"/>
      <c r="HOJ36" s="220"/>
      <c r="HOK36" s="220"/>
      <c r="HOL36" s="220"/>
      <c r="HOM36" s="220"/>
      <c r="HON36" s="220"/>
      <c r="HOO36" s="220"/>
      <c r="HOP36" s="220"/>
      <c r="HOQ36" s="220"/>
      <c r="HOR36" s="220"/>
      <c r="HOS36" s="220"/>
      <c r="HOT36" s="220"/>
      <c r="HOU36" s="220"/>
      <c r="HOV36" s="220"/>
      <c r="HOW36" s="220"/>
      <c r="HOX36" s="220"/>
      <c r="HOY36" s="220"/>
      <c r="HOZ36" s="220"/>
      <c r="HPA36" s="220"/>
      <c r="HPB36" s="220"/>
      <c r="HPC36" s="220"/>
      <c r="HPD36" s="220"/>
      <c r="HPE36" s="220"/>
      <c r="HPF36" s="220"/>
      <c r="HPG36" s="220"/>
      <c r="HPH36" s="220"/>
      <c r="HPI36" s="220"/>
      <c r="HPJ36" s="220"/>
      <c r="HPK36" s="220"/>
      <c r="HPL36" s="220"/>
      <c r="HPM36" s="220"/>
      <c r="HPN36" s="220"/>
      <c r="HPO36" s="220"/>
      <c r="HPP36" s="220"/>
      <c r="HPQ36" s="220"/>
      <c r="HPR36" s="220"/>
      <c r="HPS36" s="220"/>
      <c r="HPT36" s="220"/>
      <c r="HPU36" s="220"/>
      <c r="HPV36" s="220"/>
      <c r="HPW36" s="220"/>
      <c r="HPX36" s="220"/>
      <c r="HPY36" s="220"/>
      <c r="HPZ36" s="220"/>
      <c r="HQA36" s="220"/>
      <c r="HQB36" s="220"/>
      <c r="HQC36" s="220"/>
      <c r="HQD36" s="220"/>
      <c r="HQE36" s="220"/>
      <c r="HQF36" s="220"/>
      <c r="HQG36" s="220"/>
      <c r="HQH36" s="220"/>
      <c r="HQI36" s="220"/>
      <c r="HQJ36" s="220"/>
      <c r="HQK36" s="220"/>
      <c r="HQL36" s="220"/>
      <c r="HQM36" s="220"/>
      <c r="HQN36" s="220"/>
      <c r="HQO36" s="220"/>
      <c r="HQP36" s="220"/>
      <c r="HQQ36" s="220"/>
      <c r="HQR36" s="220"/>
      <c r="HQS36" s="220"/>
      <c r="HQT36" s="220"/>
      <c r="HQU36" s="220"/>
      <c r="HQV36" s="220"/>
      <c r="HQW36" s="220"/>
      <c r="HQX36" s="220"/>
      <c r="HQY36" s="220"/>
      <c r="HQZ36" s="220"/>
      <c r="HRA36" s="220"/>
      <c r="HRB36" s="220"/>
      <c r="HRC36" s="220"/>
      <c r="HRD36" s="220"/>
      <c r="HRE36" s="220"/>
      <c r="HRF36" s="220"/>
      <c r="HRG36" s="220"/>
      <c r="HRH36" s="220"/>
      <c r="HRI36" s="220"/>
      <c r="HRJ36" s="220"/>
      <c r="HRK36" s="220"/>
      <c r="HRL36" s="220"/>
      <c r="HRM36" s="220"/>
      <c r="HRN36" s="220"/>
      <c r="HRO36" s="220"/>
      <c r="HRP36" s="220"/>
      <c r="HRQ36" s="220"/>
      <c r="HRR36" s="220"/>
      <c r="HRS36" s="220"/>
      <c r="HRT36" s="220"/>
      <c r="HRU36" s="220"/>
      <c r="HRV36" s="220"/>
      <c r="HRW36" s="220"/>
      <c r="HRX36" s="220"/>
      <c r="HRY36" s="220"/>
      <c r="HRZ36" s="220"/>
      <c r="HSA36" s="220"/>
      <c r="HSB36" s="220"/>
      <c r="HSC36" s="220"/>
      <c r="HSD36" s="220"/>
      <c r="HSE36" s="220"/>
      <c r="HSF36" s="220"/>
      <c r="HSG36" s="220"/>
      <c r="HSH36" s="220"/>
      <c r="HSI36" s="220"/>
      <c r="HSJ36" s="220"/>
      <c r="HSK36" s="220"/>
      <c r="HSL36" s="220"/>
      <c r="HSM36" s="220"/>
      <c r="HSN36" s="220"/>
      <c r="HSO36" s="220"/>
      <c r="HSP36" s="220"/>
      <c r="HSQ36" s="220"/>
      <c r="HSR36" s="220"/>
      <c r="HSS36" s="220"/>
      <c r="HST36" s="220"/>
      <c r="HSU36" s="220"/>
      <c r="HSV36" s="220"/>
      <c r="HSW36" s="220"/>
      <c r="HSX36" s="220"/>
      <c r="HSY36" s="220"/>
      <c r="HSZ36" s="220"/>
      <c r="HTA36" s="220"/>
      <c r="HTB36" s="220"/>
      <c r="HTC36" s="220"/>
      <c r="HTD36" s="220"/>
      <c r="HTE36" s="220"/>
      <c r="HTF36" s="220"/>
      <c r="HTG36" s="220"/>
      <c r="HTH36" s="220"/>
      <c r="HTI36" s="220"/>
      <c r="HTJ36" s="220"/>
      <c r="HTK36" s="220"/>
      <c r="HTL36" s="220"/>
      <c r="HTM36" s="220"/>
      <c r="HTN36" s="220"/>
      <c r="HTO36" s="220"/>
      <c r="HTP36" s="220"/>
      <c r="HTQ36" s="220"/>
      <c r="HTR36" s="220"/>
      <c r="HTS36" s="220"/>
      <c r="HTT36" s="220"/>
      <c r="HTU36" s="220"/>
      <c r="HTV36" s="220"/>
      <c r="HTW36" s="220"/>
      <c r="HTX36" s="220"/>
      <c r="HTY36" s="220"/>
      <c r="HTZ36" s="220"/>
      <c r="HUA36" s="220"/>
      <c r="HUB36" s="220"/>
      <c r="HUC36" s="220"/>
      <c r="HUD36" s="220"/>
      <c r="HUE36" s="220"/>
      <c r="HUF36" s="220"/>
      <c r="HUG36" s="220"/>
      <c r="HUH36" s="220"/>
      <c r="HUI36" s="220"/>
      <c r="HUJ36" s="220"/>
      <c r="HUK36" s="220"/>
      <c r="HUL36" s="220"/>
      <c r="HUM36" s="220"/>
      <c r="HUN36" s="220"/>
      <c r="HUO36" s="220"/>
      <c r="HUP36" s="220"/>
      <c r="HUQ36" s="220"/>
      <c r="HUR36" s="220"/>
      <c r="HUS36" s="220"/>
      <c r="HUT36" s="220"/>
      <c r="HUU36" s="220"/>
      <c r="HUV36" s="220"/>
      <c r="HUW36" s="220"/>
      <c r="HUX36" s="220"/>
      <c r="HUY36" s="220"/>
      <c r="HUZ36" s="220"/>
      <c r="HVA36" s="220"/>
      <c r="HVB36" s="220"/>
      <c r="HVC36" s="220"/>
      <c r="HVD36" s="220"/>
      <c r="HVE36" s="220"/>
      <c r="HVF36" s="220"/>
      <c r="HVG36" s="220"/>
      <c r="HVH36" s="220"/>
      <c r="HVI36" s="220"/>
      <c r="HVJ36" s="220"/>
      <c r="HVK36" s="220"/>
      <c r="HVL36" s="220"/>
      <c r="HVM36" s="220"/>
      <c r="HVN36" s="220"/>
      <c r="HVO36" s="220"/>
      <c r="HVP36" s="220"/>
      <c r="HVQ36" s="220"/>
      <c r="HVR36" s="220"/>
      <c r="HVS36" s="220"/>
      <c r="HVT36" s="220"/>
      <c r="HVU36" s="220"/>
      <c r="HVV36" s="220"/>
      <c r="HVW36" s="220"/>
      <c r="HVX36" s="220"/>
      <c r="HVY36" s="220"/>
      <c r="HVZ36" s="220"/>
      <c r="HWA36" s="220"/>
      <c r="HWB36" s="220"/>
      <c r="HWC36" s="220"/>
      <c r="HWD36" s="220"/>
      <c r="HWE36" s="220"/>
      <c r="HWF36" s="220"/>
      <c r="HWG36" s="220"/>
      <c r="HWH36" s="220"/>
      <c r="HWI36" s="220"/>
      <c r="HWJ36" s="220"/>
      <c r="HWK36" s="220"/>
      <c r="HWL36" s="220"/>
      <c r="HWM36" s="220"/>
      <c r="HWN36" s="220"/>
      <c r="HWO36" s="220"/>
      <c r="HWP36" s="220"/>
      <c r="HWQ36" s="220"/>
      <c r="HWR36" s="220"/>
      <c r="HWS36" s="220"/>
      <c r="HWT36" s="220"/>
      <c r="HWU36" s="220"/>
      <c r="HWV36" s="220"/>
      <c r="HWW36" s="220"/>
      <c r="HWX36" s="220"/>
      <c r="HWY36" s="220"/>
      <c r="HWZ36" s="220"/>
      <c r="HXA36" s="220"/>
      <c r="HXB36" s="220"/>
      <c r="HXC36" s="220"/>
      <c r="HXD36" s="220"/>
      <c r="HXE36" s="220"/>
      <c r="HXF36" s="220"/>
      <c r="HXG36" s="220"/>
      <c r="HXH36" s="220"/>
      <c r="HXI36" s="220"/>
      <c r="HXJ36" s="220"/>
      <c r="HXK36" s="220"/>
      <c r="HXL36" s="220"/>
      <c r="HXM36" s="220"/>
      <c r="HXN36" s="220"/>
      <c r="HXO36" s="220"/>
      <c r="HXP36" s="220"/>
      <c r="HXQ36" s="220"/>
      <c r="HXR36" s="220"/>
      <c r="HXS36" s="220"/>
      <c r="HXT36" s="220"/>
      <c r="HXU36" s="220"/>
      <c r="HXV36" s="220"/>
      <c r="HXW36" s="220"/>
      <c r="HXX36" s="220"/>
      <c r="HXY36" s="220"/>
      <c r="HXZ36" s="220"/>
      <c r="HYA36" s="220"/>
      <c r="HYB36" s="220"/>
      <c r="HYC36" s="220"/>
      <c r="HYD36" s="220"/>
      <c r="HYE36" s="220"/>
      <c r="HYF36" s="220"/>
      <c r="HYG36" s="220"/>
      <c r="HYH36" s="220"/>
      <c r="HYI36" s="220"/>
      <c r="HYJ36" s="220"/>
      <c r="HYK36" s="220"/>
      <c r="HYL36" s="220"/>
      <c r="HYM36" s="220"/>
      <c r="HYN36" s="220"/>
      <c r="HYO36" s="220"/>
      <c r="HYP36" s="220"/>
      <c r="HYQ36" s="220"/>
      <c r="HYR36" s="220"/>
      <c r="HYS36" s="220"/>
      <c r="HYT36" s="220"/>
      <c r="HYU36" s="220"/>
      <c r="HYV36" s="220"/>
      <c r="HYW36" s="220"/>
      <c r="HYX36" s="220"/>
      <c r="HYY36" s="220"/>
      <c r="HYZ36" s="220"/>
      <c r="HZA36" s="220"/>
      <c r="HZB36" s="220"/>
      <c r="HZC36" s="220"/>
      <c r="HZD36" s="220"/>
      <c r="HZE36" s="220"/>
      <c r="HZF36" s="220"/>
      <c r="HZG36" s="220"/>
      <c r="HZH36" s="220"/>
      <c r="HZI36" s="220"/>
      <c r="HZJ36" s="220"/>
      <c r="HZK36" s="220"/>
      <c r="HZL36" s="220"/>
      <c r="HZM36" s="220"/>
      <c r="HZN36" s="220"/>
      <c r="HZO36" s="220"/>
      <c r="HZP36" s="220"/>
      <c r="HZQ36" s="220"/>
      <c r="HZR36" s="220"/>
      <c r="HZS36" s="220"/>
      <c r="HZT36" s="220"/>
      <c r="HZU36" s="220"/>
      <c r="HZV36" s="220"/>
      <c r="HZW36" s="220"/>
      <c r="HZX36" s="220"/>
      <c r="HZY36" s="220"/>
      <c r="HZZ36" s="220"/>
      <c r="IAA36" s="220"/>
      <c r="IAB36" s="220"/>
      <c r="IAC36" s="220"/>
      <c r="IAD36" s="220"/>
      <c r="IAE36" s="220"/>
      <c r="IAF36" s="220"/>
      <c r="IAG36" s="220"/>
      <c r="IAH36" s="220"/>
      <c r="IAI36" s="220"/>
      <c r="IAJ36" s="220"/>
      <c r="IAK36" s="220"/>
      <c r="IAL36" s="220"/>
      <c r="IAM36" s="220"/>
      <c r="IAN36" s="220"/>
      <c r="IAO36" s="220"/>
      <c r="IAP36" s="220"/>
      <c r="IAQ36" s="220"/>
      <c r="IAR36" s="220"/>
      <c r="IAS36" s="220"/>
      <c r="IAT36" s="220"/>
      <c r="IAU36" s="220"/>
      <c r="IAV36" s="220"/>
      <c r="IAW36" s="220"/>
      <c r="IAX36" s="220"/>
      <c r="IAY36" s="220"/>
      <c r="IAZ36" s="220"/>
      <c r="IBA36" s="220"/>
      <c r="IBB36" s="220"/>
      <c r="IBC36" s="220"/>
      <c r="IBD36" s="220"/>
      <c r="IBE36" s="220"/>
      <c r="IBF36" s="220"/>
      <c r="IBG36" s="220"/>
      <c r="IBH36" s="220"/>
      <c r="IBI36" s="220"/>
      <c r="IBJ36" s="220"/>
      <c r="IBK36" s="220"/>
      <c r="IBL36" s="220"/>
      <c r="IBM36" s="220"/>
      <c r="IBN36" s="220"/>
      <c r="IBO36" s="220"/>
      <c r="IBP36" s="220"/>
      <c r="IBQ36" s="220"/>
      <c r="IBR36" s="220"/>
      <c r="IBS36" s="220"/>
      <c r="IBT36" s="220"/>
      <c r="IBU36" s="220"/>
      <c r="IBV36" s="220"/>
      <c r="IBW36" s="220"/>
      <c r="IBX36" s="220"/>
      <c r="IBY36" s="220"/>
      <c r="IBZ36" s="220"/>
      <c r="ICA36" s="220"/>
      <c r="ICB36" s="220"/>
      <c r="ICC36" s="220"/>
      <c r="ICD36" s="220"/>
      <c r="ICE36" s="220"/>
      <c r="ICF36" s="220"/>
      <c r="ICG36" s="220"/>
      <c r="ICH36" s="220"/>
      <c r="ICI36" s="220"/>
      <c r="ICJ36" s="220"/>
      <c r="ICK36" s="220"/>
      <c r="ICL36" s="220"/>
      <c r="ICM36" s="220"/>
      <c r="ICN36" s="220"/>
      <c r="ICO36" s="220"/>
      <c r="ICP36" s="220"/>
      <c r="ICQ36" s="220"/>
      <c r="ICR36" s="220"/>
      <c r="ICS36" s="220"/>
      <c r="ICT36" s="220"/>
      <c r="ICU36" s="220"/>
      <c r="ICV36" s="220"/>
      <c r="ICW36" s="220"/>
      <c r="ICX36" s="220"/>
      <c r="ICY36" s="220"/>
      <c r="ICZ36" s="220"/>
      <c r="IDA36" s="220"/>
      <c r="IDB36" s="220"/>
      <c r="IDC36" s="220"/>
      <c r="IDD36" s="220"/>
      <c r="IDE36" s="220"/>
      <c r="IDF36" s="220"/>
      <c r="IDG36" s="220"/>
      <c r="IDH36" s="220"/>
      <c r="IDI36" s="220"/>
      <c r="IDJ36" s="220"/>
      <c r="IDK36" s="220"/>
      <c r="IDL36" s="220"/>
      <c r="IDM36" s="220"/>
      <c r="IDN36" s="220"/>
      <c r="IDO36" s="220"/>
      <c r="IDP36" s="220"/>
      <c r="IDQ36" s="220"/>
      <c r="IDR36" s="220"/>
      <c r="IDS36" s="220"/>
      <c r="IDT36" s="220"/>
      <c r="IDU36" s="220"/>
      <c r="IDV36" s="220"/>
      <c r="IDW36" s="220"/>
      <c r="IDX36" s="220"/>
      <c r="IDY36" s="220"/>
      <c r="IDZ36" s="220"/>
      <c r="IEA36" s="220"/>
      <c r="IEB36" s="220"/>
      <c r="IEC36" s="220"/>
      <c r="IED36" s="220"/>
      <c r="IEE36" s="220"/>
      <c r="IEF36" s="220"/>
      <c r="IEG36" s="220"/>
      <c r="IEH36" s="220"/>
      <c r="IEI36" s="220"/>
      <c r="IEJ36" s="220"/>
      <c r="IEK36" s="220"/>
      <c r="IEL36" s="220"/>
      <c r="IEM36" s="220"/>
      <c r="IEN36" s="220"/>
      <c r="IEO36" s="220"/>
      <c r="IEP36" s="220"/>
      <c r="IEQ36" s="220"/>
      <c r="IER36" s="220"/>
      <c r="IES36" s="220"/>
      <c r="IET36" s="220"/>
      <c r="IEU36" s="220"/>
      <c r="IEV36" s="220"/>
      <c r="IEW36" s="220"/>
      <c r="IEX36" s="220"/>
      <c r="IEY36" s="220"/>
      <c r="IEZ36" s="220"/>
      <c r="IFA36" s="220"/>
      <c r="IFB36" s="220"/>
      <c r="IFC36" s="220"/>
      <c r="IFD36" s="220"/>
      <c r="IFE36" s="220"/>
      <c r="IFF36" s="220"/>
      <c r="IFG36" s="220"/>
      <c r="IFH36" s="220"/>
      <c r="IFI36" s="220"/>
      <c r="IFJ36" s="220"/>
      <c r="IFK36" s="220"/>
      <c r="IFL36" s="220"/>
      <c r="IFM36" s="220"/>
      <c r="IFN36" s="220"/>
      <c r="IFO36" s="220"/>
      <c r="IFP36" s="220"/>
      <c r="IFQ36" s="220"/>
      <c r="IFR36" s="220"/>
      <c r="IFS36" s="220"/>
      <c r="IFT36" s="220"/>
      <c r="IFU36" s="220"/>
      <c r="IFV36" s="220"/>
      <c r="IFW36" s="220"/>
      <c r="IFX36" s="220"/>
      <c r="IFY36" s="220"/>
      <c r="IFZ36" s="220"/>
      <c r="IGA36" s="220"/>
      <c r="IGB36" s="220"/>
      <c r="IGC36" s="220"/>
      <c r="IGD36" s="220"/>
      <c r="IGE36" s="220"/>
      <c r="IGF36" s="220"/>
      <c r="IGG36" s="220"/>
      <c r="IGH36" s="220"/>
      <c r="IGI36" s="220"/>
      <c r="IGJ36" s="220"/>
      <c r="IGK36" s="220"/>
      <c r="IGL36" s="220"/>
      <c r="IGM36" s="220"/>
      <c r="IGN36" s="220"/>
      <c r="IGO36" s="220"/>
      <c r="IGP36" s="220"/>
      <c r="IGQ36" s="220"/>
      <c r="IGR36" s="220"/>
      <c r="IGS36" s="220"/>
      <c r="IGT36" s="220"/>
      <c r="IGU36" s="220"/>
      <c r="IGV36" s="220"/>
      <c r="IGW36" s="220"/>
      <c r="IGX36" s="220"/>
      <c r="IGY36" s="220"/>
      <c r="IGZ36" s="220"/>
      <c r="IHA36" s="220"/>
      <c r="IHB36" s="220"/>
      <c r="IHC36" s="220"/>
      <c r="IHD36" s="220"/>
      <c r="IHE36" s="220"/>
      <c r="IHF36" s="220"/>
      <c r="IHG36" s="220"/>
      <c r="IHH36" s="220"/>
      <c r="IHI36" s="220"/>
      <c r="IHJ36" s="220"/>
      <c r="IHK36" s="220"/>
      <c r="IHL36" s="220"/>
      <c r="IHM36" s="220"/>
      <c r="IHN36" s="220"/>
      <c r="IHO36" s="220"/>
      <c r="IHP36" s="220"/>
      <c r="IHQ36" s="220"/>
      <c r="IHR36" s="220"/>
      <c r="IHS36" s="220"/>
      <c r="IHT36" s="220"/>
      <c r="IHU36" s="220"/>
      <c r="IHV36" s="220"/>
      <c r="IHW36" s="220"/>
      <c r="IHX36" s="220"/>
      <c r="IHY36" s="220"/>
      <c r="IHZ36" s="220"/>
      <c r="IIA36" s="220"/>
      <c r="IIB36" s="220"/>
      <c r="IIC36" s="220"/>
      <c r="IID36" s="220"/>
      <c r="IIE36" s="220"/>
      <c r="IIF36" s="220"/>
      <c r="IIG36" s="220"/>
      <c r="IIH36" s="220"/>
      <c r="III36" s="220"/>
      <c r="IIJ36" s="220"/>
      <c r="IIK36" s="220"/>
      <c r="IIL36" s="220"/>
      <c r="IIM36" s="220"/>
      <c r="IIN36" s="220"/>
      <c r="IIO36" s="220"/>
      <c r="IIP36" s="220"/>
      <c r="IIQ36" s="220"/>
      <c r="IIR36" s="220"/>
      <c r="IIS36" s="220"/>
      <c r="IIT36" s="220"/>
      <c r="IIU36" s="220"/>
      <c r="IIV36" s="220"/>
      <c r="IIW36" s="220"/>
      <c r="IIX36" s="220"/>
      <c r="IIY36" s="220"/>
      <c r="IIZ36" s="220"/>
      <c r="IJA36" s="220"/>
      <c r="IJB36" s="220"/>
      <c r="IJC36" s="220"/>
      <c r="IJD36" s="220"/>
      <c r="IJE36" s="220"/>
      <c r="IJF36" s="220"/>
      <c r="IJG36" s="220"/>
      <c r="IJH36" s="220"/>
      <c r="IJI36" s="220"/>
      <c r="IJJ36" s="220"/>
      <c r="IJK36" s="220"/>
      <c r="IJL36" s="220"/>
      <c r="IJM36" s="220"/>
      <c r="IJN36" s="220"/>
      <c r="IJO36" s="220"/>
      <c r="IJP36" s="220"/>
      <c r="IJQ36" s="220"/>
      <c r="IJR36" s="220"/>
      <c r="IJS36" s="220"/>
      <c r="IJT36" s="220"/>
      <c r="IJU36" s="220"/>
      <c r="IJV36" s="220"/>
      <c r="IJW36" s="220"/>
      <c r="IJX36" s="220"/>
      <c r="IJY36" s="220"/>
      <c r="IJZ36" s="220"/>
      <c r="IKA36" s="220"/>
      <c r="IKB36" s="220"/>
      <c r="IKC36" s="220"/>
      <c r="IKD36" s="220"/>
      <c r="IKE36" s="220"/>
      <c r="IKF36" s="220"/>
      <c r="IKG36" s="220"/>
      <c r="IKH36" s="220"/>
      <c r="IKI36" s="220"/>
      <c r="IKJ36" s="220"/>
      <c r="IKK36" s="220"/>
      <c r="IKL36" s="220"/>
      <c r="IKM36" s="220"/>
      <c r="IKN36" s="220"/>
      <c r="IKO36" s="220"/>
      <c r="IKP36" s="220"/>
      <c r="IKQ36" s="220"/>
      <c r="IKR36" s="220"/>
      <c r="IKS36" s="220"/>
      <c r="IKT36" s="220"/>
      <c r="IKU36" s="220"/>
      <c r="IKV36" s="220"/>
      <c r="IKW36" s="220"/>
      <c r="IKX36" s="220"/>
      <c r="IKY36" s="220"/>
      <c r="IKZ36" s="220"/>
      <c r="ILA36" s="220"/>
      <c r="ILB36" s="220"/>
      <c r="ILC36" s="220"/>
      <c r="ILD36" s="220"/>
      <c r="ILE36" s="220"/>
      <c r="ILF36" s="220"/>
      <c r="ILG36" s="220"/>
      <c r="ILH36" s="220"/>
      <c r="ILI36" s="220"/>
      <c r="ILJ36" s="220"/>
      <c r="ILK36" s="220"/>
      <c r="ILL36" s="220"/>
      <c r="ILM36" s="220"/>
      <c r="ILN36" s="220"/>
      <c r="ILO36" s="220"/>
      <c r="ILP36" s="220"/>
      <c r="ILQ36" s="220"/>
      <c r="ILR36" s="220"/>
      <c r="ILS36" s="220"/>
      <c r="ILT36" s="220"/>
      <c r="ILU36" s="220"/>
      <c r="ILV36" s="220"/>
      <c r="ILW36" s="220"/>
      <c r="ILX36" s="220"/>
      <c r="ILY36" s="220"/>
      <c r="ILZ36" s="220"/>
      <c r="IMA36" s="220"/>
      <c r="IMB36" s="220"/>
      <c r="IMC36" s="220"/>
      <c r="IMD36" s="220"/>
      <c r="IME36" s="220"/>
      <c r="IMF36" s="220"/>
      <c r="IMG36" s="220"/>
      <c r="IMH36" s="220"/>
      <c r="IMI36" s="220"/>
      <c r="IMJ36" s="220"/>
      <c r="IMK36" s="220"/>
      <c r="IML36" s="220"/>
      <c r="IMM36" s="220"/>
      <c r="IMN36" s="220"/>
      <c r="IMO36" s="220"/>
      <c r="IMP36" s="220"/>
      <c r="IMQ36" s="220"/>
      <c r="IMR36" s="220"/>
      <c r="IMS36" s="220"/>
      <c r="IMT36" s="220"/>
      <c r="IMU36" s="220"/>
      <c r="IMV36" s="220"/>
      <c r="IMW36" s="220"/>
      <c r="IMX36" s="220"/>
      <c r="IMY36" s="220"/>
      <c r="IMZ36" s="220"/>
      <c r="INA36" s="220"/>
      <c r="INB36" s="220"/>
      <c r="INC36" s="220"/>
      <c r="IND36" s="220"/>
      <c r="INE36" s="220"/>
      <c r="INF36" s="220"/>
      <c r="ING36" s="220"/>
      <c r="INH36" s="220"/>
      <c r="INI36" s="220"/>
      <c r="INJ36" s="220"/>
      <c r="INK36" s="220"/>
      <c r="INL36" s="220"/>
      <c r="INM36" s="220"/>
      <c r="INN36" s="220"/>
      <c r="INO36" s="220"/>
      <c r="INP36" s="220"/>
      <c r="INQ36" s="220"/>
      <c r="INR36" s="220"/>
      <c r="INS36" s="220"/>
      <c r="INT36" s="220"/>
      <c r="INU36" s="220"/>
      <c r="INV36" s="220"/>
      <c r="INW36" s="220"/>
      <c r="INX36" s="220"/>
      <c r="INY36" s="220"/>
      <c r="INZ36" s="220"/>
      <c r="IOA36" s="220"/>
      <c r="IOB36" s="220"/>
      <c r="IOC36" s="220"/>
      <c r="IOD36" s="220"/>
      <c r="IOE36" s="220"/>
      <c r="IOF36" s="220"/>
      <c r="IOG36" s="220"/>
      <c r="IOH36" s="220"/>
      <c r="IOI36" s="220"/>
      <c r="IOJ36" s="220"/>
      <c r="IOK36" s="220"/>
      <c r="IOL36" s="220"/>
      <c r="IOM36" s="220"/>
      <c r="ION36" s="220"/>
      <c r="IOO36" s="220"/>
      <c r="IOP36" s="220"/>
      <c r="IOQ36" s="220"/>
      <c r="IOR36" s="220"/>
      <c r="IOS36" s="220"/>
      <c r="IOT36" s="220"/>
      <c r="IOU36" s="220"/>
      <c r="IOV36" s="220"/>
      <c r="IOW36" s="220"/>
      <c r="IOX36" s="220"/>
      <c r="IOY36" s="220"/>
      <c r="IOZ36" s="220"/>
      <c r="IPA36" s="220"/>
      <c r="IPB36" s="220"/>
      <c r="IPC36" s="220"/>
      <c r="IPD36" s="220"/>
      <c r="IPE36" s="220"/>
      <c r="IPF36" s="220"/>
      <c r="IPG36" s="220"/>
      <c r="IPH36" s="220"/>
      <c r="IPI36" s="220"/>
      <c r="IPJ36" s="220"/>
      <c r="IPK36" s="220"/>
      <c r="IPL36" s="220"/>
      <c r="IPM36" s="220"/>
      <c r="IPN36" s="220"/>
      <c r="IPO36" s="220"/>
      <c r="IPP36" s="220"/>
      <c r="IPQ36" s="220"/>
      <c r="IPR36" s="220"/>
      <c r="IPS36" s="220"/>
      <c r="IPT36" s="220"/>
      <c r="IPU36" s="220"/>
      <c r="IPV36" s="220"/>
      <c r="IPW36" s="220"/>
      <c r="IPX36" s="220"/>
      <c r="IPY36" s="220"/>
      <c r="IPZ36" s="220"/>
      <c r="IQA36" s="220"/>
      <c r="IQB36" s="220"/>
      <c r="IQC36" s="220"/>
      <c r="IQD36" s="220"/>
      <c r="IQE36" s="220"/>
      <c r="IQF36" s="220"/>
      <c r="IQG36" s="220"/>
      <c r="IQH36" s="220"/>
      <c r="IQI36" s="220"/>
      <c r="IQJ36" s="220"/>
      <c r="IQK36" s="220"/>
      <c r="IQL36" s="220"/>
      <c r="IQM36" s="220"/>
      <c r="IQN36" s="220"/>
      <c r="IQO36" s="220"/>
      <c r="IQP36" s="220"/>
      <c r="IQQ36" s="220"/>
      <c r="IQR36" s="220"/>
      <c r="IQS36" s="220"/>
      <c r="IQT36" s="220"/>
      <c r="IQU36" s="220"/>
      <c r="IQV36" s="220"/>
      <c r="IQW36" s="220"/>
      <c r="IQX36" s="220"/>
      <c r="IQY36" s="220"/>
      <c r="IQZ36" s="220"/>
      <c r="IRA36" s="220"/>
      <c r="IRB36" s="220"/>
      <c r="IRC36" s="220"/>
      <c r="IRD36" s="220"/>
      <c r="IRE36" s="220"/>
      <c r="IRF36" s="220"/>
      <c r="IRG36" s="220"/>
      <c r="IRH36" s="220"/>
      <c r="IRI36" s="220"/>
      <c r="IRJ36" s="220"/>
      <c r="IRK36" s="220"/>
      <c r="IRL36" s="220"/>
      <c r="IRM36" s="220"/>
      <c r="IRN36" s="220"/>
      <c r="IRO36" s="220"/>
      <c r="IRP36" s="220"/>
      <c r="IRQ36" s="220"/>
      <c r="IRR36" s="220"/>
      <c r="IRS36" s="220"/>
      <c r="IRT36" s="220"/>
      <c r="IRU36" s="220"/>
      <c r="IRV36" s="220"/>
      <c r="IRW36" s="220"/>
      <c r="IRX36" s="220"/>
      <c r="IRY36" s="220"/>
      <c r="IRZ36" s="220"/>
      <c r="ISA36" s="220"/>
      <c r="ISB36" s="220"/>
      <c r="ISC36" s="220"/>
      <c r="ISD36" s="220"/>
      <c r="ISE36" s="220"/>
      <c r="ISF36" s="220"/>
      <c r="ISG36" s="220"/>
      <c r="ISH36" s="220"/>
      <c r="ISI36" s="220"/>
      <c r="ISJ36" s="220"/>
      <c r="ISK36" s="220"/>
      <c r="ISL36" s="220"/>
      <c r="ISM36" s="220"/>
      <c r="ISN36" s="220"/>
      <c r="ISO36" s="220"/>
      <c r="ISP36" s="220"/>
      <c r="ISQ36" s="220"/>
      <c r="ISR36" s="220"/>
      <c r="ISS36" s="220"/>
      <c r="IST36" s="220"/>
      <c r="ISU36" s="220"/>
      <c r="ISV36" s="220"/>
      <c r="ISW36" s="220"/>
      <c r="ISX36" s="220"/>
      <c r="ISY36" s="220"/>
      <c r="ISZ36" s="220"/>
      <c r="ITA36" s="220"/>
      <c r="ITB36" s="220"/>
      <c r="ITC36" s="220"/>
      <c r="ITD36" s="220"/>
      <c r="ITE36" s="220"/>
      <c r="ITF36" s="220"/>
      <c r="ITG36" s="220"/>
      <c r="ITH36" s="220"/>
      <c r="ITI36" s="220"/>
      <c r="ITJ36" s="220"/>
      <c r="ITK36" s="220"/>
      <c r="ITL36" s="220"/>
      <c r="ITM36" s="220"/>
      <c r="ITN36" s="220"/>
      <c r="ITO36" s="220"/>
      <c r="ITP36" s="220"/>
      <c r="ITQ36" s="220"/>
      <c r="ITR36" s="220"/>
      <c r="ITS36" s="220"/>
      <c r="ITT36" s="220"/>
      <c r="ITU36" s="220"/>
      <c r="ITV36" s="220"/>
      <c r="ITW36" s="220"/>
      <c r="ITX36" s="220"/>
      <c r="ITY36" s="220"/>
      <c r="ITZ36" s="220"/>
      <c r="IUA36" s="220"/>
      <c r="IUB36" s="220"/>
      <c r="IUC36" s="220"/>
      <c r="IUD36" s="220"/>
      <c r="IUE36" s="220"/>
      <c r="IUF36" s="220"/>
      <c r="IUG36" s="220"/>
      <c r="IUH36" s="220"/>
      <c r="IUI36" s="220"/>
      <c r="IUJ36" s="220"/>
      <c r="IUK36" s="220"/>
      <c r="IUL36" s="220"/>
      <c r="IUM36" s="220"/>
      <c r="IUN36" s="220"/>
      <c r="IUO36" s="220"/>
      <c r="IUP36" s="220"/>
      <c r="IUQ36" s="220"/>
      <c r="IUR36" s="220"/>
      <c r="IUS36" s="220"/>
      <c r="IUT36" s="220"/>
      <c r="IUU36" s="220"/>
      <c r="IUV36" s="220"/>
      <c r="IUW36" s="220"/>
      <c r="IUX36" s="220"/>
      <c r="IUY36" s="220"/>
      <c r="IUZ36" s="220"/>
      <c r="IVA36" s="220"/>
      <c r="IVB36" s="220"/>
      <c r="IVC36" s="220"/>
      <c r="IVD36" s="220"/>
      <c r="IVE36" s="220"/>
      <c r="IVF36" s="220"/>
      <c r="IVG36" s="220"/>
      <c r="IVH36" s="220"/>
      <c r="IVI36" s="220"/>
      <c r="IVJ36" s="220"/>
      <c r="IVK36" s="220"/>
      <c r="IVL36" s="220"/>
      <c r="IVM36" s="220"/>
      <c r="IVN36" s="220"/>
      <c r="IVO36" s="220"/>
      <c r="IVP36" s="220"/>
      <c r="IVQ36" s="220"/>
      <c r="IVR36" s="220"/>
      <c r="IVS36" s="220"/>
      <c r="IVT36" s="220"/>
      <c r="IVU36" s="220"/>
      <c r="IVV36" s="220"/>
      <c r="IVW36" s="220"/>
      <c r="IVX36" s="220"/>
      <c r="IVY36" s="220"/>
      <c r="IVZ36" s="220"/>
      <c r="IWA36" s="220"/>
      <c r="IWB36" s="220"/>
      <c r="IWC36" s="220"/>
      <c r="IWD36" s="220"/>
      <c r="IWE36" s="220"/>
      <c r="IWF36" s="220"/>
      <c r="IWG36" s="220"/>
      <c r="IWH36" s="220"/>
      <c r="IWI36" s="220"/>
      <c r="IWJ36" s="220"/>
      <c r="IWK36" s="220"/>
      <c r="IWL36" s="220"/>
      <c r="IWM36" s="220"/>
      <c r="IWN36" s="220"/>
      <c r="IWO36" s="220"/>
      <c r="IWP36" s="220"/>
      <c r="IWQ36" s="220"/>
      <c r="IWR36" s="220"/>
      <c r="IWS36" s="220"/>
      <c r="IWT36" s="220"/>
      <c r="IWU36" s="220"/>
      <c r="IWV36" s="220"/>
      <c r="IWW36" s="220"/>
      <c r="IWX36" s="220"/>
      <c r="IWY36" s="220"/>
      <c r="IWZ36" s="220"/>
      <c r="IXA36" s="220"/>
      <c r="IXB36" s="220"/>
      <c r="IXC36" s="220"/>
      <c r="IXD36" s="220"/>
      <c r="IXE36" s="220"/>
      <c r="IXF36" s="220"/>
      <c r="IXG36" s="220"/>
      <c r="IXH36" s="220"/>
      <c r="IXI36" s="220"/>
      <c r="IXJ36" s="220"/>
      <c r="IXK36" s="220"/>
      <c r="IXL36" s="220"/>
      <c r="IXM36" s="220"/>
      <c r="IXN36" s="220"/>
      <c r="IXO36" s="220"/>
      <c r="IXP36" s="220"/>
      <c r="IXQ36" s="220"/>
      <c r="IXR36" s="220"/>
      <c r="IXS36" s="220"/>
      <c r="IXT36" s="220"/>
      <c r="IXU36" s="220"/>
      <c r="IXV36" s="220"/>
      <c r="IXW36" s="220"/>
      <c r="IXX36" s="220"/>
      <c r="IXY36" s="220"/>
      <c r="IXZ36" s="220"/>
      <c r="IYA36" s="220"/>
      <c r="IYB36" s="220"/>
      <c r="IYC36" s="220"/>
      <c r="IYD36" s="220"/>
      <c r="IYE36" s="220"/>
      <c r="IYF36" s="220"/>
      <c r="IYG36" s="220"/>
      <c r="IYH36" s="220"/>
      <c r="IYI36" s="220"/>
      <c r="IYJ36" s="220"/>
      <c r="IYK36" s="220"/>
      <c r="IYL36" s="220"/>
      <c r="IYM36" s="220"/>
      <c r="IYN36" s="220"/>
      <c r="IYO36" s="220"/>
      <c r="IYP36" s="220"/>
      <c r="IYQ36" s="220"/>
      <c r="IYR36" s="220"/>
      <c r="IYS36" s="220"/>
      <c r="IYT36" s="220"/>
      <c r="IYU36" s="220"/>
      <c r="IYV36" s="220"/>
      <c r="IYW36" s="220"/>
      <c r="IYX36" s="220"/>
      <c r="IYY36" s="220"/>
      <c r="IYZ36" s="220"/>
      <c r="IZA36" s="220"/>
      <c r="IZB36" s="220"/>
      <c r="IZC36" s="220"/>
      <c r="IZD36" s="220"/>
      <c r="IZE36" s="220"/>
      <c r="IZF36" s="220"/>
      <c r="IZG36" s="220"/>
      <c r="IZH36" s="220"/>
      <c r="IZI36" s="220"/>
      <c r="IZJ36" s="220"/>
      <c r="IZK36" s="220"/>
      <c r="IZL36" s="220"/>
      <c r="IZM36" s="220"/>
      <c r="IZN36" s="220"/>
      <c r="IZO36" s="220"/>
      <c r="IZP36" s="220"/>
      <c r="IZQ36" s="220"/>
      <c r="IZR36" s="220"/>
      <c r="IZS36" s="220"/>
      <c r="IZT36" s="220"/>
      <c r="IZU36" s="220"/>
      <c r="IZV36" s="220"/>
      <c r="IZW36" s="220"/>
      <c r="IZX36" s="220"/>
      <c r="IZY36" s="220"/>
      <c r="IZZ36" s="220"/>
      <c r="JAA36" s="220"/>
      <c r="JAB36" s="220"/>
      <c r="JAC36" s="220"/>
      <c r="JAD36" s="220"/>
      <c r="JAE36" s="220"/>
      <c r="JAF36" s="220"/>
      <c r="JAG36" s="220"/>
      <c r="JAH36" s="220"/>
      <c r="JAI36" s="220"/>
      <c r="JAJ36" s="220"/>
      <c r="JAK36" s="220"/>
      <c r="JAL36" s="220"/>
      <c r="JAM36" s="220"/>
      <c r="JAN36" s="220"/>
      <c r="JAO36" s="220"/>
      <c r="JAP36" s="220"/>
      <c r="JAQ36" s="220"/>
      <c r="JAR36" s="220"/>
      <c r="JAS36" s="220"/>
      <c r="JAT36" s="220"/>
      <c r="JAU36" s="220"/>
      <c r="JAV36" s="220"/>
      <c r="JAW36" s="220"/>
      <c r="JAX36" s="220"/>
      <c r="JAY36" s="220"/>
      <c r="JAZ36" s="220"/>
      <c r="JBA36" s="220"/>
      <c r="JBB36" s="220"/>
      <c r="JBC36" s="220"/>
      <c r="JBD36" s="220"/>
      <c r="JBE36" s="220"/>
      <c r="JBF36" s="220"/>
      <c r="JBG36" s="220"/>
      <c r="JBH36" s="220"/>
      <c r="JBI36" s="220"/>
      <c r="JBJ36" s="220"/>
      <c r="JBK36" s="220"/>
      <c r="JBL36" s="220"/>
      <c r="JBM36" s="220"/>
      <c r="JBN36" s="220"/>
      <c r="JBO36" s="220"/>
      <c r="JBP36" s="220"/>
      <c r="JBQ36" s="220"/>
      <c r="JBR36" s="220"/>
      <c r="JBS36" s="220"/>
      <c r="JBT36" s="220"/>
      <c r="JBU36" s="220"/>
      <c r="JBV36" s="220"/>
      <c r="JBW36" s="220"/>
      <c r="JBX36" s="220"/>
      <c r="JBY36" s="220"/>
      <c r="JBZ36" s="220"/>
      <c r="JCA36" s="220"/>
      <c r="JCB36" s="220"/>
      <c r="JCC36" s="220"/>
      <c r="JCD36" s="220"/>
      <c r="JCE36" s="220"/>
      <c r="JCF36" s="220"/>
      <c r="JCG36" s="220"/>
      <c r="JCH36" s="220"/>
      <c r="JCI36" s="220"/>
      <c r="JCJ36" s="220"/>
      <c r="JCK36" s="220"/>
      <c r="JCL36" s="220"/>
      <c r="JCM36" s="220"/>
      <c r="JCN36" s="220"/>
      <c r="JCO36" s="220"/>
      <c r="JCP36" s="220"/>
      <c r="JCQ36" s="220"/>
      <c r="JCR36" s="220"/>
      <c r="JCS36" s="220"/>
      <c r="JCT36" s="220"/>
      <c r="JCU36" s="220"/>
      <c r="JCV36" s="220"/>
      <c r="JCW36" s="220"/>
      <c r="JCX36" s="220"/>
      <c r="JCY36" s="220"/>
      <c r="JCZ36" s="220"/>
      <c r="JDA36" s="220"/>
      <c r="JDB36" s="220"/>
      <c r="JDC36" s="220"/>
      <c r="JDD36" s="220"/>
      <c r="JDE36" s="220"/>
      <c r="JDF36" s="220"/>
      <c r="JDG36" s="220"/>
      <c r="JDH36" s="220"/>
      <c r="JDI36" s="220"/>
      <c r="JDJ36" s="220"/>
      <c r="JDK36" s="220"/>
      <c r="JDL36" s="220"/>
      <c r="JDM36" s="220"/>
      <c r="JDN36" s="220"/>
      <c r="JDO36" s="220"/>
      <c r="JDP36" s="220"/>
      <c r="JDQ36" s="220"/>
      <c r="JDR36" s="220"/>
      <c r="JDS36" s="220"/>
      <c r="JDT36" s="220"/>
      <c r="JDU36" s="220"/>
      <c r="JDV36" s="220"/>
      <c r="JDW36" s="220"/>
      <c r="JDX36" s="220"/>
      <c r="JDY36" s="220"/>
      <c r="JDZ36" s="220"/>
      <c r="JEA36" s="220"/>
      <c r="JEB36" s="220"/>
      <c r="JEC36" s="220"/>
      <c r="JED36" s="220"/>
      <c r="JEE36" s="220"/>
      <c r="JEF36" s="220"/>
      <c r="JEG36" s="220"/>
      <c r="JEH36" s="220"/>
      <c r="JEI36" s="220"/>
      <c r="JEJ36" s="220"/>
      <c r="JEK36" s="220"/>
      <c r="JEL36" s="220"/>
      <c r="JEM36" s="220"/>
      <c r="JEN36" s="220"/>
      <c r="JEO36" s="220"/>
      <c r="JEP36" s="220"/>
      <c r="JEQ36" s="220"/>
      <c r="JER36" s="220"/>
      <c r="JES36" s="220"/>
      <c r="JET36" s="220"/>
      <c r="JEU36" s="220"/>
      <c r="JEV36" s="220"/>
      <c r="JEW36" s="220"/>
      <c r="JEX36" s="220"/>
      <c r="JEY36" s="220"/>
      <c r="JEZ36" s="220"/>
      <c r="JFA36" s="220"/>
      <c r="JFB36" s="220"/>
      <c r="JFC36" s="220"/>
      <c r="JFD36" s="220"/>
      <c r="JFE36" s="220"/>
      <c r="JFF36" s="220"/>
      <c r="JFG36" s="220"/>
      <c r="JFH36" s="220"/>
      <c r="JFI36" s="220"/>
      <c r="JFJ36" s="220"/>
      <c r="JFK36" s="220"/>
      <c r="JFL36" s="220"/>
      <c r="JFM36" s="220"/>
      <c r="JFN36" s="220"/>
      <c r="JFO36" s="220"/>
      <c r="JFP36" s="220"/>
      <c r="JFQ36" s="220"/>
      <c r="JFR36" s="220"/>
      <c r="JFS36" s="220"/>
      <c r="JFT36" s="220"/>
      <c r="JFU36" s="220"/>
      <c r="JFV36" s="220"/>
      <c r="JFW36" s="220"/>
      <c r="JFX36" s="220"/>
      <c r="JFY36" s="220"/>
      <c r="JFZ36" s="220"/>
      <c r="JGA36" s="220"/>
      <c r="JGB36" s="220"/>
      <c r="JGC36" s="220"/>
      <c r="JGD36" s="220"/>
      <c r="JGE36" s="220"/>
      <c r="JGF36" s="220"/>
      <c r="JGG36" s="220"/>
      <c r="JGH36" s="220"/>
      <c r="JGI36" s="220"/>
      <c r="JGJ36" s="220"/>
      <c r="JGK36" s="220"/>
      <c r="JGL36" s="220"/>
      <c r="JGM36" s="220"/>
      <c r="JGN36" s="220"/>
      <c r="JGO36" s="220"/>
      <c r="JGP36" s="220"/>
      <c r="JGQ36" s="220"/>
      <c r="JGR36" s="220"/>
      <c r="JGS36" s="220"/>
      <c r="JGT36" s="220"/>
      <c r="JGU36" s="220"/>
      <c r="JGV36" s="220"/>
      <c r="JGW36" s="220"/>
      <c r="JGX36" s="220"/>
      <c r="JGY36" s="220"/>
      <c r="JGZ36" s="220"/>
      <c r="JHA36" s="220"/>
      <c r="JHB36" s="220"/>
      <c r="JHC36" s="220"/>
      <c r="JHD36" s="220"/>
      <c r="JHE36" s="220"/>
      <c r="JHF36" s="220"/>
      <c r="JHG36" s="220"/>
      <c r="JHH36" s="220"/>
      <c r="JHI36" s="220"/>
      <c r="JHJ36" s="220"/>
      <c r="JHK36" s="220"/>
      <c r="JHL36" s="220"/>
      <c r="JHM36" s="220"/>
      <c r="JHN36" s="220"/>
      <c r="JHO36" s="220"/>
      <c r="JHP36" s="220"/>
      <c r="JHQ36" s="220"/>
      <c r="JHR36" s="220"/>
      <c r="JHS36" s="220"/>
      <c r="JHT36" s="220"/>
      <c r="JHU36" s="220"/>
      <c r="JHV36" s="220"/>
      <c r="JHW36" s="220"/>
      <c r="JHX36" s="220"/>
      <c r="JHY36" s="220"/>
      <c r="JHZ36" s="220"/>
      <c r="JIA36" s="220"/>
      <c r="JIB36" s="220"/>
      <c r="JIC36" s="220"/>
      <c r="JID36" s="220"/>
      <c r="JIE36" s="220"/>
      <c r="JIF36" s="220"/>
      <c r="JIG36" s="220"/>
      <c r="JIH36" s="220"/>
      <c r="JII36" s="220"/>
      <c r="JIJ36" s="220"/>
      <c r="JIK36" s="220"/>
      <c r="JIL36" s="220"/>
      <c r="JIM36" s="220"/>
      <c r="JIN36" s="220"/>
      <c r="JIO36" s="220"/>
      <c r="JIP36" s="220"/>
      <c r="JIQ36" s="220"/>
      <c r="JIR36" s="220"/>
      <c r="JIS36" s="220"/>
      <c r="JIT36" s="220"/>
      <c r="JIU36" s="220"/>
      <c r="JIV36" s="220"/>
      <c r="JIW36" s="220"/>
      <c r="JIX36" s="220"/>
      <c r="JIY36" s="220"/>
      <c r="JIZ36" s="220"/>
      <c r="JJA36" s="220"/>
      <c r="JJB36" s="220"/>
      <c r="JJC36" s="220"/>
      <c r="JJD36" s="220"/>
      <c r="JJE36" s="220"/>
      <c r="JJF36" s="220"/>
      <c r="JJG36" s="220"/>
      <c r="JJH36" s="220"/>
      <c r="JJI36" s="220"/>
      <c r="JJJ36" s="220"/>
      <c r="JJK36" s="220"/>
      <c r="JJL36" s="220"/>
      <c r="JJM36" s="220"/>
      <c r="JJN36" s="220"/>
      <c r="JJO36" s="220"/>
      <c r="JJP36" s="220"/>
      <c r="JJQ36" s="220"/>
      <c r="JJR36" s="220"/>
      <c r="JJS36" s="220"/>
      <c r="JJT36" s="220"/>
      <c r="JJU36" s="220"/>
      <c r="JJV36" s="220"/>
      <c r="JJW36" s="220"/>
      <c r="JJX36" s="220"/>
      <c r="JJY36" s="220"/>
      <c r="JJZ36" s="220"/>
      <c r="JKA36" s="220"/>
      <c r="JKB36" s="220"/>
      <c r="JKC36" s="220"/>
      <c r="JKD36" s="220"/>
      <c r="JKE36" s="220"/>
      <c r="JKF36" s="220"/>
      <c r="JKG36" s="220"/>
      <c r="JKH36" s="220"/>
      <c r="JKI36" s="220"/>
      <c r="JKJ36" s="220"/>
      <c r="JKK36" s="220"/>
      <c r="JKL36" s="220"/>
      <c r="JKM36" s="220"/>
      <c r="JKN36" s="220"/>
      <c r="JKO36" s="220"/>
      <c r="JKP36" s="220"/>
      <c r="JKQ36" s="220"/>
      <c r="JKR36" s="220"/>
      <c r="JKS36" s="220"/>
      <c r="JKT36" s="220"/>
      <c r="JKU36" s="220"/>
      <c r="JKV36" s="220"/>
      <c r="JKW36" s="220"/>
      <c r="JKX36" s="220"/>
      <c r="JKY36" s="220"/>
      <c r="JKZ36" s="220"/>
      <c r="JLA36" s="220"/>
      <c r="JLB36" s="220"/>
      <c r="JLC36" s="220"/>
      <c r="JLD36" s="220"/>
      <c r="JLE36" s="220"/>
      <c r="JLF36" s="220"/>
      <c r="JLG36" s="220"/>
      <c r="JLH36" s="220"/>
      <c r="JLI36" s="220"/>
      <c r="JLJ36" s="220"/>
      <c r="JLK36" s="220"/>
      <c r="JLL36" s="220"/>
      <c r="JLM36" s="220"/>
      <c r="JLN36" s="220"/>
      <c r="JLO36" s="220"/>
      <c r="JLP36" s="220"/>
      <c r="JLQ36" s="220"/>
      <c r="JLR36" s="220"/>
      <c r="JLS36" s="220"/>
      <c r="JLT36" s="220"/>
      <c r="JLU36" s="220"/>
      <c r="JLV36" s="220"/>
      <c r="JLW36" s="220"/>
      <c r="JLX36" s="220"/>
      <c r="JLY36" s="220"/>
      <c r="JLZ36" s="220"/>
      <c r="JMA36" s="220"/>
      <c r="JMB36" s="220"/>
      <c r="JMC36" s="220"/>
      <c r="JMD36" s="220"/>
      <c r="JME36" s="220"/>
      <c r="JMF36" s="220"/>
      <c r="JMG36" s="220"/>
      <c r="JMH36" s="220"/>
      <c r="JMI36" s="220"/>
      <c r="JMJ36" s="220"/>
      <c r="JMK36" s="220"/>
      <c r="JML36" s="220"/>
      <c r="JMM36" s="220"/>
      <c r="JMN36" s="220"/>
      <c r="JMO36" s="220"/>
      <c r="JMP36" s="220"/>
      <c r="JMQ36" s="220"/>
      <c r="JMR36" s="220"/>
      <c r="JMS36" s="220"/>
      <c r="JMT36" s="220"/>
      <c r="JMU36" s="220"/>
      <c r="JMV36" s="220"/>
      <c r="JMW36" s="220"/>
      <c r="JMX36" s="220"/>
      <c r="JMY36" s="220"/>
      <c r="JMZ36" s="220"/>
      <c r="JNA36" s="220"/>
      <c r="JNB36" s="220"/>
      <c r="JNC36" s="220"/>
      <c r="JND36" s="220"/>
      <c r="JNE36" s="220"/>
      <c r="JNF36" s="220"/>
      <c r="JNG36" s="220"/>
      <c r="JNH36" s="220"/>
      <c r="JNI36" s="220"/>
      <c r="JNJ36" s="220"/>
      <c r="JNK36" s="220"/>
      <c r="JNL36" s="220"/>
      <c r="JNM36" s="220"/>
      <c r="JNN36" s="220"/>
      <c r="JNO36" s="220"/>
      <c r="JNP36" s="220"/>
      <c r="JNQ36" s="220"/>
      <c r="JNR36" s="220"/>
      <c r="JNS36" s="220"/>
      <c r="JNT36" s="220"/>
      <c r="JNU36" s="220"/>
      <c r="JNV36" s="220"/>
      <c r="JNW36" s="220"/>
      <c r="JNX36" s="220"/>
      <c r="JNY36" s="220"/>
      <c r="JNZ36" s="220"/>
      <c r="JOA36" s="220"/>
      <c r="JOB36" s="220"/>
      <c r="JOC36" s="220"/>
      <c r="JOD36" s="220"/>
      <c r="JOE36" s="220"/>
      <c r="JOF36" s="220"/>
      <c r="JOG36" s="220"/>
      <c r="JOH36" s="220"/>
      <c r="JOI36" s="220"/>
      <c r="JOJ36" s="220"/>
      <c r="JOK36" s="220"/>
      <c r="JOL36" s="220"/>
      <c r="JOM36" s="220"/>
      <c r="JON36" s="220"/>
      <c r="JOO36" s="220"/>
      <c r="JOP36" s="220"/>
      <c r="JOQ36" s="220"/>
      <c r="JOR36" s="220"/>
      <c r="JOS36" s="220"/>
      <c r="JOT36" s="220"/>
      <c r="JOU36" s="220"/>
      <c r="JOV36" s="220"/>
      <c r="JOW36" s="220"/>
      <c r="JOX36" s="220"/>
      <c r="JOY36" s="220"/>
      <c r="JOZ36" s="220"/>
      <c r="JPA36" s="220"/>
      <c r="JPB36" s="220"/>
      <c r="JPC36" s="220"/>
      <c r="JPD36" s="220"/>
      <c r="JPE36" s="220"/>
      <c r="JPF36" s="220"/>
      <c r="JPG36" s="220"/>
      <c r="JPH36" s="220"/>
      <c r="JPI36" s="220"/>
      <c r="JPJ36" s="220"/>
      <c r="JPK36" s="220"/>
      <c r="JPL36" s="220"/>
      <c r="JPM36" s="220"/>
      <c r="JPN36" s="220"/>
      <c r="JPO36" s="220"/>
      <c r="JPP36" s="220"/>
      <c r="JPQ36" s="220"/>
      <c r="JPR36" s="220"/>
      <c r="JPS36" s="220"/>
      <c r="JPT36" s="220"/>
      <c r="JPU36" s="220"/>
      <c r="JPV36" s="220"/>
      <c r="JPW36" s="220"/>
      <c r="JPX36" s="220"/>
      <c r="JPY36" s="220"/>
      <c r="JPZ36" s="220"/>
      <c r="JQA36" s="220"/>
      <c r="JQB36" s="220"/>
      <c r="JQC36" s="220"/>
      <c r="JQD36" s="220"/>
      <c r="JQE36" s="220"/>
      <c r="JQF36" s="220"/>
      <c r="JQG36" s="220"/>
      <c r="JQH36" s="220"/>
      <c r="JQI36" s="220"/>
      <c r="JQJ36" s="220"/>
      <c r="JQK36" s="220"/>
      <c r="JQL36" s="220"/>
      <c r="JQM36" s="220"/>
      <c r="JQN36" s="220"/>
      <c r="JQO36" s="220"/>
      <c r="JQP36" s="220"/>
      <c r="JQQ36" s="220"/>
      <c r="JQR36" s="220"/>
      <c r="JQS36" s="220"/>
      <c r="JQT36" s="220"/>
      <c r="JQU36" s="220"/>
      <c r="JQV36" s="220"/>
      <c r="JQW36" s="220"/>
      <c r="JQX36" s="220"/>
      <c r="JQY36" s="220"/>
      <c r="JQZ36" s="220"/>
      <c r="JRA36" s="220"/>
      <c r="JRB36" s="220"/>
      <c r="JRC36" s="220"/>
      <c r="JRD36" s="220"/>
      <c r="JRE36" s="220"/>
      <c r="JRF36" s="220"/>
      <c r="JRG36" s="220"/>
      <c r="JRH36" s="220"/>
      <c r="JRI36" s="220"/>
      <c r="JRJ36" s="220"/>
      <c r="JRK36" s="220"/>
      <c r="JRL36" s="220"/>
      <c r="JRM36" s="220"/>
      <c r="JRN36" s="220"/>
      <c r="JRO36" s="220"/>
      <c r="JRP36" s="220"/>
      <c r="JRQ36" s="220"/>
      <c r="JRR36" s="220"/>
      <c r="JRS36" s="220"/>
      <c r="JRT36" s="220"/>
      <c r="JRU36" s="220"/>
      <c r="JRV36" s="220"/>
      <c r="JRW36" s="220"/>
      <c r="JRX36" s="220"/>
      <c r="JRY36" s="220"/>
      <c r="JRZ36" s="220"/>
      <c r="JSA36" s="220"/>
      <c r="JSB36" s="220"/>
      <c r="JSC36" s="220"/>
      <c r="JSD36" s="220"/>
      <c r="JSE36" s="220"/>
      <c r="JSF36" s="220"/>
      <c r="JSG36" s="220"/>
      <c r="JSH36" s="220"/>
      <c r="JSI36" s="220"/>
      <c r="JSJ36" s="220"/>
      <c r="JSK36" s="220"/>
      <c r="JSL36" s="220"/>
      <c r="JSM36" s="220"/>
      <c r="JSN36" s="220"/>
      <c r="JSO36" s="220"/>
      <c r="JSP36" s="220"/>
      <c r="JSQ36" s="220"/>
      <c r="JSR36" s="220"/>
      <c r="JSS36" s="220"/>
      <c r="JST36" s="220"/>
      <c r="JSU36" s="220"/>
      <c r="JSV36" s="220"/>
      <c r="JSW36" s="220"/>
      <c r="JSX36" s="220"/>
      <c r="JSY36" s="220"/>
      <c r="JSZ36" s="220"/>
      <c r="JTA36" s="220"/>
      <c r="JTB36" s="220"/>
      <c r="JTC36" s="220"/>
      <c r="JTD36" s="220"/>
      <c r="JTE36" s="220"/>
      <c r="JTF36" s="220"/>
      <c r="JTG36" s="220"/>
      <c r="JTH36" s="220"/>
      <c r="JTI36" s="220"/>
      <c r="JTJ36" s="220"/>
      <c r="JTK36" s="220"/>
      <c r="JTL36" s="220"/>
      <c r="JTM36" s="220"/>
      <c r="JTN36" s="220"/>
      <c r="JTO36" s="220"/>
      <c r="JTP36" s="220"/>
      <c r="JTQ36" s="220"/>
      <c r="JTR36" s="220"/>
      <c r="JTS36" s="220"/>
      <c r="JTT36" s="220"/>
      <c r="JTU36" s="220"/>
      <c r="JTV36" s="220"/>
      <c r="JTW36" s="220"/>
      <c r="JTX36" s="220"/>
      <c r="JTY36" s="220"/>
      <c r="JTZ36" s="220"/>
      <c r="JUA36" s="220"/>
      <c r="JUB36" s="220"/>
      <c r="JUC36" s="220"/>
      <c r="JUD36" s="220"/>
      <c r="JUE36" s="220"/>
      <c r="JUF36" s="220"/>
      <c r="JUG36" s="220"/>
      <c r="JUH36" s="220"/>
      <c r="JUI36" s="220"/>
      <c r="JUJ36" s="220"/>
      <c r="JUK36" s="220"/>
      <c r="JUL36" s="220"/>
      <c r="JUM36" s="220"/>
      <c r="JUN36" s="220"/>
      <c r="JUO36" s="220"/>
      <c r="JUP36" s="220"/>
      <c r="JUQ36" s="220"/>
      <c r="JUR36" s="220"/>
      <c r="JUS36" s="220"/>
      <c r="JUT36" s="220"/>
      <c r="JUU36" s="220"/>
      <c r="JUV36" s="220"/>
      <c r="JUW36" s="220"/>
      <c r="JUX36" s="220"/>
      <c r="JUY36" s="220"/>
      <c r="JUZ36" s="220"/>
      <c r="JVA36" s="220"/>
      <c r="JVB36" s="220"/>
      <c r="JVC36" s="220"/>
      <c r="JVD36" s="220"/>
      <c r="JVE36" s="220"/>
      <c r="JVF36" s="220"/>
      <c r="JVG36" s="220"/>
      <c r="JVH36" s="220"/>
      <c r="JVI36" s="220"/>
      <c r="JVJ36" s="220"/>
      <c r="JVK36" s="220"/>
      <c r="JVL36" s="220"/>
      <c r="JVM36" s="220"/>
      <c r="JVN36" s="220"/>
      <c r="JVO36" s="220"/>
      <c r="JVP36" s="220"/>
      <c r="JVQ36" s="220"/>
      <c r="JVR36" s="220"/>
      <c r="JVS36" s="220"/>
      <c r="JVT36" s="220"/>
      <c r="JVU36" s="220"/>
      <c r="JVV36" s="220"/>
      <c r="JVW36" s="220"/>
      <c r="JVX36" s="220"/>
      <c r="JVY36" s="220"/>
      <c r="JVZ36" s="220"/>
      <c r="JWA36" s="220"/>
      <c r="JWB36" s="220"/>
      <c r="JWC36" s="220"/>
      <c r="JWD36" s="220"/>
      <c r="JWE36" s="220"/>
      <c r="JWF36" s="220"/>
      <c r="JWG36" s="220"/>
      <c r="JWH36" s="220"/>
      <c r="JWI36" s="220"/>
      <c r="JWJ36" s="220"/>
      <c r="JWK36" s="220"/>
      <c r="JWL36" s="220"/>
      <c r="JWM36" s="220"/>
      <c r="JWN36" s="220"/>
      <c r="JWO36" s="220"/>
      <c r="JWP36" s="220"/>
      <c r="JWQ36" s="220"/>
      <c r="JWR36" s="220"/>
      <c r="JWS36" s="220"/>
      <c r="JWT36" s="220"/>
      <c r="JWU36" s="220"/>
      <c r="JWV36" s="220"/>
      <c r="JWW36" s="220"/>
      <c r="JWX36" s="220"/>
      <c r="JWY36" s="220"/>
      <c r="JWZ36" s="220"/>
      <c r="JXA36" s="220"/>
      <c r="JXB36" s="220"/>
      <c r="JXC36" s="220"/>
      <c r="JXD36" s="220"/>
      <c r="JXE36" s="220"/>
      <c r="JXF36" s="220"/>
      <c r="JXG36" s="220"/>
      <c r="JXH36" s="220"/>
      <c r="JXI36" s="220"/>
      <c r="JXJ36" s="220"/>
      <c r="JXK36" s="220"/>
      <c r="JXL36" s="220"/>
      <c r="JXM36" s="220"/>
      <c r="JXN36" s="220"/>
      <c r="JXO36" s="220"/>
      <c r="JXP36" s="220"/>
      <c r="JXQ36" s="220"/>
      <c r="JXR36" s="220"/>
      <c r="JXS36" s="220"/>
      <c r="JXT36" s="220"/>
      <c r="JXU36" s="220"/>
      <c r="JXV36" s="220"/>
      <c r="JXW36" s="220"/>
      <c r="JXX36" s="220"/>
      <c r="JXY36" s="220"/>
      <c r="JXZ36" s="220"/>
      <c r="JYA36" s="220"/>
      <c r="JYB36" s="220"/>
      <c r="JYC36" s="220"/>
      <c r="JYD36" s="220"/>
      <c r="JYE36" s="220"/>
      <c r="JYF36" s="220"/>
      <c r="JYG36" s="220"/>
      <c r="JYH36" s="220"/>
      <c r="JYI36" s="220"/>
      <c r="JYJ36" s="220"/>
      <c r="JYK36" s="220"/>
      <c r="JYL36" s="220"/>
      <c r="JYM36" s="220"/>
      <c r="JYN36" s="220"/>
      <c r="JYO36" s="220"/>
      <c r="JYP36" s="220"/>
      <c r="JYQ36" s="220"/>
      <c r="JYR36" s="220"/>
      <c r="JYS36" s="220"/>
      <c r="JYT36" s="220"/>
      <c r="JYU36" s="220"/>
      <c r="JYV36" s="220"/>
      <c r="JYW36" s="220"/>
      <c r="JYX36" s="220"/>
      <c r="JYY36" s="220"/>
      <c r="JYZ36" s="220"/>
      <c r="JZA36" s="220"/>
      <c r="JZB36" s="220"/>
      <c r="JZC36" s="220"/>
      <c r="JZD36" s="220"/>
      <c r="JZE36" s="220"/>
      <c r="JZF36" s="220"/>
      <c r="JZG36" s="220"/>
      <c r="JZH36" s="220"/>
      <c r="JZI36" s="220"/>
      <c r="JZJ36" s="220"/>
      <c r="JZK36" s="220"/>
      <c r="JZL36" s="220"/>
      <c r="JZM36" s="220"/>
      <c r="JZN36" s="220"/>
      <c r="JZO36" s="220"/>
      <c r="JZP36" s="220"/>
      <c r="JZQ36" s="220"/>
      <c r="JZR36" s="220"/>
      <c r="JZS36" s="220"/>
      <c r="JZT36" s="220"/>
      <c r="JZU36" s="220"/>
      <c r="JZV36" s="220"/>
      <c r="JZW36" s="220"/>
      <c r="JZX36" s="220"/>
      <c r="JZY36" s="220"/>
      <c r="JZZ36" s="220"/>
      <c r="KAA36" s="220"/>
      <c r="KAB36" s="220"/>
      <c r="KAC36" s="220"/>
      <c r="KAD36" s="220"/>
      <c r="KAE36" s="220"/>
      <c r="KAF36" s="220"/>
      <c r="KAG36" s="220"/>
      <c r="KAH36" s="220"/>
      <c r="KAI36" s="220"/>
      <c r="KAJ36" s="220"/>
      <c r="KAK36" s="220"/>
      <c r="KAL36" s="220"/>
      <c r="KAM36" s="220"/>
      <c r="KAN36" s="220"/>
      <c r="KAO36" s="220"/>
      <c r="KAP36" s="220"/>
      <c r="KAQ36" s="220"/>
      <c r="KAR36" s="220"/>
      <c r="KAS36" s="220"/>
      <c r="KAT36" s="220"/>
      <c r="KAU36" s="220"/>
      <c r="KAV36" s="220"/>
      <c r="KAW36" s="220"/>
      <c r="KAX36" s="220"/>
      <c r="KAY36" s="220"/>
      <c r="KAZ36" s="220"/>
      <c r="KBA36" s="220"/>
      <c r="KBB36" s="220"/>
      <c r="KBC36" s="220"/>
      <c r="KBD36" s="220"/>
      <c r="KBE36" s="220"/>
      <c r="KBF36" s="220"/>
      <c r="KBG36" s="220"/>
      <c r="KBH36" s="220"/>
      <c r="KBI36" s="220"/>
      <c r="KBJ36" s="220"/>
      <c r="KBK36" s="220"/>
      <c r="KBL36" s="220"/>
      <c r="KBM36" s="220"/>
      <c r="KBN36" s="220"/>
      <c r="KBO36" s="220"/>
      <c r="KBP36" s="220"/>
      <c r="KBQ36" s="220"/>
      <c r="KBR36" s="220"/>
      <c r="KBS36" s="220"/>
      <c r="KBT36" s="220"/>
      <c r="KBU36" s="220"/>
      <c r="KBV36" s="220"/>
      <c r="KBW36" s="220"/>
      <c r="KBX36" s="220"/>
      <c r="KBY36" s="220"/>
      <c r="KBZ36" s="220"/>
      <c r="KCA36" s="220"/>
      <c r="KCB36" s="220"/>
      <c r="KCC36" s="220"/>
      <c r="KCD36" s="220"/>
      <c r="KCE36" s="220"/>
      <c r="KCF36" s="220"/>
      <c r="KCG36" s="220"/>
      <c r="KCH36" s="220"/>
      <c r="KCI36" s="220"/>
      <c r="KCJ36" s="220"/>
      <c r="KCK36" s="220"/>
      <c r="KCL36" s="220"/>
      <c r="KCM36" s="220"/>
      <c r="KCN36" s="220"/>
      <c r="KCO36" s="220"/>
      <c r="KCP36" s="220"/>
      <c r="KCQ36" s="220"/>
      <c r="KCR36" s="220"/>
      <c r="KCS36" s="220"/>
      <c r="KCT36" s="220"/>
      <c r="KCU36" s="220"/>
      <c r="KCV36" s="220"/>
      <c r="KCW36" s="220"/>
      <c r="KCX36" s="220"/>
      <c r="KCY36" s="220"/>
      <c r="KCZ36" s="220"/>
      <c r="KDA36" s="220"/>
      <c r="KDB36" s="220"/>
      <c r="KDC36" s="220"/>
      <c r="KDD36" s="220"/>
      <c r="KDE36" s="220"/>
      <c r="KDF36" s="220"/>
      <c r="KDG36" s="220"/>
      <c r="KDH36" s="220"/>
      <c r="KDI36" s="220"/>
      <c r="KDJ36" s="220"/>
      <c r="KDK36" s="220"/>
      <c r="KDL36" s="220"/>
      <c r="KDM36" s="220"/>
      <c r="KDN36" s="220"/>
      <c r="KDO36" s="220"/>
      <c r="KDP36" s="220"/>
      <c r="KDQ36" s="220"/>
      <c r="KDR36" s="220"/>
      <c r="KDS36" s="220"/>
      <c r="KDT36" s="220"/>
      <c r="KDU36" s="220"/>
      <c r="KDV36" s="220"/>
      <c r="KDW36" s="220"/>
      <c r="KDX36" s="220"/>
      <c r="KDY36" s="220"/>
      <c r="KDZ36" s="220"/>
      <c r="KEA36" s="220"/>
      <c r="KEB36" s="220"/>
      <c r="KEC36" s="220"/>
      <c r="KED36" s="220"/>
      <c r="KEE36" s="220"/>
      <c r="KEF36" s="220"/>
      <c r="KEG36" s="220"/>
      <c r="KEH36" s="220"/>
      <c r="KEI36" s="220"/>
      <c r="KEJ36" s="220"/>
      <c r="KEK36" s="220"/>
      <c r="KEL36" s="220"/>
      <c r="KEM36" s="220"/>
      <c r="KEN36" s="220"/>
      <c r="KEO36" s="220"/>
      <c r="KEP36" s="220"/>
      <c r="KEQ36" s="220"/>
      <c r="KER36" s="220"/>
      <c r="KES36" s="220"/>
      <c r="KET36" s="220"/>
      <c r="KEU36" s="220"/>
      <c r="KEV36" s="220"/>
      <c r="KEW36" s="220"/>
      <c r="KEX36" s="220"/>
      <c r="KEY36" s="220"/>
      <c r="KEZ36" s="220"/>
      <c r="KFA36" s="220"/>
      <c r="KFB36" s="220"/>
      <c r="KFC36" s="220"/>
      <c r="KFD36" s="220"/>
      <c r="KFE36" s="220"/>
      <c r="KFF36" s="220"/>
      <c r="KFG36" s="220"/>
      <c r="KFH36" s="220"/>
      <c r="KFI36" s="220"/>
      <c r="KFJ36" s="220"/>
      <c r="KFK36" s="220"/>
      <c r="KFL36" s="220"/>
      <c r="KFM36" s="220"/>
      <c r="KFN36" s="220"/>
      <c r="KFO36" s="220"/>
      <c r="KFP36" s="220"/>
      <c r="KFQ36" s="220"/>
      <c r="KFR36" s="220"/>
      <c r="KFS36" s="220"/>
      <c r="KFT36" s="220"/>
      <c r="KFU36" s="220"/>
      <c r="KFV36" s="220"/>
      <c r="KFW36" s="220"/>
      <c r="KFX36" s="220"/>
      <c r="KFY36" s="220"/>
      <c r="KFZ36" s="220"/>
      <c r="KGA36" s="220"/>
      <c r="KGB36" s="220"/>
      <c r="KGC36" s="220"/>
      <c r="KGD36" s="220"/>
      <c r="KGE36" s="220"/>
      <c r="KGF36" s="220"/>
      <c r="KGG36" s="220"/>
      <c r="KGH36" s="220"/>
      <c r="KGI36" s="220"/>
      <c r="KGJ36" s="220"/>
      <c r="KGK36" s="220"/>
      <c r="KGL36" s="220"/>
      <c r="KGM36" s="220"/>
      <c r="KGN36" s="220"/>
      <c r="KGO36" s="220"/>
      <c r="KGP36" s="220"/>
      <c r="KGQ36" s="220"/>
      <c r="KGR36" s="220"/>
      <c r="KGS36" s="220"/>
      <c r="KGT36" s="220"/>
      <c r="KGU36" s="220"/>
      <c r="KGV36" s="220"/>
      <c r="KGW36" s="220"/>
      <c r="KGX36" s="220"/>
      <c r="KGY36" s="220"/>
      <c r="KGZ36" s="220"/>
      <c r="KHA36" s="220"/>
      <c r="KHB36" s="220"/>
      <c r="KHC36" s="220"/>
      <c r="KHD36" s="220"/>
      <c r="KHE36" s="220"/>
      <c r="KHF36" s="220"/>
      <c r="KHG36" s="220"/>
      <c r="KHH36" s="220"/>
      <c r="KHI36" s="220"/>
      <c r="KHJ36" s="220"/>
      <c r="KHK36" s="220"/>
      <c r="KHL36" s="220"/>
      <c r="KHM36" s="220"/>
      <c r="KHN36" s="220"/>
      <c r="KHO36" s="220"/>
      <c r="KHP36" s="220"/>
      <c r="KHQ36" s="220"/>
      <c r="KHR36" s="220"/>
      <c r="KHS36" s="220"/>
      <c r="KHT36" s="220"/>
      <c r="KHU36" s="220"/>
      <c r="KHV36" s="220"/>
      <c r="KHW36" s="220"/>
      <c r="KHX36" s="220"/>
      <c r="KHY36" s="220"/>
      <c r="KHZ36" s="220"/>
      <c r="KIA36" s="220"/>
      <c r="KIB36" s="220"/>
      <c r="KIC36" s="220"/>
      <c r="KID36" s="220"/>
      <c r="KIE36" s="220"/>
      <c r="KIF36" s="220"/>
      <c r="KIG36" s="220"/>
      <c r="KIH36" s="220"/>
      <c r="KII36" s="220"/>
      <c r="KIJ36" s="220"/>
      <c r="KIK36" s="220"/>
      <c r="KIL36" s="220"/>
      <c r="KIM36" s="220"/>
      <c r="KIN36" s="220"/>
      <c r="KIO36" s="220"/>
      <c r="KIP36" s="220"/>
      <c r="KIQ36" s="220"/>
      <c r="KIR36" s="220"/>
      <c r="KIS36" s="220"/>
      <c r="KIT36" s="220"/>
      <c r="KIU36" s="220"/>
      <c r="KIV36" s="220"/>
      <c r="KIW36" s="220"/>
      <c r="KIX36" s="220"/>
      <c r="KIY36" s="220"/>
      <c r="KIZ36" s="220"/>
      <c r="KJA36" s="220"/>
      <c r="KJB36" s="220"/>
      <c r="KJC36" s="220"/>
      <c r="KJD36" s="220"/>
      <c r="KJE36" s="220"/>
      <c r="KJF36" s="220"/>
      <c r="KJG36" s="220"/>
      <c r="KJH36" s="220"/>
      <c r="KJI36" s="220"/>
      <c r="KJJ36" s="220"/>
      <c r="KJK36" s="220"/>
      <c r="KJL36" s="220"/>
      <c r="KJM36" s="220"/>
      <c r="KJN36" s="220"/>
      <c r="KJO36" s="220"/>
      <c r="KJP36" s="220"/>
      <c r="KJQ36" s="220"/>
      <c r="KJR36" s="220"/>
      <c r="KJS36" s="220"/>
      <c r="KJT36" s="220"/>
      <c r="KJU36" s="220"/>
      <c r="KJV36" s="220"/>
      <c r="KJW36" s="220"/>
      <c r="KJX36" s="220"/>
      <c r="KJY36" s="220"/>
      <c r="KJZ36" s="220"/>
      <c r="KKA36" s="220"/>
      <c r="KKB36" s="220"/>
      <c r="KKC36" s="220"/>
      <c r="KKD36" s="220"/>
      <c r="KKE36" s="220"/>
      <c r="KKF36" s="220"/>
      <c r="KKG36" s="220"/>
      <c r="KKH36" s="220"/>
      <c r="KKI36" s="220"/>
      <c r="KKJ36" s="220"/>
      <c r="KKK36" s="220"/>
      <c r="KKL36" s="220"/>
      <c r="KKM36" s="220"/>
      <c r="KKN36" s="220"/>
      <c r="KKO36" s="220"/>
      <c r="KKP36" s="220"/>
      <c r="KKQ36" s="220"/>
      <c r="KKR36" s="220"/>
      <c r="KKS36" s="220"/>
      <c r="KKT36" s="220"/>
      <c r="KKU36" s="220"/>
      <c r="KKV36" s="220"/>
      <c r="KKW36" s="220"/>
      <c r="KKX36" s="220"/>
      <c r="KKY36" s="220"/>
      <c r="KKZ36" s="220"/>
      <c r="KLA36" s="220"/>
      <c r="KLB36" s="220"/>
      <c r="KLC36" s="220"/>
      <c r="KLD36" s="220"/>
      <c r="KLE36" s="220"/>
      <c r="KLF36" s="220"/>
      <c r="KLG36" s="220"/>
      <c r="KLH36" s="220"/>
      <c r="KLI36" s="220"/>
      <c r="KLJ36" s="220"/>
      <c r="KLK36" s="220"/>
      <c r="KLL36" s="220"/>
      <c r="KLM36" s="220"/>
      <c r="KLN36" s="220"/>
      <c r="KLO36" s="220"/>
      <c r="KLP36" s="220"/>
      <c r="KLQ36" s="220"/>
      <c r="KLR36" s="220"/>
      <c r="KLS36" s="220"/>
      <c r="KLT36" s="220"/>
      <c r="KLU36" s="220"/>
      <c r="KLV36" s="220"/>
      <c r="KLW36" s="220"/>
      <c r="KLX36" s="220"/>
      <c r="KLY36" s="220"/>
      <c r="KLZ36" s="220"/>
      <c r="KMA36" s="220"/>
      <c r="KMB36" s="220"/>
      <c r="KMC36" s="220"/>
      <c r="KMD36" s="220"/>
      <c r="KME36" s="220"/>
      <c r="KMF36" s="220"/>
      <c r="KMG36" s="220"/>
      <c r="KMH36" s="220"/>
      <c r="KMI36" s="220"/>
      <c r="KMJ36" s="220"/>
      <c r="KMK36" s="220"/>
      <c r="KML36" s="220"/>
      <c r="KMM36" s="220"/>
      <c r="KMN36" s="220"/>
      <c r="KMO36" s="220"/>
      <c r="KMP36" s="220"/>
      <c r="KMQ36" s="220"/>
      <c r="KMR36" s="220"/>
      <c r="KMS36" s="220"/>
      <c r="KMT36" s="220"/>
      <c r="KMU36" s="220"/>
      <c r="KMV36" s="220"/>
      <c r="KMW36" s="220"/>
      <c r="KMX36" s="220"/>
      <c r="KMY36" s="220"/>
      <c r="KMZ36" s="220"/>
      <c r="KNA36" s="220"/>
      <c r="KNB36" s="220"/>
      <c r="KNC36" s="220"/>
      <c r="KND36" s="220"/>
      <c r="KNE36" s="220"/>
      <c r="KNF36" s="220"/>
      <c r="KNG36" s="220"/>
      <c r="KNH36" s="220"/>
      <c r="KNI36" s="220"/>
      <c r="KNJ36" s="220"/>
      <c r="KNK36" s="220"/>
      <c r="KNL36" s="220"/>
      <c r="KNM36" s="220"/>
      <c r="KNN36" s="220"/>
      <c r="KNO36" s="220"/>
      <c r="KNP36" s="220"/>
      <c r="KNQ36" s="220"/>
      <c r="KNR36" s="220"/>
      <c r="KNS36" s="220"/>
      <c r="KNT36" s="220"/>
      <c r="KNU36" s="220"/>
      <c r="KNV36" s="220"/>
      <c r="KNW36" s="220"/>
      <c r="KNX36" s="220"/>
      <c r="KNY36" s="220"/>
      <c r="KNZ36" s="220"/>
      <c r="KOA36" s="220"/>
      <c r="KOB36" s="220"/>
      <c r="KOC36" s="220"/>
      <c r="KOD36" s="220"/>
      <c r="KOE36" s="220"/>
      <c r="KOF36" s="220"/>
      <c r="KOG36" s="220"/>
      <c r="KOH36" s="220"/>
      <c r="KOI36" s="220"/>
      <c r="KOJ36" s="220"/>
      <c r="KOK36" s="220"/>
      <c r="KOL36" s="220"/>
      <c r="KOM36" s="220"/>
      <c r="KON36" s="220"/>
      <c r="KOO36" s="220"/>
      <c r="KOP36" s="220"/>
      <c r="KOQ36" s="220"/>
      <c r="KOR36" s="220"/>
      <c r="KOS36" s="220"/>
      <c r="KOT36" s="220"/>
      <c r="KOU36" s="220"/>
      <c r="KOV36" s="220"/>
      <c r="KOW36" s="220"/>
      <c r="KOX36" s="220"/>
      <c r="KOY36" s="220"/>
      <c r="KOZ36" s="220"/>
      <c r="KPA36" s="220"/>
      <c r="KPB36" s="220"/>
      <c r="KPC36" s="220"/>
      <c r="KPD36" s="220"/>
      <c r="KPE36" s="220"/>
      <c r="KPF36" s="220"/>
      <c r="KPG36" s="220"/>
      <c r="KPH36" s="220"/>
      <c r="KPI36" s="220"/>
      <c r="KPJ36" s="220"/>
      <c r="KPK36" s="220"/>
      <c r="KPL36" s="220"/>
      <c r="KPM36" s="220"/>
      <c r="KPN36" s="220"/>
      <c r="KPO36" s="220"/>
      <c r="KPP36" s="220"/>
      <c r="KPQ36" s="220"/>
      <c r="KPR36" s="220"/>
      <c r="KPS36" s="220"/>
      <c r="KPT36" s="220"/>
      <c r="KPU36" s="220"/>
      <c r="KPV36" s="220"/>
      <c r="KPW36" s="220"/>
      <c r="KPX36" s="220"/>
      <c r="KPY36" s="220"/>
      <c r="KPZ36" s="220"/>
      <c r="KQA36" s="220"/>
      <c r="KQB36" s="220"/>
      <c r="KQC36" s="220"/>
      <c r="KQD36" s="220"/>
      <c r="KQE36" s="220"/>
      <c r="KQF36" s="220"/>
      <c r="KQG36" s="220"/>
      <c r="KQH36" s="220"/>
      <c r="KQI36" s="220"/>
      <c r="KQJ36" s="220"/>
      <c r="KQK36" s="220"/>
      <c r="KQL36" s="220"/>
      <c r="KQM36" s="220"/>
      <c r="KQN36" s="220"/>
      <c r="KQO36" s="220"/>
      <c r="KQP36" s="220"/>
      <c r="KQQ36" s="220"/>
      <c r="KQR36" s="220"/>
      <c r="KQS36" s="220"/>
      <c r="KQT36" s="220"/>
      <c r="KQU36" s="220"/>
      <c r="KQV36" s="220"/>
      <c r="KQW36" s="220"/>
      <c r="KQX36" s="220"/>
      <c r="KQY36" s="220"/>
      <c r="KQZ36" s="220"/>
      <c r="KRA36" s="220"/>
      <c r="KRB36" s="220"/>
      <c r="KRC36" s="220"/>
      <c r="KRD36" s="220"/>
      <c r="KRE36" s="220"/>
      <c r="KRF36" s="220"/>
      <c r="KRG36" s="220"/>
      <c r="KRH36" s="220"/>
      <c r="KRI36" s="220"/>
      <c r="KRJ36" s="220"/>
      <c r="KRK36" s="220"/>
      <c r="KRL36" s="220"/>
      <c r="KRM36" s="220"/>
      <c r="KRN36" s="220"/>
      <c r="KRO36" s="220"/>
      <c r="KRP36" s="220"/>
      <c r="KRQ36" s="220"/>
      <c r="KRR36" s="220"/>
      <c r="KRS36" s="220"/>
      <c r="KRT36" s="220"/>
      <c r="KRU36" s="220"/>
      <c r="KRV36" s="220"/>
      <c r="KRW36" s="220"/>
      <c r="KRX36" s="220"/>
      <c r="KRY36" s="220"/>
      <c r="KRZ36" s="220"/>
      <c r="KSA36" s="220"/>
      <c r="KSB36" s="220"/>
      <c r="KSC36" s="220"/>
      <c r="KSD36" s="220"/>
      <c r="KSE36" s="220"/>
      <c r="KSF36" s="220"/>
      <c r="KSG36" s="220"/>
      <c r="KSH36" s="220"/>
      <c r="KSI36" s="220"/>
      <c r="KSJ36" s="220"/>
      <c r="KSK36" s="220"/>
      <c r="KSL36" s="220"/>
      <c r="KSM36" s="220"/>
      <c r="KSN36" s="220"/>
      <c r="KSO36" s="220"/>
      <c r="KSP36" s="220"/>
      <c r="KSQ36" s="220"/>
      <c r="KSR36" s="220"/>
      <c r="KSS36" s="220"/>
      <c r="KST36" s="220"/>
      <c r="KSU36" s="220"/>
      <c r="KSV36" s="220"/>
      <c r="KSW36" s="220"/>
      <c r="KSX36" s="220"/>
      <c r="KSY36" s="220"/>
      <c r="KSZ36" s="220"/>
      <c r="KTA36" s="220"/>
      <c r="KTB36" s="220"/>
      <c r="KTC36" s="220"/>
      <c r="KTD36" s="220"/>
      <c r="KTE36" s="220"/>
      <c r="KTF36" s="220"/>
      <c r="KTG36" s="220"/>
      <c r="KTH36" s="220"/>
      <c r="KTI36" s="220"/>
      <c r="KTJ36" s="220"/>
      <c r="KTK36" s="220"/>
      <c r="KTL36" s="220"/>
      <c r="KTM36" s="220"/>
      <c r="KTN36" s="220"/>
      <c r="KTO36" s="220"/>
      <c r="KTP36" s="220"/>
      <c r="KTQ36" s="220"/>
      <c r="KTR36" s="220"/>
      <c r="KTS36" s="220"/>
      <c r="KTT36" s="220"/>
      <c r="KTU36" s="220"/>
      <c r="KTV36" s="220"/>
      <c r="KTW36" s="220"/>
      <c r="KTX36" s="220"/>
      <c r="KTY36" s="220"/>
      <c r="KTZ36" s="220"/>
      <c r="KUA36" s="220"/>
      <c r="KUB36" s="220"/>
      <c r="KUC36" s="220"/>
      <c r="KUD36" s="220"/>
      <c r="KUE36" s="220"/>
      <c r="KUF36" s="220"/>
      <c r="KUG36" s="220"/>
      <c r="KUH36" s="220"/>
      <c r="KUI36" s="220"/>
      <c r="KUJ36" s="220"/>
      <c r="KUK36" s="220"/>
      <c r="KUL36" s="220"/>
      <c r="KUM36" s="220"/>
      <c r="KUN36" s="220"/>
      <c r="KUO36" s="220"/>
      <c r="KUP36" s="220"/>
      <c r="KUQ36" s="220"/>
      <c r="KUR36" s="220"/>
      <c r="KUS36" s="220"/>
      <c r="KUT36" s="220"/>
      <c r="KUU36" s="220"/>
      <c r="KUV36" s="220"/>
      <c r="KUW36" s="220"/>
      <c r="KUX36" s="220"/>
      <c r="KUY36" s="220"/>
      <c r="KUZ36" s="220"/>
      <c r="KVA36" s="220"/>
      <c r="KVB36" s="220"/>
      <c r="KVC36" s="220"/>
      <c r="KVD36" s="220"/>
      <c r="KVE36" s="220"/>
      <c r="KVF36" s="220"/>
      <c r="KVG36" s="220"/>
      <c r="KVH36" s="220"/>
      <c r="KVI36" s="220"/>
      <c r="KVJ36" s="220"/>
      <c r="KVK36" s="220"/>
      <c r="KVL36" s="220"/>
      <c r="KVM36" s="220"/>
      <c r="KVN36" s="220"/>
      <c r="KVO36" s="220"/>
      <c r="KVP36" s="220"/>
      <c r="KVQ36" s="220"/>
      <c r="KVR36" s="220"/>
      <c r="KVS36" s="220"/>
      <c r="KVT36" s="220"/>
      <c r="KVU36" s="220"/>
      <c r="KVV36" s="220"/>
      <c r="KVW36" s="220"/>
      <c r="KVX36" s="220"/>
      <c r="KVY36" s="220"/>
      <c r="KVZ36" s="220"/>
      <c r="KWA36" s="220"/>
      <c r="KWB36" s="220"/>
      <c r="KWC36" s="220"/>
      <c r="KWD36" s="220"/>
      <c r="KWE36" s="220"/>
      <c r="KWF36" s="220"/>
      <c r="KWG36" s="220"/>
      <c r="KWH36" s="220"/>
      <c r="KWI36" s="220"/>
      <c r="KWJ36" s="220"/>
      <c r="KWK36" s="220"/>
      <c r="KWL36" s="220"/>
      <c r="KWM36" s="220"/>
      <c r="KWN36" s="220"/>
      <c r="KWO36" s="220"/>
      <c r="KWP36" s="220"/>
      <c r="KWQ36" s="220"/>
      <c r="KWR36" s="220"/>
      <c r="KWS36" s="220"/>
      <c r="KWT36" s="220"/>
      <c r="KWU36" s="220"/>
      <c r="KWV36" s="220"/>
      <c r="KWW36" s="220"/>
      <c r="KWX36" s="220"/>
      <c r="KWY36" s="220"/>
      <c r="KWZ36" s="220"/>
      <c r="KXA36" s="220"/>
      <c r="KXB36" s="220"/>
      <c r="KXC36" s="220"/>
      <c r="KXD36" s="220"/>
      <c r="KXE36" s="220"/>
      <c r="KXF36" s="220"/>
      <c r="KXG36" s="220"/>
      <c r="KXH36" s="220"/>
      <c r="KXI36" s="220"/>
      <c r="KXJ36" s="220"/>
      <c r="KXK36" s="220"/>
      <c r="KXL36" s="220"/>
      <c r="KXM36" s="220"/>
      <c r="KXN36" s="220"/>
      <c r="KXO36" s="220"/>
      <c r="KXP36" s="220"/>
      <c r="KXQ36" s="220"/>
      <c r="KXR36" s="220"/>
      <c r="KXS36" s="220"/>
      <c r="KXT36" s="220"/>
      <c r="KXU36" s="220"/>
      <c r="KXV36" s="220"/>
      <c r="KXW36" s="220"/>
      <c r="KXX36" s="220"/>
      <c r="KXY36" s="220"/>
      <c r="KXZ36" s="220"/>
      <c r="KYA36" s="220"/>
      <c r="KYB36" s="220"/>
      <c r="KYC36" s="220"/>
      <c r="KYD36" s="220"/>
      <c r="KYE36" s="220"/>
      <c r="KYF36" s="220"/>
      <c r="KYG36" s="220"/>
      <c r="KYH36" s="220"/>
      <c r="KYI36" s="220"/>
      <c r="KYJ36" s="220"/>
      <c r="KYK36" s="220"/>
      <c r="KYL36" s="220"/>
      <c r="KYM36" s="220"/>
      <c r="KYN36" s="220"/>
      <c r="KYO36" s="220"/>
      <c r="KYP36" s="220"/>
      <c r="KYQ36" s="220"/>
      <c r="KYR36" s="220"/>
      <c r="KYS36" s="220"/>
      <c r="KYT36" s="220"/>
      <c r="KYU36" s="220"/>
      <c r="KYV36" s="220"/>
      <c r="KYW36" s="220"/>
      <c r="KYX36" s="220"/>
      <c r="KYY36" s="220"/>
      <c r="KYZ36" s="220"/>
      <c r="KZA36" s="220"/>
      <c r="KZB36" s="220"/>
      <c r="KZC36" s="220"/>
      <c r="KZD36" s="220"/>
      <c r="KZE36" s="220"/>
      <c r="KZF36" s="220"/>
      <c r="KZG36" s="220"/>
      <c r="KZH36" s="220"/>
      <c r="KZI36" s="220"/>
      <c r="KZJ36" s="220"/>
      <c r="KZK36" s="220"/>
      <c r="KZL36" s="220"/>
      <c r="KZM36" s="220"/>
      <c r="KZN36" s="220"/>
      <c r="KZO36" s="220"/>
      <c r="KZP36" s="220"/>
      <c r="KZQ36" s="220"/>
      <c r="KZR36" s="220"/>
      <c r="KZS36" s="220"/>
      <c r="KZT36" s="220"/>
      <c r="KZU36" s="220"/>
      <c r="KZV36" s="220"/>
      <c r="KZW36" s="220"/>
      <c r="KZX36" s="220"/>
      <c r="KZY36" s="220"/>
      <c r="KZZ36" s="220"/>
      <c r="LAA36" s="220"/>
      <c r="LAB36" s="220"/>
      <c r="LAC36" s="220"/>
      <c r="LAD36" s="220"/>
      <c r="LAE36" s="220"/>
      <c r="LAF36" s="220"/>
      <c r="LAG36" s="220"/>
      <c r="LAH36" s="220"/>
      <c r="LAI36" s="220"/>
      <c r="LAJ36" s="220"/>
      <c r="LAK36" s="220"/>
      <c r="LAL36" s="220"/>
      <c r="LAM36" s="220"/>
      <c r="LAN36" s="220"/>
      <c r="LAO36" s="220"/>
      <c r="LAP36" s="220"/>
      <c r="LAQ36" s="220"/>
      <c r="LAR36" s="220"/>
      <c r="LAS36" s="220"/>
      <c r="LAT36" s="220"/>
      <c r="LAU36" s="220"/>
      <c r="LAV36" s="220"/>
      <c r="LAW36" s="220"/>
      <c r="LAX36" s="220"/>
      <c r="LAY36" s="220"/>
      <c r="LAZ36" s="220"/>
      <c r="LBA36" s="220"/>
      <c r="LBB36" s="220"/>
      <c r="LBC36" s="220"/>
      <c r="LBD36" s="220"/>
      <c r="LBE36" s="220"/>
      <c r="LBF36" s="220"/>
      <c r="LBG36" s="220"/>
      <c r="LBH36" s="220"/>
      <c r="LBI36" s="220"/>
      <c r="LBJ36" s="220"/>
      <c r="LBK36" s="220"/>
      <c r="LBL36" s="220"/>
      <c r="LBM36" s="220"/>
      <c r="LBN36" s="220"/>
      <c r="LBO36" s="220"/>
      <c r="LBP36" s="220"/>
      <c r="LBQ36" s="220"/>
      <c r="LBR36" s="220"/>
      <c r="LBS36" s="220"/>
      <c r="LBT36" s="220"/>
      <c r="LBU36" s="220"/>
      <c r="LBV36" s="220"/>
      <c r="LBW36" s="220"/>
      <c r="LBX36" s="220"/>
      <c r="LBY36" s="220"/>
      <c r="LBZ36" s="220"/>
      <c r="LCA36" s="220"/>
      <c r="LCB36" s="220"/>
      <c r="LCC36" s="220"/>
      <c r="LCD36" s="220"/>
      <c r="LCE36" s="220"/>
      <c r="LCF36" s="220"/>
      <c r="LCG36" s="220"/>
      <c r="LCH36" s="220"/>
      <c r="LCI36" s="220"/>
      <c r="LCJ36" s="220"/>
      <c r="LCK36" s="220"/>
      <c r="LCL36" s="220"/>
      <c r="LCM36" s="220"/>
      <c r="LCN36" s="220"/>
      <c r="LCO36" s="220"/>
      <c r="LCP36" s="220"/>
      <c r="LCQ36" s="220"/>
      <c r="LCR36" s="220"/>
      <c r="LCS36" s="220"/>
      <c r="LCT36" s="220"/>
      <c r="LCU36" s="220"/>
      <c r="LCV36" s="220"/>
      <c r="LCW36" s="220"/>
      <c r="LCX36" s="220"/>
      <c r="LCY36" s="220"/>
      <c r="LCZ36" s="220"/>
      <c r="LDA36" s="220"/>
      <c r="LDB36" s="220"/>
      <c r="LDC36" s="220"/>
      <c r="LDD36" s="220"/>
      <c r="LDE36" s="220"/>
      <c r="LDF36" s="220"/>
      <c r="LDG36" s="220"/>
      <c r="LDH36" s="220"/>
      <c r="LDI36" s="220"/>
      <c r="LDJ36" s="220"/>
      <c r="LDK36" s="220"/>
      <c r="LDL36" s="220"/>
      <c r="LDM36" s="220"/>
      <c r="LDN36" s="220"/>
      <c r="LDO36" s="220"/>
      <c r="LDP36" s="220"/>
      <c r="LDQ36" s="220"/>
      <c r="LDR36" s="220"/>
      <c r="LDS36" s="220"/>
      <c r="LDT36" s="220"/>
      <c r="LDU36" s="220"/>
      <c r="LDV36" s="220"/>
      <c r="LDW36" s="220"/>
      <c r="LDX36" s="220"/>
      <c r="LDY36" s="220"/>
      <c r="LDZ36" s="220"/>
      <c r="LEA36" s="220"/>
      <c r="LEB36" s="220"/>
      <c r="LEC36" s="220"/>
      <c r="LED36" s="220"/>
      <c r="LEE36" s="220"/>
      <c r="LEF36" s="220"/>
      <c r="LEG36" s="220"/>
      <c r="LEH36" s="220"/>
      <c r="LEI36" s="220"/>
      <c r="LEJ36" s="220"/>
      <c r="LEK36" s="220"/>
      <c r="LEL36" s="220"/>
      <c r="LEM36" s="220"/>
      <c r="LEN36" s="220"/>
      <c r="LEO36" s="220"/>
      <c r="LEP36" s="220"/>
      <c r="LEQ36" s="220"/>
      <c r="LER36" s="220"/>
      <c r="LES36" s="220"/>
      <c r="LET36" s="220"/>
      <c r="LEU36" s="220"/>
      <c r="LEV36" s="220"/>
      <c r="LEW36" s="220"/>
      <c r="LEX36" s="220"/>
      <c r="LEY36" s="220"/>
      <c r="LEZ36" s="220"/>
      <c r="LFA36" s="220"/>
      <c r="LFB36" s="220"/>
      <c r="LFC36" s="220"/>
      <c r="LFD36" s="220"/>
      <c r="LFE36" s="220"/>
      <c r="LFF36" s="220"/>
      <c r="LFG36" s="220"/>
      <c r="LFH36" s="220"/>
      <c r="LFI36" s="220"/>
      <c r="LFJ36" s="220"/>
      <c r="LFK36" s="220"/>
      <c r="LFL36" s="220"/>
      <c r="LFM36" s="220"/>
      <c r="LFN36" s="220"/>
      <c r="LFO36" s="220"/>
      <c r="LFP36" s="220"/>
      <c r="LFQ36" s="220"/>
      <c r="LFR36" s="220"/>
      <c r="LFS36" s="220"/>
      <c r="LFT36" s="220"/>
      <c r="LFU36" s="220"/>
      <c r="LFV36" s="220"/>
      <c r="LFW36" s="220"/>
      <c r="LFX36" s="220"/>
      <c r="LFY36" s="220"/>
      <c r="LFZ36" s="220"/>
      <c r="LGA36" s="220"/>
      <c r="LGB36" s="220"/>
      <c r="LGC36" s="220"/>
      <c r="LGD36" s="220"/>
      <c r="LGE36" s="220"/>
      <c r="LGF36" s="220"/>
      <c r="LGG36" s="220"/>
      <c r="LGH36" s="220"/>
      <c r="LGI36" s="220"/>
      <c r="LGJ36" s="220"/>
      <c r="LGK36" s="220"/>
      <c r="LGL36" s="220"/>
      <c r="LGM36" s="220"/>
      <c r="LGN36" s="220"/>
      <c r="LGO36" s="220"/>
      <c r="LGP36" s="220"/>
      <c r="LGQ36" s="220"/>
      <c r="LGR36" s="220"/>
      <c r="LGS36" s="220"/>
      <c r="LGT36" s="220"/>
      <c r="LGU36" s="220"/>
      <c r="LGV36" s="220"/>
      <c r="LGW36" s="220"/>
      <c r="LGX36" s="220"/>
      <c r="LGY36" s="220"/>
      <c r="LGZ36" s="220"/>
      <c r="LHA36" s="220"/>
      <c r="LHB36" s="220"/>
      <c r="LHC36" s="220"/>
      <c r="LHD36" s="220"/>
      <c r="LHE36" s="220"/>
      <c r="LHF36" s="220"/>
      <c r="LHG36" s="220"/>
      <c r="LHH36" s="220"/>
      <c r="LHI36" s="220"/>
      <c r="LHJ36" s="220"/>
      <c r="LHK36" s="220"/>
      <c r="LHL36" s="220"/>
      <c r="LHM36" s="220"/>
      <c r="LHN36" s="220"/>
      <c r="LHO36" s="220"/>
      <c r="LHP36" s="220"/>
      <c r="LHQ36" s="220"/>
      <c r="LHR36" s="220"/>
      <c r="LHS36" s="220"/>
      <c r="LHT36" s="220"/>
      <c r="LHU36" s="220"/>
      <c r="LHV36" s="220"/>
      <c r="LHW36" s="220"/>
      <c r="LHX36" s="220"/>
      <c r="LHY36" s="220"/>
      <c r="LHZ36" s="220"/>
      <c r="LIA36" s="220"/>
      <c r="LIB36" s="220"/>
      <c r="LIC36" s="220"/>
      <c r="LID36" s="220"/>
      <c r="LIE36" s="220"/>
      <c r="LIF36" s="220"/>
      <c r="LIG36" s="220"/>
      <c r="LIH36" s="220"/>
      <c r="LII36" s="220"/>
      <c r="LIJ36" s="220"/>
      <c r="LIK36" s="220"/>
      <c r="LIL36" s="220"/>
      <c r="LIM36" s="220"/>
      <c r="LIN36" s="220"/>
      <c r="LIO36" s="220"/>
      <c r="LIP36" s="220"/>
      <c r="LIQ36" s="220"/>
      <c r="LIR36" s="220"/>
      <c r="LIS36" s="220"/>
      <c r="LIT36" s="220"/>
      <c r="LIU36" s="220"/>
      <c r="LIV36" s="220"/>
      <c r="LIW36" s="220"/>
      <c r="LIX36" s="220"/>
      <c r="LIY36" s="220"/>
      <c r="LIZ36" s="220"/>
      <c r="LJA36" s="220"/>
      <c r="LJB36" s="220"/>
      <c r="LJC36" s="220"/>
      <c r="LJD36" s="220"/>
      <c r="LJE36" s="220"/>
      <c r="LJF36" s="220"/>
      <c r="LJG36" s="220"/>
      <c r="LJH36" s="220"/>
      <c r="LJI36" s="220"/>
      <c r="LJJ36" s="220"/>
      <c r="LJK36" s="220"/>
      <c r="LJL36" s="220"/>
      <c r="LJM36" s="220"/>
      <c r="LJN36" s="220"/>
      <c r="LJO36" s="220"/>
      <c r="LJP36" s="220"/>
      <c r="LJQ36" s="220"/>
      <c r="LJR36" s="220"/>
      <c r="LJS36" s="220"/>
      <c r="LJT36" s="220"/>
      <c r="LJU36" s="220"/>
      <c r="LJV36" s="220"/>
      <c r="LJW36" s="220"/>
      <c r="LJX36" s="220"/>
      <c r="LJY36" s="220"/>
      <c r="LJZ36" s="220"/>
      <c r="LKA36" s="220"/>
      <c r="LKB36" s="220"/>
      <c r="LKC36" s="220"/>
      <c r="LKD36" s="220"/>
      <c r="LKE36" s="220"/>
      <c r="LKF36" s="220"/>
      <c r="LKG36" s="220"/>
      <c r="LKH36" s="220"/>
      <c r="LKI36" s="220"/>
      <c r="LKJ36" s="220"/>
      <c r="LKK36" s="220"/>
      <c r="LKL36" s="220"/>
      <c r="LKM36" s="220"/>
      <c r="LKN36" s="220"/>
      <c r="LKO36" s="220"/>
      <c r="LKP36" s="220"/>
      <c r="LKQ36" s="220"/>
      <c r="LKR36" s="220"/>
      <c r="LKS36" s="220"/>
      <c r="LKT36" s="220"/>
      <c r="LKU36" s="220"/>
      <c r="LKV36" s="220"/>
      <c r="LKW36" s="220"/>
      <c r="LKX36" s="220"/>
      <c r="LKY36" s="220"/>
      <c r="LKZ36" s="220"/>
      <c r="LLA36" s="220"/>
      <c r="LLB36" s="220"/>
      <c r="LLC36" s="220"/>
      <c r="LLD36" s="220"/>
      <c r="LLE36" s="220"/>
      <c r="LLF36" s="220"/>
      <c r="LLG36" s="220"/>
      <c r="LLH36" s="220"/>
      <c r="LLI36" s="220"/>
      <c r="LLJ36" s="220"/>
      <c r="LLK36" s="220"/>
      <c r="LLL36" s="220"/>
      <c r="LLM36" s="220"/>
      <c r="LLN36" s="220"/>
      <c r="LLO36" s="220"/>
      <c r="LLP36" s="220"/>
      <c r="LLQ36" s="220"/>
      <c r="LLR36" s="220"/>
      <c r="LLS36" s="220"/>
      <c r="LLT36" s="220"/>
      <c r="LLU36" s="220"/>
      <c r="LLV36" s="220"/>
      <c r="LLW36" s="220"/>
      <c r="LLX36" s="220"/>
      <c r="LLY36" s="220"/>
      <c r="LLZ36" s="220"/>
      <c r="LMA36" s="220"/>
      <c r="LMB36" s="220"/>
      <c r="LMC36" s="220"/>
      <c r="LMD36" s="220"/>
      <c r="LME36" s="220"/>
      <c r="LMF36" s="220"/>
      <c r="LMG36" s="220"/>
      <c r="LMH36" s="220"/>
      <c r="LMI36" s="220"/>
      <c r="LMJ36" s="220"/>
      <c r="LMK36" s="220"/>
      <c r="LML36" s="220"/>
      <c r="LMM36" s="220"/>
      <c r="LMN36" s="220"/>
      <c r="LMO36" s="220"/>
      <c r="LMP36" s="220"/>
      <c r="LMQ36" s="220"/>
      <c r="LMR36" s="220"/>
      <c r="LMS36" s="220"/>
      <c r="LMT36" s="220"/>
      <c r="LMU36" s="220"/>
      <c r="LMV36" s="220"/>
      <c r="LMW36" s="220"/>
      <c r="LMX36" s="220"/>
      <c r="LMY36" s="220"/>
      <c r="LMZ36" s="220"/>
      <c r="LNA36" s="220"/>
      <c r="LNB36" s="220"/>
      <c r="LNC36" s="220"/>
      <c r="LND36" s="220"/>
      <c r="LNE36" s="220"/>
      <c r="LNF36" s="220"/>
      <c r="LNG36" s="220"/>
      <c r="LNH36" s="220"/>
      <c r="LNI36" s="220"/>
      <c r="LNJ36" s="220"/>
      <c r="LNK36" s="220"/>
      <c r="LNL36" s="220"/>
      <c r="LNM36" s="220"/>
      <c r="LNN36" s="220"/>
      <c r="LNO36" s="220"/>
      <c r="LNP36" s="220"/>
      <c r="LNQ36" s="220"/>
      <c r="LNR36" s="220"/>
      <c r="LNS36" s="220"/>
      <c r="LNT36" s="220"/>
      <c r="LNU36" s="220"/>
      <c r="LNV36" s="220"/>
      <c r="LNW36" s="220"/>
      <c r="LNX36" s="220"/>
      <c r="LNY36" s="220"/>
      <c r="LNZ36" s="220"/>
      <c r="LOA36" s="220"/>
      <c r="LOB36" s="220"/>
      <c r="LOC36" s="220"/>
      <c r="LOD36" s="220"/>
      <c r="LOE36" s="220"/>
      <c r="LOF36" s="220"/>
      <c r="LOG36" s="220"/>
      <c r="LOH36" s="220"/>
      <c r="LOI36" s="220"/>
      <c r="LOJ36" s="220"/>
      <c r="LOK36" s="220"/>
      <c r="LOL36" s="220"/>
      <c r="LOM36" s="220"/>
      <c r="LON36" s="220"/>
      <c r="LOO36" s="220"/>
      <c r="LOP36" s="220"/>
      <c r="LOQ36" s="220"/>
      <c r="LOR36" s="220"/>
      <c r="LOS36" s="220"/>
      <c r="LOT36" s="220"/>
      <c r="LOU36" s="220"/>
      <c r="LOV36" s="220"/>
      <c r="LOW36" s="220"/>
      <c r="LOX36" s="220"/>
      <c r="LOY36" s="220"/>
      <c r="LOZ36" s="220"/>
      <c r="LPA36" s="220"/>
      <c r="LPB36" s="220"/>
      <c r="LPC36" s="220"/>
      <c r="LPD36" s="220"/>
      <c r="LPE36" s="220"/>
      <c r="LPF36" s="220"/>
      <c r="LPG36" s="220"/>
      <c r="LPH36" s="220"/>
      <c r="LPI36" s="220"/>
      <c r="LPJ36" s="220"/>
      <c r="LPK36" s="220"/>
      <c r="LPL36" s="220"/>
      <c r="LPM36" s="220"/>
      <c r="LPN36" s="220"/>
      <c r="LPO36" s="220"/>
      <c r="LPP36" s="220"/>
      <c r="LPQ36" s="220"/>
      <c r="LPR36" s="220"/>
      <c r="LPS36" s="220"/>
      <c r="LPT36" s="220"/>
      <c r="LPU36" s="220"/>
      <c r="LPV36" s="220"/>
      <c r="LPW36" s="220"/>
      <c r="LPX36" s="220"/>
      <c r="LPY36" s="220"/>
      <c r="LPZ36" s="220"/>
      <c r="LQA36" s="220"/>
      <c r="LQB36" s="220"/>
      <c r="LQC36" s="220"/>
      <c r="LQD36" s="220"/>
      <c r="LQE36" s="220"/>
      <c r="LQF36" s="220"/>
      <c r="LQG36" s="220"/>
      <c r="LQH36" s="220"/>
      <c r="LQI36" s="220"/>
      <c r="LQJ36" s="220"/>
      <c r="LQK36" s="220"/>
      <c r="LQL36" s="220"/>
      <c r="LQM36" s="220"/>
      <c r="LQN36" s="220"/>
      <c r="LQO36" s="220"/>
      <c r="LQP36" s="220"/>
      <c r="LQQ36" s="220"/>
      <c r="LQR36" s="220"/>
      <c r="LQS36" s="220"/>
      <c r="LQT36" s="220"/>
      <c r="LQU36" s="220"/>
      <c r="LQV36" s="220"/>
      <c r="LQW36" s="220"/>
      <c r="LQX36" s="220"/>
      <c r="LQY36" s="220"/>
      <c r="LQZ36" s="220"/>
      <c r="LRA36" s="220"/>
      <c r="LRB36" s="220"/>
      <c r="LRC36" s="220"/>
      <c r="LRD36" s="220"/>
      <c r="LRE36" s="220"/>
      <c r="LRF36" s="220"/>
      <c r="LRG36" s="220"/>
      <c r="LRH36" s="220"/>
      <c r="LRI36" s="220"/>
      <c r="LRJ36" s="220"/>
      <c r="LRK36" s="220"/>
      <c r="LRL36" s="220"/>
      <c r="LRM36" s="220"/>
      <c r="LRN36" s="220"/>
      <c r="LRO36" s="220"/>
      <c r="LRP36" s="220"/>
      <c r="LRQ36" s="220"/>
      <c r="LRR36" s="220"/>
      <c r="LRS36" s="220"/>
      <c r="LRT36" s="220"/>
      <c r="LRU36" s="220"/>
      <c r="LRV36" s="220"/>
      <c r="LRW36" s="220"/>
      <c r="LRX36" s="220"/>
      <c r="LRY36" s="220"/>
      <c r="LRZ36" s="220"/>
      <c r="LSA36" s="220"/>
      <c r="LSB36" s="220"/>
      <c r="LSC36" s="220"/>
      <c r="LSD36" s="220"/>
      <c r="LSE36" s="220"/>
      <c r="LSF36" s="220"/>
      <c r="LSG36" s="220"/>
      <c r="LSH36" s="220"/>
      <c r="LSI36" s="220"/>
      <c r="LSJ36" s="220"/>
      <c r="LSK36" s="220"/>
      <c r="LSL36" s="220"/>
      <c r="LSM36" s="220"/>
      <c r="LSN36" s="220"/>
      <c r="LSO36" s="220"/>
      <c r="LSP36" s="220"/>
      <c r="LSQ36" s="220"/>
      <c r="LSR36" s="220"/>
      <c r="LSS36" s="220"/>
      <c r="LST36" s="220"/>
      <c r="LSU36" s="220"/>
      <c r="LSV36" s="220"/>
      <c r="LSW36" s="220"/>
      <c r="LSX36" s="220"/>
      <c r="LSY36" s="220"/>
      <c r="LSZ36" s="220"/>
      <c r="LTA36" s="220"/>
      <c r="LTB36" s="220"/>
      <c r="LTC36" s="220"/>
      <c r="LTD36" s="220"/>
      <c r="LTE36" s="220"/>
      <c r="LTF36" s="220"/>
      <c r="LTG36" s="220"/>
      <c r="LTH36" s="220"/>
      <c r="LTI36" s="220"/>
      <c r="LTJ36" s="220"/>
      <c r="LTK36" s="220"/>
      <c r="LTL36" s="220"/>
      <c r="LTM36" s="220"/>
      <c r="LTN36" s="220"/>
      <c r="LTO36" s="220"/>
      <c r="LTP36" s="220"/>
      <c r="LTQ36" s="220"/>
      <c r="LTR36" s="220"/>
      <c r="LTS36" s="220"/>
      <c r="LTT36" s="220"/>
      <c r="LTU36" s="220"/>
      <c r="LTV36" s="220"/>
      <c r="LTW36" s="220"/>
      <c r="LTX36" s="220"/>
      <c r="LTY36" s="220"/>
      <c r="LTZ36" s="220"/>
      <c r="LUA36" s="220"/>
      <c r="LUB36" s="220"/>
      <c r="LUC36" s="220"/>
      <c r="LUD36" s="220"/>
      <c r="LUE36" s="220"/>
      <c r="LUF36" s="220"/>
      <c r="LUG36" s="220"/>
      <c r="LUH36" s="220"/>
      <c r="LUI36" s="220"/>
      <c r="LUJ36" s="220"/>
      <c r="LUK36" s="220"/>
      <c r="LUL36" s="220"/>
      <c r="LUM36" s="220"/>
      <c r="LUN36" s="220"/>
      <c r="LUO36" s="220"/>
      <c r="LUP36" s="220"/>
      <c r="LUQ36" s="220"/>
      <c r="LUR36" s="220"/>
      <c r="LUS36" s="220"/>
      <c r="LUT36" s="220"/>
      <c r="LUU36" s="220"/>
      <c r="LUV36" s="220"/>
      <c r="LUW36" s="220"/>
      <c r="LUX36" s="220"/>
      <c r="LUY36" s="220"/>
      <c r="LUZ36" s="220"/>
      <c r="LVA36" s="220"/>
      <c r="LVB36" s="220"/>
      <c r="LVC36" s="220"/>
      <c r="LVD36" s="220"/>
      <c r="LVE36" s="220"/>
      <c r="LVF36" s="220"/>
      <c r="LVG36" s="220"/>
      <c r="LVH36" s="220"/>
      <c r="LVI36" s="220"/>
      <c r="LVJ36" s="220"/>
      <c r="LVK36" s="220"/>
      <c r="LVL36" s="220"/>
      <c r="LVM36" s="220"/>
      <c r="LVN36" s="220"/>
      <c r="LVO36" s="220"/>
      <c r="LVP36" s="220"/>
      <c r="LVQ36" s="220"/>
      <c r="LVR36" s="220"/>
      <c r="LVS36" s="220"/>
      <c r="LVT36" s="220"/>
      <c r="LVU36" s="220"/>
      <c r="LVV36" s="220"/>
      <c r="LVW36" s="220"/>
      <c r="LVX36" s="220"/>
      <c r="LVY36" s="220"/>
      <c r="LVZ36" s="220"/>
      <c r="LWA36" s="220"/>
      <c r="LWB36" s="220"/>
      <c r="LWC36" s="220"/>
      <c r="LWD36" s="220"/>
      <c r="LWE36" s="220"/>
      <c r="LWF36" s="220"/>
      <c r="LWG36" s="220"/>
      <c r="LWH36" s="220"/>
      <c r="LWI36" s="220"/>
      <c r="LWJ36" s="220"/>
      <c r="LWK36" s="220"/>
      <c r="LWL36" s="220"/>
      <c r="LWM36" s="220"/>
      <c r="LWN36" s="220"/>
      <c r="LWO36" s="220"/>
      <c r="LWP36" s="220"/>
      <c r="LWQ36" s="220"/>
      <c r="LWR36" s="220"/>
      <c r="LWS36" s="220"/>
      <c r="LWT36" s="220"/>
      <c r="LWU36" s="220"/>
      <c r="LWV36" s="220"/>
      <c r="LWW36" s="220"/>
      <c r="LWX36" s="220"/>
      <c r="LWY36" s="220"/>
      <c r="LWZ36" s="220"/>
      <c r="LXA36" s="220"/>
      <c r="LXB36" s="220"/>
      <c r="LXC36" s="220"/>
      <c r="LXD36" s="220"/>
      <c r="LXE36" s="220"/>
      <c r="LXF36" s="220"/>
      <c r="LXG36" s="220"/>
      <c r="LXH36" s="220"/>
      <c r="LXI36" s="220"/>
      <c r="LXJ36" s="220"/>
      <c r="LXK36" s="220"/>
      <c r="LXL36" s="220"/>
      <c r="LXM36" s="220"/>
      <c r="LXN36" s="220"/>
      <c r="LXO36" s="220"/>
      <c r="LXP36" s="220"/>
      <c r="LXQ36" s="220"/>
      <c r="LXR36" s="220"/>
      <c r="LXS36" s="220"/>
      <c r="LXT36" s="220"/>
      <c r="LXU36" s="220"/>
      <c r="LXV36" s="220"/>
      <c r="LXW36" s="220"/>
      <c r="LXX36" s="220"/>
      <c r="LXY36" s="220"/>
      <c r="LXZ36" s="220"/>
      <c r="LYA36" s="220"/>
      <c r="LYB36" s="220"/>
      <c r="LYC36" s="220"/>
      <c r="LYD36" s="220"/>
      <c r="LYE36" s="220"/>
      <c r="LYF36" s="220"/>
      <c r="LYG36" s="220"/>
      <c r="LYH36" s="220"/>
      <c r="LYI36" s="220"/>
      <c r="LYJ36" s="220"/>
      <c r="LYK36" s="220"/>
      <c r="LYL36" s="220"/>
      <c r="LYM36" s="220"/>
      <c r="LYN36" s="220"/>
      <c r="LYO36" s="220"/>
      <c r="LYP36" s="220"/>
      <c r="LYQ36" s="220"/>
      <c r="LYR36" s="220"/>
      <c r="LYS36" s="220"/>
      <c r="LYT36" s="220"/>
      <c r="LYU36" s="220"/>
      <c r="LYV36" s="220"/>
      <c r="LYW36" s="220"/>
      <c r="LYX36" s="220"/>
      <c r="LYY36" s="220"/>
      <c r="LYZ36" s="220"/>
      <c r="LZA36" s="220"/>
      <c r="LZB36" s="220"/>
      <c r="LZC36" s="220"/>
      <c r="LZD36" s="220"/>
      <c r="LZE36" s="220"/>
      <c r="LZF36" s="220"/>
      <c r="LZG36" s="220"/>
      <c r="LZH36" s="220"/>
      <c r="LZI36" s="220"/>
      <c r="LZJ36" s="220"/>
      <c r="LZK36" s="220"/>
      <c r="LZL36" s="220"/>
      <c r="LZM36" s="220"/>
      <c r="LZN36" s="220"/>
      <c r="LZO36" s="220"/>
      <c r="LZP36" s="220"/>
      <c r="LZQ36" s="220"/>
      <c r="LZR36" s="220"/>
      <c r="LZS36" s="220"/>
      <c r="LZT36" s="220"/>
      <c r="LZU36" s="220"/>
      <c r="LZV36" s="220"/>
      <c r="LZW36" s="220"/>
      <c r="LZX36" s="220"/>
      <c r="LZY36" s="220"/>
      <c r="LZZ36" s="220"/>
      <c r="MAA36" s="220"/>
      <c r="MAB36" s="220"/>
      <c r="MAC36" s="220"/>
      <c r="MAD36" s="220"/>
      <c r="MAE36" s="220"/>
      <c r="MAF36" s="220"/>
      <c r="MAG36" s="220"/>
      <c r="MAH36" s="220"/>
      <c r="MAI36" s="220"/>
      <c r="MAJ36" s="220"/>
      <c r="MAK36" s="220"/>
      <c r="MAL36" s="220"/>
      <c r="MAM36" s="220"/>
      <c r="MAN36" s="220"/>
      <c r="MAO36" s="220"/>
      <c r="MAP36" s="220"/>
      <c r="MAQ36" s="220"/>
      <c r="MAR36" s="220"/>
      <c r="MAS36" s="220"/>
      <c r="MAT36" s="220"/>
      <c r="MAU36" s="220"/>
      <c r="MAV36" s="220"/>
      <c r="MAW36" s="220"/>
      <c r="MAX36" s="220"/>
      <c r="MAY36" s="220"/>
      <c r="MAZ36" s="220"/>
      <c r="MBA36" s="220"/>
      <c r="MBB36" s="220"/>
      <c r="MBC36" s="220"/>
      <c r="MBD36" s="220"/>
      <c r="MBE36" s="220"/>
      <c r="MBF36" s="220"/>
      <c r="MBG36" s="220"/>
      <c r="MBH36" s="220"/>
      <c r="MBI36" s="220"/>
      <c r="MBJ36" s="220"/>
      <c r="MBK36" s="220"/>
      <c r="MBL36" s="220"/>
      <c r="MBM36" s="220"/>
      <c r="MBN36" s="220"/>
      <c r="MBO36" s="220"/>
      <c r="MBP36" s="220"/>
      <c r="MBQ36" s="220"/>
      <c r="MBR36" s="220"/>
      <c r="MBS36" s="220"/>
      <c r="MBT36" s="220"/>
      <c r="MBU36" s="220"/>
      <c r="MBV36" s="220"/>
      <c r="MBW36" s="220"/>
      <c r="MBX36" s="220"/>
      <c r="MBY36" s="220"/>
      <c r="MBZ36" s="220"/>
      <c r="MCA36" s="220"/>
      <c r="MCB36" s="220"/>
      <c r="MCC36" s="220"/>
      <c r="MCD36" s="220"/>
      <c r="MCE36" s="220"/>
      <c r="MCF36" s="220"/>
      <c r="MCG36" s="220"/>
      <c r="MCH36" s="220"/>
      <c r="MCI36" s="220"/>
      <c r="MCJ36" s="220"/>
      <c r="MCK36" s="220"/>
      <c r="MCL36" s="220"/>
      <c r="MCM36" s="220"/>
      <c r="MCN36" s="220"/>
      <c r="MCO36" s="220"/>
      <c r="MCP36" s="220"/>
      <c r="MCQ36" s="220"/>
      <c r="MCR36" s="220"/>
      <c r="MCS36" s="220"/>
      <c r="MCT36" s="220"/>
      <c r="MCU36" s="220"/>
      <c r="MCV36" s="220"/>
      <c r="MCW36" s="220"/>
      <c r="MCX36" s="220"/>
      <c r="MCY36" s="220"/>
      <c r="MCZ36" s="220"/>
      <c r="MDA36" s="220"/>
      <c r="MDB36" s="220"/>
      <c r="MDC36" s="220"/>
      <c r="MDD36" s="220"/>
      <c r="MDE36" s="220"/>
      <c r="MDF36" s="220"/>
      <c r="MDG36" s="220"/>
      <c r="MDH36" s="220"/>
      <c r="MDI36" s="220"/>
      <c r="MDJ36" s="220"/>
      <c r="MDK36" s="220"/>
      <c r="MDL36" s="220"/>
      <c r="MDM36" s="220"/>
      <c r="MDN36" s="220"/>
      <c r="MDO36" s="220"/>
      <c r="MDP36" s="220"/>
      <c r="MDQ36" s="220"/>
      <c r="MDR36" s="220"/>
      <c r="MDS36" s="220"/>
      <c r="MDT36" s="220"/>
      <c r="MDU36" s="220"/>
      <c r="MDV36" s="220"/>
      <c r="MDW36" s="220"/>
      <c r="MDX36" s="220"/>
      <c r="MDY36" s="220"/>
      <c r="MDZ36" s="220"/>
      <c r="MEA36" s="220"/>
      <c r="MEB36" s="220"/>
      <c r="MEC36" s="220"/>
      <c r="MED36" s="220"/>
      <c r="MEE36" s="220"/>
      <c r="MEF36" s="220"/>
      <c r="MEG36" s="220"/>
      <c r="MEH36" s="220"/>
      <c r="MEI36" s="220"/>
      <c r="MEJ36" s="220"/>
      <c r="MEK36" s="220"/>
      <c r="MEL36" s="220"/>
      <c r="MEM36" s="220"/>
      <c r="MEN36" s="220"/>
      <c r="MEO36" s="220"/>
      <c r="MEP36" s="220"/>
      <c r="MEQ36" s="220"/>
      <c r="MER36" s="220"/>
      <c r="MES36" s="220"/>
      <c r="MET36" s="220"/>
      <c r="MEU36" s="220"/>
      <c r="MEV36" s="220"/>
      <c r="MEW36" s="220"/>
      <c r="MEX36" s="220"/>
      <c r="MEY36" s="220"/>
      <c r="MEZ36" s="220"/>
      <c r="MFA36" s="220"/>
      <c r="MFB36" s="220"/>
      <c r="MFC36" s="220"/>
      <c r="MFD36" s="220"/>
      <c r="MFE36" s="220"/>
      <c r="MFF36" s="220"/>
      <c r="MFG36" s="220"/>
      <c r="MFH36" s="220"/>
      <c r="MFI36" s="220"/>
      <c r="MFJ36" s="220"/>
      <c r="MFK36" s="220"/>
      <c r="MFL36" s="220"/>
      <c r="MFM36" s="220"/>
      <c r="MFN36" s="220"/>
      <c r="MFO36" s="220"/>
      <c r="MFP36" s="220"/>
      <c r="MFQ36" s="220"/>
      <c r="MFR36" s="220"/>
      <c r="MFS36" s="220"/>
      <c r="MFT36" s="220"/>
      <c r="MFU36" s="220"/>
      <c r="MFV36" s="220"/>
      <c r="MFW36" s="220"/>
      <c r="MFX36" s="220"/>
      <c r="MFY36" s="220"/>
      <c r="MFZ36" s="220"/>
      <c r="MGA36" s="220"/>
      <c r="MGB36" s="220"/>
      <c r="MGC36" s="220"/>
      <c r="MGD36" s="220"/>
      <c r="MGE36" s="220"/>
      <c r="MGF36" s="220"/>
      <c r="MGG36" s="220"/>
      <c r="MGH36" s="220"/>
      <c r="MGI36" s="220"/>
      <c r="MGJ36" s="220"/>
      <c r="MGK36" s="220"/>
      <c r="MGL36" s="220"/>
      <c r="MGM36" s="220"/>
      <c r="MGN36" s="220"/>
      <c r="MGO36" s="220"/>
      <c r="MGP36" s="220"/>
      <c r="MGQ36" s="220"/>
      <c r="MGR36" s="220"/>
      <c r="MGS36" s="220"/>
      <c r="MGT36" s="220"/>
      <c r="MGU36" s="220"/>
      <c r="MGV36" s="220"/>
      <c r="MGW36" s="220"/>
      <c r="MGX36" s="220"/>
      <c r="MGY36" s="220"/>
      <c r="MGZ36" s="220"/>
      <c r="MHA36" s="220"/>
      <c r="MHB36" s="220"/>
      <c r="MHC36" s="220"/>
      <c r="MHD36" s="220"/>
      <c r="MHE36" s="220"/>
      <c r="MHF36" s="220"/>
      <c r="MHG36" s="220"/>
      <c r="MHH36" s="220"/>
      <c r="MHI36" s="220"/>
      <c r="MHJ36" s="220"/>
      <c r="MHK36" s="220"/>
      <c r="MHL36" s="220"/>
      <c r="MHM36" s="220"/>
      <c r="MHN36" s="220"/>
      <c r="MHO36" s="220"/>
      <c r="MHP36" s="220"/>
      <c r="MHQ36" s="220"/>
      <c r="MHR36" s="220"/>
      <c r="MHS36" s="220"/>
      <c r="MHT36" s="220"/>
      <c r="MHU36" s="220"/>
      <c r="MHV36" s="220"/>
      <c r="MHW36" s="220"/>
      <c r="MHX36" s="220"/>
      <c r="MHY36" s="220"/>
      <c r="MHZ36" s="220"/>
      <c r="MIA36" s="220"/>
      <c r="MIB36" s="220"/>
      <c r="MIC36" s="220"/>
      <c r="MID36" s="220"/>
      <c r="MIE36" s="220"/>
      <c r="MIF36" s="220"/>
      <c r="MIG36" s="220"/>
      <c r="MIH36" s="220"/>
      <c r="MII36" s="220"/>
      <c r="MIJ36" s="220"/>
      <c r="MIK36" s="220"/>
      <c r="MIL36" s="220"/>
      <c r="MIM36" s="220"/>
      <c r="MIN36" s="220"/>
      <c r="MIO36" s="220"/>
      <c r="MIP36" s="220"/>
      <c r="MIQ36" s="220"/>
      <c r="MIR36" s="220"/>
      <c r="MIS36" s="220"/>
      <c r="MIT36" s="220"/>
      <c r="MIU36" s="220"/>
      <c r="MIV36" s="220"/>
      <c r="MIW36" s="220"/>
      <c r="MIX36" s="220"/>
      <c r="MIY36" s="220"/>
      <c r="MIZ36" s="220"/>
      <c r="MJA36" s="220"/>
      <c r="MJB36" s="220"/>
      <c r="MJC36" s="220"/>
      <c r="MJD36" s="220"/>
      <c r="MJE36" s="220"/>
      <c r="MJF36" s="220"/>
      <c r="MJG36" s="220"/>
      <c r="MJH36" s="220"/>
      <c r="MJI36" s="220"/>
      <c r="MJJ36" s="220"/>
      <c r="MJK36" s="220"/>
      <c r="MJL36" s="220"/>
      <c r="MJM36" s="220"/>
      <c r="MJN36" s="220"/>
      <c r="MJO36" s="220"/>
      <c r="MJP36" s="220"/>
      <c r="MJQ36" s="220"/>
      <c r="MJR36" s="220"/>
      <c r="MJS36" s="220"/>
      <c r="MJT36" s="220"/>
      <c r="MJU36" s="220"/>
      <c r="MJV36" s="220"/>
      <c r="MJW36" s="220"/>
      <c r="MJX36" s="220"/>
      <c r="MJY36" s="220"/>
      <c r="MJZ36" s="220"/>
      <c r="MKA36" s="220"/>
      <c r="MKB36" s="220"/>
      <c r="MKC36" s="220"/>
      <c r="MKD36" s="220"/>
      <c r="MKE36" s="220"/>
      <c r="MKF36" s="220"/>
      <c r="MKG36" s="220"/>
      <c r="MKH36" s="220"/>
      <c r="MKI36" s="220"/>
      <c r="MKJ36" s="220"/>
      <c r="MKK36" s="220"/>
      <c r="MKL36" s="220"/>
      <c r="MKM36" s="220"/>
      <c r="MKN36" s="220"/>
      <c r="MKO36" s="220"/>
      <c r="MKP36" s="220"/>
      <c r="MKQ36" s="220"/>
      <c r="MKR36" s="220"/>
      <c r="MKS36" s="220"/>
      <c r="MKT36" s="220"/>
      <c r="MKU36" s="220"/>
      <c r="MKV36" s="220"/>
      <c r="MKW36" s="220"/>
      <c r="MKX36" s="220"/>
      <c r="MKY36" s="220"/>
      <c r="MKZ36" s="220"/>
      <c r="MLA36" s="220"/>
      <c r="MLB36" s="220"/>
      <c r="MLC36" s="220"/>
      <c r="MLD36" s="220"/>
      <c r="MLE36" s="220"/>
      <c r="MLF36" s="220"/>
      <c r="MLG36" s="220"/>
      <c r="MLH36" s="220"/>
      <c r="MLI36" s="220"/>
      <c r="MLJ36" s="220"/>
      <c r="MLK36" s="220"/>
      <c r="MLL36" s="220"/>
      <c r="MLM36" s="220"/>
      <c r="MLN36" s="220"/>
      <c r="MLO36" s="220"/>
      <c r="MLP36" s="220"/>
      <c r="MLQ36" s="220"/>
      <c r="MLR36" s="220"/>
      <c r="MLS36" s="220"/>
      <c r="MLT36" s="220"/>
      <c r="MLU36" s="220"/>
      <c r="MLV36" s="220"/>
      <c r="MLW36" s="220"/>
      <c r="MLX36" s="220"/>
      <c r="MLY36" s="220"/>
      <c r="MLZ36" s="220"/>
      <c r="MMA36" s="220"/>
      <c r="MMB36" s="220"/>
      <c r="MMC36" s="220"/>
      <c r="MMD36" s="220"/>
      <c r="MME36" s="220"/>
      <c r="MMF36" s="220"/>
      <c r="MMG36" s="220"/>
      <c r="MMH36" s="220"/>
      <c r="MMI36" s="220"/>
      <c r="MMJ36" s="220"/>
      <c r="MMK36" s="220"/>
      <c r="MML36" s="220"/>
      <c r="MMM36" s="220"/>
      <c r="MMN36" s="220"/>
      <c r="MMO36" s="220"/>
      <c r="MMP36" s="220"/>
      <c r="MMQ36" s="220"/>
      <c r="MMR36" s="220"/>
      <c r="MMS36" s="220"/>
      <c r="MMT36" s="220"/>
      <c r="MMU36" s="220"/>
      <c r="MMV36" s="220"/>
      <c r="MMW36" s="220"/>
      <c r="MMX36" s="220"/>
      <c r="MMY36" s="220"/>
      <c r="MMZ36" s="220"/>
      <c r="MNA36" s="220"/>
      <c r="MNB36" s="220"/>
      <c r="MNC36" s="220"/>
      <c r="MND36" s="220"/>
      <c r="MNE36" s="220"/>
      <c r="MNF36" s="220"/>
      <c r="MNG36" s="220"/>
      <c r="MNH36" s="220"/>
      <c r="MNI36" s="220"/>
      <c r="MNJ36" s="220"/>
      <c r="MNK36" s="220"/>
      <c r="MNL36" s="220"/>
      <c r="MNM36" s="220"/>
      <c r="MNN36" s="220"/>
      <c r="MNO36" s="220"/>
      <c r="MNP36" s="220"/>
      <c r="MNQ36" s="220"/>
      <c r="MNR36" s="220"/>
      <c r="MNS36" s="220"/>
      <c r="MNT36" s="220"/>
      <c r="MNU36" s="220"/>
      <c r="MNV36" s="220"/>
      <c r="MNW36" s="220"/>
      <c r="MNX36" s="220"/>
      <c r="MNY36" s="220"/>
      <c r="MNZ36" s="220"/>
      <c r="MOA36" s="220"/>
      <c r="MOB36" s="220"/>
      <c r="MOC36" s="220"/>
      <c r="MOD36" s="220"/>
      <c r="MOE36" s="220"/>
      <c r="MOF36" s="220"/>
      <c r="MOG36" s="220"/>
      <c r="MOH36" s="220"/>
      <c r="MOI36" s="220"/>
      <c r="MOJ36" s="220"/>
      <c r="MOK36" s="220"/>
      <c r="MOL36" s="220"/>
      <c r="MOM36" s="220"/>
      <c r="MON36" s="220"/>
      <c r="MOO36" s="220"/>
      <c r="MOP36" s="220"/>
      <c r="MOQ36" s="220"/>
      <c r="MOR36" s="220"/>
      <c r="MOS36" s="220"/>
      <c r="MOT36" s="220"/>
      <c r="MOU36" s="220"/>
      <c r="MOV36" s="220"/>
      <c r="MOW36" s="220"/>
      <c r="MOX36" s="220"/>
      <c r="MOY36" s="220"/>
      <c r="MOZ36" s="220"/>
      <c r="MPA36" s="220"/>
      <c r="MPB36" s="220"/>
      <c r="MPC36" s="220"/>
      <c r="MPD36" s="220"/>
      <c r="MPE36" s="220"/>
      <c r="MPF36" s="220"/>
      <c r="MPG36" s="220"/>
      <c r="MPH36" s="220"/>
      <c r="MPI36" s="220"/>
      <c r="MPJ36" s="220"/>
      <c r="MPK36" s="220"/>
      <c r="MPL36" s="220"/>
      <c r="MPM36" s="220"/>
      <c r="MPN36" s="220"/>
      <c r="MPO36" s="220"/>
      <c r="MPP36" s="220"/>
      <c r="MPQ36" s="220"/>
      <c r="MPR36" s="220"/>
      <c r="MPS36" s="220"/>
      <c r="MPT36" s="220"/>
      <c r="MPU36" s="220"/>
      <c r="MPV36" s="220"/>
      <c r="MPW36" s="220"/>
      <c r="MPX36" s="220"/>
      <c r="MPY36" s="220"/>
      <c r="MPZ36" s="220"/>
      <c r="MQA36" s="220"/>
      <c r="MQB36" s="220"/>
      <c r="MQC36" s="220"/>
      <c r="MQD36" s="220"/>
      <c r="MQE36" s="220"/>
      <c r="MQF36" s="220"/>
      <c r="MQG36" s="220"/>
      <c r="MQH36" s="220"/>
      <c r="MQI36" s="220"/>
      <c r="MQJ36" s="220"/>
      <c r="MQK36" s="220"/>
      <c r="MQL36" s="220"/>
      <c r="MQM36" s="220"/>
      <c r="MQN36" s="220"/>
      <c r="MQO36" s="220"/>
      <c r="MQP36" s="220"/>
      <c r="MQQ36" s="220"/>
      <c r="MQR36" s="220"/>
      <c r="MQS36" s="220"/>
      <c r="MQT36" s="220"/>
      <c r="MQU36" s="220"/>
      <c r="MQV36" s="220"/>
      <c r="MQW36" s="220"/>
      <c r="MQX36" s="220"/>
      <c r="MQY36" s="220"/>
      <c r="MQZ36" s="220"/>
      <c r="MRA36" s="220"/>
      <c r="MRB36" s="220"/>
      <c r="MRC36" s="220"/>
      <c r="MRD36" s="220"/>
      <c r="MRE36" s="220"/>
      <c r="MRF36" s="220"/>
      <c r="MRG36" s="220"/>
      <c r="MRH36" s="220"/>
      <c r="MRI36" s="220"/>
      <c r="MRJ36" s="220"/>
      <c r="MRK36" s="220"/>
      <c r="MRL36" s="220"/>
      <c r="MRM36" s="220"/>
      <c r="MRN36" s="220"/>
      <c r="MRO36" s="220"/>
      <c r="MRP36" s="220"/>
      <c r="MRQ36" s="220"/>
      <c r="MRR36" s="220"/>
      <c r="MRS36" s="220"/>
      <c r="MRT36" s="220"/>
      <c r="MRU36" s="220"/>
      <c r="MRV36" s="220"/>
      <c r="MRW36" s="220"/>
      <c r="MRX36" s="220"/>
      <c r="MRY36" s="220"/>
      <c r="MRZ36" s="220"/>
      <c r="MSA36" s="220"/>
      <c r="MSB36" s="220"/>
      <c r="MSC36" s="220"/>
      <c r="MSD36" s="220"/>
      <c r="MSE36" s="220"/>
      <c r="MSF36" s="220"/>
      <c r="MSG36" s="220"/>
      <c r="MSH36" s="220"/>
      <c r="MSI36" s="220"/>
      <c r="MSJ36" s="220"/>
      <c r="MSK36" s="220"/>
      <c r="MSL36" s="220"/>
      <c r="MSM36" s="220"/>
      <c r="MSN36" s="220"/>
      <c r="MSO36" s="220"/>
      <c r="MSP36" s="220"/>
      <c r="MSQ36" s="220"/>
      <c r="MSR36" s="220"/>
      <c r="MSS36" s="220"/>
      <c r="MST36" s="220"/>
      <c r="MSU36" s="220"/>
      <c r="MSV36" s="220"/>
      <c r="MSW36" s="220"/>
      <c r="MSX36" s="220"/>
      <c r="MSY36" s="220"/>
      <c r="MSZ36" s="220"/>
      <c r="MTA36" s="220"/>
      <c r="MTB36" s="220"/>
      <c r="MTC36" s="220"/>
      <c r="MTD36" s="220"/>
      <c r="MTE36" s="220"/>
      <c r="MTF36" s="220"/>
      <c r="MTG36" s="220"/>
      <c r="MTH36" s="220"/>
      <c r="MTI36" s="220"/>
      <c r="MTJ36" s="220"/>
      <c r="MTK36" s="220"/>
      <c r="MTL36" s="220"/>
      <c r="MTM36" s="220"/>
      <c r="MTN36" s="220"/>
      <c r="MTO36" s="220"/>
      <c r="MTP36" s="220"/>
      <c r="MTQ36" s="220"/>
      <c r="MTR36" s="220"/>
      <c r="MTS36" s="220"/>
      <c r="MTT36" s="220"/>
      <c r="MTU36" s="220"/>
      <c r="MTV36" s="220"/>
      <c r="MTW36" s="220"/>
      <c r="MTX36" s="220"/>
      <c r="MTY36" s="220"/>
      <c r="MTZ36" s="220"/>
      <c r="MUA36" s="220"/>
      <c r="MUB36" s="220"/>
      <c r="MUC36" s="220"/>
      <c r="MUD36" s="220"/>
      <c r="MUE36" s="220"/>
      <c r="MUF36" s="220"/>
      <c r="MUG36" s="220"/>
      <c r="MUH36" s="220"/>
      <c r="MUI36" s="220"/>
      <c r="MUJ36" s="220"/>
      <c r="MUK36" s="220"/>
      <c r="MUL36" s="220"/>
      <c r="MUM36" s="220"/>
      <c r="MUN36" s="220"/>
      <c r="MUO36" s="220"/>
      <c r="MUP36" s="220"/>
      <c r="MUQ36" s="220"/>
      <c r="MUR36" s="220"/>
      <c r="MUS36" s="220"/>
      <c r="MUT36" s="220"/>
      <c r="MUU36" s="220"/>
      <c r="MUV36" s="220"/>
      <c r="MUW36" s="220"/>
      <c r="MUX36" s="220"/>
      <c r="MUY36" s="220"/>
      <c r="MUZ36" s="220"/>
      <c r="MVA36" s="220"/>
      <c r="MVB36" s="220"/>
      <c r="MVC36" s="220"/>
      <c r="MVD36" s="220"/>
      <c r="MVE36" s="220"/>
      <c r="MVF36" s="220"/>
      <c r="MVG36" s="220"/>
      <c r="MVH36" s="220"/>
      <c r="MVI36" s="220"/>
      <c r="MVJ36" s="220"/>
      <c r="MVK36" s="220"/>
      <c r="MVL36" s="220"/>
      <c r="MVM36" s="220"/>
      <c r="MVN36" s="220"/>
      <c r="MVO36" s="220"/>
      <c r="MVP36" s="220"/>
      <c r="MVQ36" s="220"/>
      <c r="MVR36" s="220"/>
      <c r="MVS36" s="220"/>
      <c r="MVT36" s="220"/>
      <c r="MVU36" s="220"/>
      <c r="MVV36" s="220"/>
      <c r="MVW36" s="220"/>
      <c r="MVX36" s="220"/>
      <c r="MVY36" s="220"/>
      <c r="MVZ36" s="220"/>
      <c r="MWA36" s="220"/>
      <c r="MWB36" s="220"/>
      <c r="MWC36" s="220"/>
      <c r="MWD36" s="220"/>
      <c r="MWE36" s="220"/>
      <c r="MWF36" s="220"/>
      <c r="MWG36" s="220"/>
      <c r="MWH36" s="220"/>
      <c r="MWI36" s="220"/>
      <c r="MWJ36" s="220"/>
      <c r="MWK36" s="220"/>
      <c r="MWL36" s="220"/>
      <c r="MWM36" s="220"/>
      <c r="MWN36" s="220"/>
      <c r="MWO36" s="220"/>
      <c r="MWP36" s="220"/>
      <c r="MWQ36" s="220"/>
      <c r="MWR36" s="220"/>
      <c r="MWS36" s="220"/>
      <c r="MWT36" s="220"/>
      <c r="MWU36" s="220"/>
      <c r="MWV36" s="220"/>
      <c r="MWW36" s="220"/>
      <c r="MWX36" s="220"/>
      <c r="MWY36" s="220"/>
      <c r="MWZ36" s="220"/>
      <c r="MXA36" s="220"/>
      <c r="MXB36" s="220"/>
      <c r="MXC36" s="220"/>
      <c r="MXD36" s="220"/>
      <c r="MXE36" s="220"/>
      <c r="MXF36" s="220"/>
      <c r="MXG36" s="220"/>
      <c r="MXH36" s="220"/>
      <c r="MXI36" s="220"/>
      <c r="MXJ36" s="220"/>
      <c r="MXK36" s="220"/>
      <c r="MXL36" s="220"/>
      <c r="MXM36" s="220"/>
      <c r="MXN36" s="220"/>
      <c r="MXO36" s="220"/>
      <c r="MXP36" s="220"/>
      <c r="MXQ36" s="220"/>
      <c r="MXR36" s="220"/>
      <c r="MXS36" s="220"/>
      <c r="MXT36" s="220"/>
      <c r="MXU36" s="220"/>
      <c r="MXV36" s="220"/>
      <c r="MXW36" s="220"/>
      <c r="MXX36" s="220"/>
      <c r="MXY36" s="220"/>
      <c r="MXZ36" s="220"/>
      <c r="MYA36" s="220"/>
      <c r="MYB36" s="220"/>
      <c r="MYC36" s="220"/>
      <c r="MYD36" s="220"/>
      <c r="MYE36" s="220"/>
      <c r="MYF36" s="220"/>
      <c r="MYG36" s="220"/>
      <c r="MYH36" s="220"/>
      <c r="MYI36" s="220"/>
      <c r="MYJ36" s="220"/>
      <c r="MYK36" s="220"/>
      <c r="MYL36" s="220"/>
      <c r="MYM36" s="220"/>
      <c r="MYN36" s="220"/>
      <c r="MYO36" s="220"/>
      <c r="MYP36" s="220"/>
      <c r="MYQ36" s="220"/>
      <c r="MYR36" s="220"/>
      <c r="MYS36" s="220"/>
      <c r="MYT36" s="220"/>
      <c r="MYU36" s="220"/>
      <c r="MYV36" s="220"/>
      <c r="MYW36" s="220"/>
      <c r="MYX36" s="220"/>
      <c r="MYY36" s="220"/>
      <c r="MYZ36" s="220"/>
      <c r="MZA36" s="220"/>
      <c r="MZB36" s="220"/>
      <c r="MZC36" s="220"/>
      <c r="MZD36" s="220"/>
      <c r="MZE36" s="220"/>
      <c r="MZF36" s="220"/>
      <c r="MZG36" s="220"/>
      <c r="MZH36" s="220"/>
      <c r="MZI36" s="220"/>
      <c r="MZJ36" s="220"/>
      <c r="MZK36" s="220"/>
      <c r="MZL36" s="220"/>
      <c r="MZM36" s="220"/>
      <c r="MZN36" s="220"/>
      <c r="MZO36" s="220"/>
      <c r="MZP36" s="220"/>
      <c r="MZQ36" s="220"/>
      <c r="MZR36" s="220"/>
      <c r="MZS36" s="220"/>
      <c r="MZT36" s="220"/>
      <c r="MZU36" s="220"/>
      <c r="MZV36" s="220"/>
      <c r="MZW36" s="220"/>
      <c r="MZX36" s="220"/>
      <c r="MZY36" s="220"/>
      <c r="MZZ36" s="220"/>
      <c r="NAA36" s="220"/>
      <c r="NAB36" s="220"/>
      <c r="NAC36" s="220"/>
      <c r="NAD36" s="220"/>
      <c r="NAE36" s="220"/>
      <c r="NAF36" s="220"/>
      <c r="NAG36" s="220"/>
      <c r="NAH36" s="220"/>
      <c r="NAI36" s="220"/>
      <c r="NAJ36" s="220"/>
      <c r="NAK36" s="220"/>
      <c r="NAL36" s="220"/>
      <c r="NAM36" s="220"/>
      <c r="NAN36" s="220"/>
      <c r="NAO36" s="220"/>
      <c r="NAP36" s="220"/>
      <c r="NAQ36" s="220"/>
      <c r="NAR36" s="220"/>
      <c r="NAS36" s="220"/>
      <c r="NAT36" s="220"/>
      <c r="NAU36" s="220"/>
      <c r="NAV36" s="220"/>
      <c r="NAW36" s="220"/>
      <c r="NAX36" s="220"/>
      <c r="NAY36" s="220"/>
      <c r="NAZ36" s="220"/>
      <c r="NBA36" s="220"/>
      <c r="NBB36" s="220"/>
      <c r="NBC36" s="220"/>
      <c r="NBD36" s="220"/>
      <c r="NBE36" s="220"/>
      <c r="NBF36" s="220"/>
      <c r="NBG36" s="220"/>
      <c r="NBH36" s="220"/>
      <c r="NBI36" s="220"/>
      <c r="NBJ36" s="220"/>
      <c r="NBK36" s="220"/>
      <c r="NBL36" s="220"/>
      <c r="NBM36" s="220"/>
      <c r="NBN36" s="220"/>
      <c r="NBO36" s="220"/>
      <c r="NBP36" s="220"/>
      <c r="NBQ36" s="220"/>
      <c r="NBR36" s="220"/>
      <c r="NBS36" s="220"/>
      <c r="NBT36" s="220"/>
      <c r="NBU36" s="220"/>
      <c r="NBV36" s="220"/>
      <c r="NBW36" s="220"/>
      <c r="NBX36" s="220"/>
      <c r="NBY36" s="220"/>
      <c r="NBZ36" s="220"/>
      <c r="NCA36" s="220"/>
      <c r="NCB36" s="220"/>
      <c r="NCC36" s="220"/>
      <c r="NCD36" s="220"/>
      <c r="NCE36" s="220"/>
      <c r="NCF36" s="220"/>
      <c r="NCG36" s="220"/>
      <c r="NCH36" s="220"/>
      <c r="NCI36" s="220"/>
      <c r="NCJ36" s="220"/>
      <c r="NCK36" s="220"/>
      <c r="NCL36" s="220"/>
      <c r="NCM36" s="220"/>
      <c r="NCN36" s="220"/>
      <c r="NCO36" s="220"/>
      <c r="NCP36" s="220"/>
      <c r="NCQ36" s="220"/>
      <c r="NCR36" s="220"/>
      <c r="NCS36" s="220"/>
      <c r="NCT36" s="220"/>
      <c r="NCU36" s="220"/>
      <c r="NCV36" s="220"/>
      <c r="NCW36" s="220"/>
      <c r="NCX36" s="220"/>
      <c r="NCY36" s="220"/>
      <c r="NCZ36" s="220"/>
      <c r="NDA36" s="220"/>
      <c r="NDB36" s="220"/>
      <c r="NDC36" s="220"/>
      <c r="NDD36" s="220"/>
      <c r="NDE36" s="220"/>
      <c r="NDF36" s="220"/>
      <c r="NDG36" s="220"/>
      <c r="NDH36" s="220"/>
      <c r="NDI36" s="220"/>
      <c r="NDJ36" s="220"/>
      <c r="NDK36" s="220"/>
      <c r="NDL36" s="220"/>
      <c r="NDM36" s="220"/>
      <c r="NDN36" s="220"/>
      <c r="NDO36" s="220"/>
      <c r="NDP36" s="220"/>
      <c r="NDQ36" s="220"/>
      <c r="NDR36" s="220"/>
      <c r="NDS36" s="220"/>
      <c r="NDT36" s="220"/>
      <c r="NDU36" s="220"/>
      <c r="NDV36" s="220"/>
      <c r="NDW36" s="220"/>
      <c r="NDX36" s="220"/>
      <c r="NDY36" s="220"/>
      <c r="NDZ36" s="220"/>
      <c r="NEA36" s="220"/>
      <c r="NEB36" s="220"/>
      <c r="NEC36" s="220"/>
      <c r="NED36" s="220"/>
      <c r="NEE36" s="220"/>
      <c r="NEF36" s="220"/>
      <c r="NEG36" s="220"/>
      <c r="NEH36" s="220"/>
      <c r="NEI36" s="220"/>
      <c r="NEJ36" s="220"/>
      <c r="NEK36" s="220"/>
      <c r="NEL36" s="220"/>
      <c r="NEM36" s="220"/>
      <c r="NEN36" s="220"/>
      <c r="NEO36" s="220"/>
      <c r="NEP36" s="220"/>
      <c r="NEQ36" s="220"/>
      <c r="NER36" s="220"/>
      <c r="NES36" s="220"/>
      <c r="NET36" s="220"/>
      <c r="NEU36" s="220"/>
      <c r="NEV36" s="220"/>
      <c r="NEW36" s="220"/>
      <c r="NEX36" s="220"/>
      <c r="NEY36" s="220"/>
      <c r="NEZ36" s="220"/>
      <c r="NFA36" s="220"/>
      <c r="NFB36" s="220"/>
      <c r="NFC36" s="220"/>
      <c r="NFD36" s="220"/>
      <c r="NFE36" s="220"/>
      <c r="NFF36" s="220"/>
      <c r="NFG36" s="220"/>
      <c r="NFH36" s="220"/>
      <c r="NFI36" s="220"/>
      <c r="NFJ36" s="220"/>
      <c r="NFK36" s="220"/>
      <c r="NFL36" s="220"/>
      <c r="NFM36" s="220"/>
      <c r="NFN36" s="220"/>
      <c r="NFO36" s="220"/>
      <c r="NFP36" s="220"/>
      <c r="NFQ36" s="220"/>
      <c r="NFR36" s="220"/>
      <c r="NFS36" s="220"/>
      <c r="NFT36" s="220"/>
      <c r="NFU36" s="220"/>
      <c r="NFV36" s="220"/>
      <c r="NFW36" s="220"/>
      <c r="NFX36" s="220"/>
      <c r="NFY36" s="220"/>
      <c r="NFZ36" s="220"/>
      <c r="NGA36" s="220"/>
      <c r="NGB36" s="220"/>
      <c r="NGC36" s="220"/>
      <c r="NGD36" s="220"/>
      <c r="NGE36" s="220"/>
      <c r="NGF36" s="220"/>
      <c r="NGG36" s="220"/>
      <c r="NGH36" s="220"/>
      <c r="NGI36" s="220"/>
      <c r="NGJ36" s="220"/>
      <c r="NGK36" s="220"/>
      <c r="NGL36" s="220"/>
      <c r="NGM36" s="220"/>
      <c r="NGN36" s="220"/>
      <c r="NGO36" s="220"/>
      <c r="NGP36" s="220"/>
      <c r="NGQ36" s="220"/>
      <c r="NGR36" s="220"/>
      <c r="NGS36" s="220"/>
      <c r="NGT36" s="220"/>
      <c r="NGU36" s="220"/>
      <c r="NGV36" s="220"/>
      <c r="NGW36" s="220"/>
      <c r="NGX36" s="220"/>
      <c r="NGY36" s="220"/>
      <c r="NGZ36" s="220"/>
      <c r="NHA36" s="220"/>
      <c r="NHB36" s="220"/>
      <c r="NHC36" s="220"/>
      <c r="NHD36" s="220"/>
      <c r="NHE36" s="220"/>
      <c r="NHF36" s="220"/>
      <c r="NHG36" s="220"/>
      <c r="NHH36" s="220"/>
      <c r="NHI36" s="220"/>
      <c r="NHJ36" s="220"/>
      <c r="NHK36" s="220"/>
      <c r="NHL36" s="220"/>
      <c r="NHM36" s="220"/>
      <c r="NHN36" s="220"/>
      <c r="NHO36" s="220"/>
      <c r="NHP36" s="220"/>
      <c r="NHQ36" s="220"/>
      <c r="NHR36" s="220"/>
      <c r="NHS36" s="220"/>
      <c r="NHT36" s="220"/>
      <c r="NHU36" s="220"/>
      <c r="NHV36" s="220"/>
      <c r="NHW36" s="220"/>
      <c r="NHX36" s="220"/>
      <c r="NHY36" s="220"/>
      <c r="NHZ36" s="220"/>
      <c r="NIA36" s="220"/>
      <c r="NIB36" s="220"/>
      <c r="NIC36" s="220"/>
      <c r="NID36" s="220"/>
      <c r="NIE36" s="220"/>
      <c r="NIF36" s="220"/>
      <c r="NIG36" s="220"/>
      <c r="NIH36" s="220"/>
      <c r="NII36" s="220"/>
      <c r="NIJ36" s="220"/>
      <c r="NIK36" s="220"/>
      <c r="NIL36" s="220"/>
      <c r="NIM36" s="220"/>
      <c r="NIN36" s="220"/>
      <c r="NIO36" s="220"/>
      <c r="NIP36" s="220"/>
      <c r="NIQ36" s="220"/>
      <c r="NIR36" s="220"/>
      <c r="NIS36" s="220"/>
      <c r="NIT36" s="220"/>
      <c r="NIU36" s="220"/>
      <c r="NIV36" s="220"/>
      <c r="NIW36" s="220"/>
      <c r="NIX36" s="220"/>
      <c r="NIY36" s="220"/>
      <c r="NIZ36" s="220"/>
      <c r="NJA36" s="220"/>
      <c r="NJB36" s="220"/>
      <c r="NJC36" s="220"/>
      <c r="NJD36" s="220"/>
      <c r="NJE36" s="220"/>
      <c r="NJF36" s="220"/>
      <c r="NJG36" s="220"/>
      <c r="NJH36" s="220"/>
      <c r="NJI36" s="220"/>
      <c r="NJJ36" s="220"/>
      <c r="NJK36" s="220"/>
      <c r="NJL36" s="220"/>
      <c r="NJM36" s="220"/>
      <c r="NJN36" s="220"/>
      <c r="NJO36" s="220"/>
      <c r="NJP36" s="220"/>
      <c r="NJQ36" s="220"/>
      <c r="NJR36" s="220"/>
      <c r="NJS36" s="220"/>
      <c r="NJT36" s="220"/>
      <c r="NJU36" s="220"/>
      <c r="NJV36" s="220"/>
      <c r="NJW36" s="220"/>
      <c r="NJX36" s="220"/>
      <c r="NJY36" s="220"/>
      <c r="NJZ36" s="220"/>
      <c r="NKA36" s="220"/>
      <c r="NKB36" s="220"/>
      <c r="NKC36" s="220"/>
      <c r="NKD36" s="220"/>
      <c r="NKE36" s="220"/>
      <c r="NKF36" s="220"/>
      <c r="NKG36" s="220"/>
      <c r="NKH36" s="220"/>
      <c r="NKI36" s="220"/>
      <c r="NKJ36" s="220"/>
      <c r="NKK36" s="220"/>
      <c r="NKL36" s="220"/>
      <c r="NKM36" s="220"/>
      <c r="NKN36" s="220"/>
      <c r="NKO36" s="220"/>
      <c r="NKP36" s="220"/>
      <c r="NKQ36" s="220"/>
      <c r="NKR36" s="220"/>
      <c r="NKS36" s="220"/>
      <c r="NKT36" s="220"/>
      <c r="NKU36" s="220"/>
      <c r="NKV36" s="220"/>
      <c r="NKW36" s="220"/>
      <c r="NKX36" s="220"/>
      <c r="NKY36" s="220"/>
      <c r="NKZ36" s="220"/>
      <c r="NLA36" s="220"/>
      <c r="NLB36" s="220"/>
      <c r="NLC36" s="220"/>
      <c r="NLD36" s="220"/>
      <c r="NLE36" s="220"/>
      <c r="NLF36" s="220"/>
      <c r="NLG36" s="220"/>
      <c r="NLH36" s="220"/>
      <c r="NLI36" s="220"/>
      <c r="NLJ36" s="220"/>
      <c r="NLK36" s="220"/>
      <c r="NLL36" s="220"/>
      <c r="NLM36" s="220"/>
      <c r="NLN36" s="220"/>
      <c r="NLO36" s="220"/>
      <c r="NLP36" s="220"/>
      <c r="NLQ36" s="220"/>
      <c r="NLR36" s="220"/>
      <c r="NLS36" s="220"/>
      <c r="NLT36" s="220"/>
      <c r="NLU36" s="220"/>
      <c r="NLV36" s="220"/>
      <c r="NLW36" s="220"/>
      <c r="NLX36" s="220"/>
      <c r="NLY36" s="220"/>
      <c r="NLZ36" s="220"/>
      <c r="NMA36" s="220"/>
      <c r="NMB36" s="220"/>
      <c r="NMC36" s="220"/>
      <c r="NMD36" s="220"/>
      <c r="NME36" s="220"/>
      <c r="NMF36" s="220"/>
      <c r="NMG36" s="220"/>
      <c r="NMH36" s="220"/>
      <c r="NMI36" s="220"/>
      <c r="NMJ36" s="220"/>
      <c r="NMK36" s="220"/>
      <c r="NML36" s="220"/>
      <c r="NMM36" s="220"/>
      <c r="NMN36" s="220"/>
      <c r="NMO36" s="220"/>
      <c r="NMP36" s="220"/>
      <c r="NMQ36" s="220"/>
      <c r="NMR36" s="220"/>
      <c r="NMS36" s="220"/>
      <c r="NMT36" s="220"/>
      <c r="NMU36" s="220"/>
      <c r="NMV36" s="220"/>
      <c r="NMW36" s="220"/>
      <c r="NMX36" s="220"/>
      <c r="NMY36" s="220"/>
      <c r="NMZ36" s="220"/>
      <c r="NNA36" s="220"/>
      <c r="NNB36" s="220"/>
      <c r="NNC36" s="220"/>
      <c r="NND36" s="220"/>
      <c r="NNE36" s="220"/>
      <c r="NNF36" s="220"/>
      <c r="NNG36" s="220"/>
      <c r="NNH36" s="220"/>
      <c r="NNI36" s="220"/>
      <c r="NNJ36" s="220"/>
      <c r="NNK36" s="220"/>
      <c r="NNL36" s="220"/>
      <c r="NNM36" s="220"/>
      <c r="NNN36" s="220"/>
      <c r="NNO36" s="220"/>
      <c r="NNP36" s="220"/>
      <c r="NNQ36" s="220"/>
      <c r="NNR36" s="220"/>
      <c r="NNS36" s="220"/>
      <c r="NNT36" s="220"/>
      <c r="NNU36" s="220"/>
      <c r="NNV36" s="220"/>
      <c r="NNW36" s="220"/>
      <c r="NNX36" s="220"/>
      <c r="NNY36" s="220"/>
      <c r="NNZ36" s="220"/>
      <c r="NOA36" s="220"/>
      <c r="NOB36" s="220"/>
      <c r="NOC36" s="220"/>
      <c r="NOD36" s="220"/>
      <c r="NOE36" s="220"/>
      <c r="NOF36" s="220"/>
      <c r="NOG36" s="220"/>
      <c r="NOH36" s="220"/>
      <c r="NOI36" s="220"/>
      <c r="NOJ36" s="220"/>
      <c r="NOK36" s="220"/>
      <c r="NOL36" s="220"/>
      <c r="NOM36" s="220"/>
      <c r="NON36" s="220"/>
      <c r="NOO36" s="220"/>
      <c r="NOP36" s="220"/>
      <c r="NOQ36" s="220"/>
      <c r="NOR36" s="220"/>
      <c r="NOS36" s="220"/>
      <c r="NOT36" s="220"/>
      <c r="NOU36" s="220"/>
      <c r="NOV36" s="220"/>
      <c r="NOW36" s="220"/>
      <c r="NOX36" s="220"/>
      <c r="NOY36" s="220"/>
      <c r="NOZ36" s="220"/>
      <c r="NPA36" s="220"/>
      <c r="NPB36" s="220"/>
      <c r="NPC36" s="220"/>
      <c r="NPD36" s="220"/>
      <c r="NPE36" s="220"/>
      <c r="NPF36" s="220"/>
      <c r="NPG36" s="220"/>
      <c r="NPH36" s="220"/>
      <c r="NPI36" s="220"/>
      <c r="NPJ36" s="220"/>
      <c r="NPK36" s="220"/>
      <c r="NPL36" s="220"/>
      <c r="NPM36" s="220"/>
      <c r="NPN36" s="220"/>
      <c r="NPO36" s="220"/>
      <c r="NPP36" s="220"/>
      <c r="NPQ36" s="220"/>
      <c r="NPR36" s="220"/>
      <c r="NPS36" s="220"/>
      <c r="NPT36" s="220"/>
      <c r="NPU36" s="220"/>
      <c r="NPV36" s="220"/>
      <c r="NPW36" s="220"/>
      <c r="NPX36" s="220"/>
      <c r="NPY36" s="220"/>
      <c r="NPZ36" s="220"/>
      <c r="NQA36" s="220"/>
      <c r="NQB36" s="220"/>
      <c r="NQC36" s="220"/>
      <c r="NQD36" s="220"/>
      <c r="NQE36" s="220"/>
      <c r="NQF36" s="220"/>
      <c r="NQG36" s="220"/>
      <c r="NQH36" s="220"/>
      <c r="NQI36" s="220"/>
      <c r="NQJ36" s="220"/>
      <c r="NQK36" s="220"/>
      <c r="NQL36" s="220"/>
      <c r="NQM36" s="220"/>
      <c r="NQN36" s="220"/>
      <c r="NQO36" s="220"/>
      <c r="NQP36" s="220"/>
      <c r="NQQ36" s="220"/>
      <c r="NQR36" s="220"/>
      <c r="NQS36" s="220"/>
      <c r="NQT36" s="220"/>
      <c r="NQU36" s="220"/>
      <c r="NQV36" s="220"/>
      <c r="NQW36" s="220"/>
      <c r="NQX36" s="220"/>
      <c r="NQY36" s="220"/>
      <c r="NQZ36" s="220"/>
      <c r="NRA36" s="220"/>
      <c r="NRB36" s="220"/>
      <c r="NRC36" s="220"/>
      <c r="NRD36" s="220"/>
      <c r="NRE36" s="220"/>
      <c r="NRF36" s="220"/>
      <c r="NRG36" s="220"/>
      <c r="NRH36" s="220"/>
      <c r="NRI36" s="220"/>
      <c r="NRJ36" s="220"/>
      <c r="NRK36" s="220"/>
      <c r="NRL36" s="220"/>
      <c r="NRM36" s="220"/>
      <c r="NRN36" s="220"/>
      <c r="NRO36" s="220"/>
      <c r="NRP36" s="220"/>
      <c r="NRQ36" s="220"/>
      <c r="NRR36" s="220"/>
      <c r="NRS36" s="220"/>
      <c r="NRT36" s="220"/>
      <c r="NRU36" s="220"/>
      <c r="NRV36" s="220"/>
      <c r="NRW36" s="220"/>
      <c r="NRX36" s="220"/>
      <c r="NRY36" s="220"/>
      <c r="NRZ36" s="220"/>
      <c r="NSA36" s="220"/>
      <c r="NSB36" s="220"/>
      <c r="NSC36" s="220"/>
      <c r="NSD36" s="220"/>
      <c r="NSE36" s="220"/>
      <c r="NSF36" s="220"/>
      <c r="NSG36" s="220"/>
      <c r="NSH36" s="220"/>
      <c r="NSI36" s="220"/>
      <c r="NSJ36" s="220"/>
      <c r="NSK36" s="220"/>
      <c r="NSL36" s="220"/>
      <c r="NSM36" s="220"/>
      <c r="NSN36" s="220"/>
      <c r="NSO36" s="220"/>
      <c r="NSP36" s="220"/>
      <c r="NSQ36" s="220"/>
      <c r="NSR36" s="220"/>
      <c r="NSS36" s="220"/>
      <c r="NST36" s="220"/>
      <c r="NSU36" s="220"/>
      <c r="NSV36" s="220"/>
      <c r="NSW36" s="220"/>
      <c r="NSX36" s="220"/>
      <c r="NSY36" s="220"/>
      <c r="NSZ36" s="220"/>
      <c r="NTA36" s="220"/>
      <c r="NTB36" s="220"/>
      <c r="NTC36" s="220"/>
      <c r="NTD36" s="220"/>
      <c r="NTE36" s="220"/>
      <c r="NTF36" s="220"/>
      <c r="NTG36" s="220"/>
      <c r="NTH36" s="220"/>
      <c r="NTI36" s="220"/>
      <c r="NTJ36" s="220"/>
      <c r="NTK36" s="220"/>
      <c r="NTL36" s="220"/>
      <c r="NTM36" s="220"/>
      <c r="NTN36" s="220"/>
      <c r="NTO36" s="220"/>
      <c r="NTP36" s="220"/>
      <c r="NTQ36" s="220"/>
      <c r="NTR36" s="220"/>
      <c r="NTS36" s="220"/>
      <c r="NTT36" s="220"/>
      <c r="NTU36" s="220"/>
      <c r="NTV36" s="220"/>
      <c r="NTW36" s="220"/>
      <c r="NTX36" s="220"/>
      <c r="NTY36" s="220"/>
      <c r="NTZ36" s="220"/>
      <c r="NUA36" s="220"/>
      <c r="NUB36" s="220"/>
      <c r="NUC36" s="220"/>
      <c r="NUD36" s="220"/>
      <c r="NUE36" s="220"/>
      <c r="NUF36" s="220"/>
      <c r="NUG36" s="220"/>
      <c r="NUH36" s="220"/>
      <c r="NUI36" s="220"/>
      <c r="NUJ36" s="220"/>
      <c r="NUK36" s="220"/>
      <c r="NUL36" s="220"/>
      <c r="NUM36" s="220"/>
      <c r="NUN36" s="220"/>
      <c r="NUO36" s="220"/>
      <c r="NUP36" s="220"/>
      <c r="NUQ36" s="220"/>
      <c r="NUR36" s="220"/>
      <c r="NUS36" s="220"/>
      <c r="NUT36" s="220"/>
      <c r="NUU36" s="220"/>
      <c r="NUV36" s="220"/>
      <c r="NUW36" s="220"/>
      <c r="NUX36" s="220"/>
      <c r="NUY36" s="220"/>
      <c r="NUZ36" s="220"/>
      <c r="NVA36" s="220"/>
      <c r="NVB36" s="220"/>
      <c r="NVC36" s="220"/>
      <c r="NVD36" s="220"/>
      <c r="NVE36" s="220"/>
      <c r="NVF36" s="220"/>
      <c r="NVG36" s="220"/>
      <c r="NVH36" s="220"/>
      <c r="NVI36" s="220"/>
      <c r="NVJ36" s="220"/>
      <c r="NVK36" s="220"/>
      <c r="NVL36" s="220"/>
      <c r="NVM36" s="220"/>
      <c r="NVN36" s="220"/>
      <c r="NVO36" s="220"/>
      <c r="NVP36" s="220"/>
      <c r="NVQ36" s="220"/>
      <c r="NVR36" s="220"/>
      <c r="NVS36" s="220"/>
      <c r="NVT36" s="220"/>
      <c r="NVU36" s="220"/>
      <c r="NVV36" s="220"/>
      <c r="NVW36" s="220"/>
      <c r="NVX36" s="220"/>
      <c r="NVY36" s="220"/>
      <c r="NVZ36" s="220"/>
      <c r="NWA36" s="220"/>
      <c r="NWB36" s="220"/>
      <c r="NWC36" s="220"/>
      <c r="NWD36" s="220"/>
      <c r="NWE36" s="220"/>
      <c r="NWF36" s="220"/>
      <c r="NWG36" s="220"/>
      <c r="NWH36" s="220"/>
      <c r="NWI36" s="220"/>
      <c r="NWJ36" s="220"/>
      <c r="NWK36" s="220"/>
      <c r="NWL36" s="220"/>
      <c r="NWM36" s="220"/>
      <c r="NWN36" s="220"/>
      <c r="NWO36" s="220"/>
      <c r="NWP36" s="220"/>
      <c r="NWQ36" s="220"/>
      <c r="NWR36" s="220"/>
      <c r="NWS36" s="220"/>
      <c r="NWT36" s="220"/>
      <c r="NWU36" s="220"/>
      <c r="NWV36" s="220"/>
      <c r="NWW36" s="220"/>
      <c r="NWX36" s="220"/>
      <c r="NWY36" s="220"/>
      <c r="NWZ36" s="220"/>
      <c r="NXA36" s="220"/>
      <c r="NXB36" s="220"/>
      <c r="NXC36" s="220"/>
      <c r="NXD36" s="220"/>
      <c r="NXE36" s="220"/>
      <c r="NXF36" s="220"/>
      <c r="NXG36" s="220"/>
      <c r="NXH36" s="220"/>
      <c r="NXI36" s="220"/>
      <c r="NXJ36" s="220"/>
      <c r="NXK36" s="220"/>
      <c r="NXL36" s="220"/>
      <c r="NXM36" s="220"/>
      <c r="NXN36" s="220"/>
      <c r="NXO36" s="220"/>
      <c r="NXP36" s="220"/>
      <c r="NXQ36" s="220"/>
      <c r="NXR36" s="220"/>
      <c r="NXS36" s="220"/>
      <c r="NXT36" s="220"/>
      <c r="NXU36" s="220"/>
      <c r="NXV36" s="220"/>
      <c r="NXW36" s="220"/>
      <c r="NXX36" s="220"/>
      <c r="NXY36" s="220"/>
      <c r="NXZ36" s="220"/>
      <c r="NYA36" s="220"/>
      <c r="NYB36" s="220"/>
      <c r="NYC36" s="220"/>
      <c r="NYD36" s="220"/>
      <c r="NYE36" s="220"/>
      <c r="NYF36" s="220"/>
      <c r="NYG36" s="220"/>
      <c r="NYH36" s="220"/>
      <c r="NYI36" s="220"/>
      <c r="NYJ36" s="220"/>
      <c r="NYK36" s="220"/>
      <c r="NYL36" s="220"/>
      <c r="NYM36" s="220"/>
      <c r="NYN36" s="220"/>
      <c r="NYO36" s="220"/>
      <c r="NYP36" s="220"/>
      <c r="NYQ36" s="220"/>
      <c r="NYR36" s="220"/>
      <c r="NYS36" s="220"/>
      <c r="NYT36" s="220"/>
      <c r="NYU36" s="220"/>
      <c r="NYV36" s="220"/>
      <c r="NYW36" s="220"/>
      <c r="NYX36" s="220"/>
      <c r="NYY36" s="220"/>
      <c r="NYZ36" s="220"/>
      <c r="NZA36" s="220"/>
      <c r="NZB36" s="220"/>
      <c r="NZC36" s="220"/>
      <c r="NZD36" s="220"/>
      <c r="NZE36" s="220"/>
      <c r="NZF36" s="220"/>
      <c r="NZG36" s="220"/>
      <c r="NZH36" s="220"/>
      <c r="NZI36" s="220"/>
      <c r="NZJ36" s="220"/>
      <c r="NZK36" s="220"/>
      <c r="NZL36" s="220"/>
      <c r="NZM36" s="220"/>
      <c r="NZN36" s="220"/>
      <c r="NZO36" s="220"/>
      <c r="NZP36" s="220"/>
      <c r="NZQ36" s="220"/>
      <c r="NZR36" s="220"/>
      <c r="NZS36" s="220"/>
      <c r="NZT36" s="220"/>
      <c r="NZU36" s="220"/>
      <c r="NZV36" s="220"/>
      <c r="NZW36" s="220"/>
      <c r="NZX36" s="220"/>
      <c r="NZY36" s="220"/>
      <c r="NZZ36" s="220"/>
      <c r="OAA36" s="220"/>
      <c r="OAB36" s="220"/>
      <c r="OAC36" s="220"/>
      <c r="OAD36" s="220"/>
      <c r="OAE36" s="220"/>
      <c r="OAF36" s="220"/>
      <c r="OAG36" s="220"/>
      <c r="OAH36" s="220"/>
      <c r="OAI36" s="220"/>
      <c r="OAJ36" s="220"/>
      <c r="OAK36" s="220"/>
      <c r="OAL36" s="220"/>
      <c r="OAM36" s="220"/>
      <c r="OAN36" s="220"/>
      <c r="OAO36" s="220"/>
      <c r="OAP36" s="220"/>
      <c r="OAQ36" s="220"/>
      <c r="OAR36" s="220"/>
      <c r="OAS36" s="220"/>
      <c r="OAT36" s="220"/>
      <c r="OAU36" s="220"/>
      <c r="OAV36" s="220"/>
      <c r="OAW36" s="220"/>
      <c r="OAX36" s="220"/>
      <c r="OAY36" s="220"/>
      <c r="OAZ36" s="220"/>
      <c r="OBA36" s="220"/>
      <c r="OBB36" s="220"/>
      <c r="OBC36" s="220"/>
      <c r="OBD36" s="220"/>
      <c r="OBE36" s="220"/>
      <c r="OBF36" s="220"/>
      <c r="OBG36" s="220"/>
      <c r="OBH36" s="220"/>
      <c r="OBI36" s="220"/>
      <c r="OBJ36" s="220"/>
      <c r="OBK36" s="220"/>
      <c r="OBL36" s="220"/>
      <c r="OBM36" s="220"/>
      <c r="OBN36" s="220"/>
      <c r="OBO36" s="220"/>
      <c r="OBP36" s="220"/>
      <c r="OBQ36" s="220"/>
      <c r="OBR36" s="220"/>
      <c r="OBS36" s="220"/>
      <c r="OBT36" s="220"/>
      <c r="OBU36" s="220"/>
      <c r="OBV36" s="220"/>
      <c r="OBW36" s="220"/>
      <c r="OBX36" s="220"/>
      <c r="OBY36" s="220"/>
      <c r="OBZ36" s="220"/>
      <c r="OCA36" s="220"/>
      <c r="OCB36" s="220"/>
      <c r="OCC36" s="220"/>
      <c r="OCD36" s="220"/>
      <c r="OCE36" s="220"/>
      <c r="OCF36" s="220"/>
      <c r="OCG36" s="220"/>
      <c r="OCH36" s="220"/>
      <c r="OCI36" s="220"/>
      <c r="OCJ36" s="220"/>
      <c r="OCK36" s="220"/>
      <c r="OCL36" s="220"/>
      <c r="OCM36" s="220"/>
      <c r="OCN36" s="220"/>
      <c r="OCO36" s="220"/>
      <c r="OCP36" s="220"/>
      <c r="OCQ36" s="220"/>
      <c r="OCR36" s="220"/>
      <c r="OCS36" s="220"/>
      <c r="OCT36" s="220"/>
      <c r="OCU36" s="220"/>
      <c r="OCV36" s="220"/>
      <c r="OCW36" s="220"/>
      <c r="OCX36" s="220"/>
      <c r="OCY36" s="220"/>
      <c r="OCZ36" s="220"/>
      <c r="ODA36" s="220"/>
      <c r="ODB36" s="220"/>
      <c r="ODC36" s="220"/>
      <c r="ODD36" s="220"/>
      <c r="ODE36" s="220"/>
      <c r="ODF36" s="220"/>
      <c r="ODG36" s="220"/>
      <c r="ODH36" s="220"/>
      <c r="ODI36" s="220"/>
      <c r="ODJ36" s="220"/>
      <c r="ODK36" s="220"/>
      <c r="ODL36" s="220"/>
      <c r="ODM36" s="220"/>
      <c r="ODN36" s="220"/>
      <c r="ODO36" s="220"/>
      <c r="ODP36" s="220"/>
      <c r="ODQ36" s="220"/>
      <c r="ODR36" s="220"/>
      <c r="ODS36" s="220"/>
      <c r="ODT36" s="220"/>
      <c r="ODU36" s="220"/>
      <c r="ODV36" s="220"/>
      <c r="ODW36" s="220"/>
      <c r="ODX36" s="220"/>
      <c r="ODY36" s="220"/>
      <c r="ODZ36" s="220"/>
      <c r="OEA36" s="220"/>
      <c r="OEB36" s="220"/>
      <c r="OEC36" s="220"/>
      <c r="OED36" s="220"/>
      <c r="OEE36" s="220"/>
      <c r="OEF36" s="220"/>
      <c r="OEG36" s="220"/>
      <c r="OEH36" s="220"/>
      <c r="OEI36" s="220"/>
      <c r="OEJ36" s="220"/>
      <c r="OEK36" s="220"/>
      <c r="OEL36" s="220"/>
      <c r="OEM36" s="220"/>
      <c r="OEN36" s="220"/>
      <c r="OEO36" s="220"/>
      <c r="OEP36" s="220"/>
      <c r="OEQ36" s="220"/>
      <c r="OER36" s="220"/>
      <c r="OES36" s="220"/>
      <c r="OET36" s="220"/>
      <c r="OEU36" s="220"/>
      <c r="OEV36" s="220"/>
      <c r="OEW36" s="220"/>
      <c r="OEX36" s="220"/>
      <c r="OEY36" s="220"/>
      <c r="OEZ36" s="220"/>
      <c r="OFA36" s="220"/>
      <c r="OFB36" s="220"/>
      <c r="OFC36" s="220"/>
      <c r="OFD36" s="220"/>
      <c r="OFE36" s="220"/>
      <c r="OFF36" s="220"/>
      <c r="OFG36" s="220"/>
      <c r="OFH36" s="220"/>
      <c r="OFI36" s="220"/>
      <c r="OFJ36" s="220"/>
      <c r="OFK36" s="220"/>
      <c r="OFL36" s="220"/>
      <c r="OFM36" s="220"/>
      <c r="OFN36" s="220"/>
      <c r="OFO36" s="220"/>
      <c r="OFP36" s="220"/>
      <c r="OFQ36" s="220"/>
      <c r="OFR36" s="220"/>
      <c r="OFS36" s="220"/>
      <c r="OFT36" s="220"/>
      <c r="OFU36" s="220"/>
      <c r="OFV36" s="220"/>
      <c r="OFW36" s="220"/>
      <c r="OFX36" s="220"/>
      <c r="OFY36" s="220"/>
      <c r="OFZ36" s="220"/>
      <c r="OGA36" s="220"/>
      <c r="OGB36" s="220"/>
      <c r="OGC36" s="220"/>
      <c r="OGD36" s="220"/>
      <c r="OGE36" s="220"/>
      <c r="OGF36" s="220"/>
      <c r="OGG36" s="220"/>
      <c r="OGH36" s="220"/>
      <c r="OGI36" s="220"/>
      <c r="OGJ36" s="220"/>
      <c r="OGK36" s="220"/>
      <c r="OGL36" s="220"/>
      <c r="OGM36" s="220"/>
      <c r="OGN36" s="220"/>
      <c r="OGO36" s="220"/>
      <c r="OGP36" s="220"/>
      <c r="OGQ36" s="220"/>
      <c r="OGR36" s="220"/>
      <c r="OGS36" s="220"/>
      <c r="OGT36" s="220"/>
      <c r="OGU36" s="220"/>
      <c r="OGV36" s="220"/>
      <c r="OGW36" s="220"/>
      <c r="OGX36" s="220"/>
      <c r="OGY36" s="220"/>
      <c r="OGZ36" s="220"/>
      <c r="OHA36" s="220"/>
      <c r="OHB36" s="220"/>
      <c r="OHC36" s="220"/>
      <c r="OHD36" s="220"/>
      <c r="OHE36" s="220"/>
      <c r="OHF36" s="220"/>
      <c r="OHG36" s="220"/>
      <c r="OHH36" s="220"/>
      <c r="OHI36" s="220"/>
      <c r="OHJ36" s="220"/>
      <c r="OHK36" s="220"/>
      <c r="OHL36" s="220"/>
      <c r="OHM36" s="220"/>
      <c r="OHN36" s="220"/>
      <c r="OHO36" s="220"/>
      <c r="OHP36" s="220"/>
      <c r="OHQ36" s="220"/>
      <c r="OHR36" s="220"/>
      <c r="OHS36" s="220"/>
      <c r="OHT36" s="220"/>
      <c r="OHU36" s="220"/>
      <c r="OHV36" s="220"/>
      <c r="OHW36" s="220"/>
      <c r="OHX36" s="220"/>
      <c r="OHY36" s="220"/>
      <c r="OHZ36" s="220"/>
      <c r="OIA36" s="220"/>
      <c r="OIB36" s="220"/>
      <c r="OIC36" s="220"/>
      <c r="OID36" s="220"/>
      <c r="OIE36" s="220"/>
      <c r="OIF36" s="220"/>
      <c r="OIG36" s="220"/>
      <c r="OIH36" s="220"/>
      <c r="OII36" s="220"/>
      <c r="OIJ36" s="220"/>
      <c r="OIK36" s="220"/>
      <c r="OIL36" s="220"/>
      <c r="OIM36" s="220"/>
      <c r="OIN36" s="220"/>
      <c r="OIO36" s="220"/>
      <c r="OIP36" s="220"/>
      <c r="OIQ36" s="220"/>
      <c r="OIR36" s="220"/>
      <c r="OIS36" s="220"/>
      <c r="OIT36" s="220"/>
      <c r="OIU36" s="220"/>
      <c r="OIV36" s="220"/>
      <c r="OIW36" s="220"/>
      <c r="OIX36" s="220"/>
      <c r="OIY36" s="220"/>
      <c r="OIZ36" s="220"/>
      <c r="OJA36" s="220"/>
      <c r="OJB36" s="220"/>
      <c r="OJC36" s="220"/>
      <c r="OJD36" s="220"/>
      <c r="OJE36" s="220"/>
      <c r="OJF36" s="220"/>
      <c r="OJG36" s="220"/>
      <c r="OJH36" s="220"/>
      <c r="OJI36" s="220"/>
      <c r="OJJ36" s="220"/>
      <c r="OJK36" s="220"/>
      <c r="OJL36" s="220"/>
      <c r="OJM36" s="220"/>
      <c r="OJN36" s="220"/>
      <c r="OJO36" s="220"/>
      <c r="OJP36" s="220"/>
      <c r="OJQ36" s="220"/>
      <c r="OJR36" s="220"/>
      <c r="OJS36" s="220"/>
      <c r="OJT36" s="220"/>
      <c r="OJU36" s="220"/>
      <c r="OJV36" s="220"/>
      <c r="OJW36" s="220"/>
      <c r="OJX36" s="220"/>
      <c r="OJY36" s="220"/>
      <c r="OJZ36" s="220"/>
      <c r="OKA36" s="220"/>
      <c r="OKB36" s="220"/>
      <c r="OKC36" s="220"/>
      <c r="OKD36" s="220"/>
      <c r="OKE36" s="220"/>
      <c r="OKF36" s="220"/>
      <c r="OKG36" s="220"/>
      <c r="OKH36" s="220"/>
      <c r="OKI36" s="220"/>
      <c r="OKJ36" s="220"/>
      <c r="OKK36" s="220"/>
      <c r="OKL36" s="220"/>
      <c r="OKM36" s="220"/>
      <c r="OKN36" s="220"/>
      <c r="OKO36" s="220"/>
      <c r="OKP36" s="220"/>
      <c r="OKQ36" s="220"/>
      <c r="OKR36" s="220"/>
      <c r="OKS36" s="220"/>
      <c r="OKT36" s="220"/>
      <c r="OKU36" s="220"/>
      <c r="OKV36" s="220"/>
      <c r="OKW36" s="220"/>
      <c r="OKX36" s="220"/>
      <c r="OKY36" s="220"/>
      <c r="OKZ36" s="220"/>
      <c r="OLA36" s="220"/>
      <c r="OLB36" s="220"/>
      <c r="OLC36" s="220"/>
      <c r="OLD36" s="220"/>
      <c r="OLE36" s="220"/>
      <c r="OLF36" s="220"/>
      <c r="OLG36" s="220"/>
      <c r="OLH36" s="220"/>
      <c r="OLI36" s="220"/>
      <c r="OLJ36" s="220"/>
      <c r="OLK36" s="220"/>
      <c r="OLL36" s="220"/>
      <c r="OLM36" s="220"/>
      <c r="OLN36" s="220"/>
      <c r="OLO36" s="220"/>
      <c r="OLP36" s="220"/>
      <c r="OLQ36" s="220"/>
      <c r="OLR36" s="220"/>
      <c r="OLS36" s="220"/>
      <c r="OLT36" s="220"/>
      <c r="OLU36" s="220"/>
      <c r="OLV36" s="220"/>
      <c r="OLW36" s="220"/>
      <c r="OLX36" s="220"/>
      <c r="OLY36" s="220"/>
      <c r="OLZ36" s="220"/>
      <c r="OMA36" s="220"/>
      <c r="OMB36" s="220"/>
      <c r="OMC36" s="220"/>
      <c r="OMD36" s="220"/>
      <c r="OME36" s="220"/>
      <c r="OMF36" s="220"/>
      <c r="OMG36" s="220"/>
      <c r="OMH36" s="220"/>
      <c r="OMI36" s="220"/>
      <c r="OMJ36" s="220"/>
      <c r="OMK36" s="220"/>
      <c r="OML36" s="220"/>
      <c r="OMM36" s="220"/>
      <c r="OMN36" s="220"/>
      <c r="OMO36" s="220"/>
      <c r="OMP36" s="220"/>
      <c r="OMQ36" s="220"/>
      <c r="OMR36" s="220"/>
      <c r="OMS36" s="220"/>
      <c r="OMT36" s="220"/>
      <c r="OMU36" s="220"/>
      <c r="OMV36" s="220"/>
      <c r="OMW36" s="220"/>
      <c r="OMX36" s="220"/>
      <c r="OMY36" s="220"/>
      <c r="OMZ36" s="220"/>
      <c r="ONA36" s="220"/>
      <c r="ONB36" s="220"/>
      <c r="ONC36" s="220"/>
      <c r="OND36" s="220"/>
      <c r="ONE36" s="220"/>
      <c r="ONF36" s="220"/>
      <c r="ONG36" s="220"/>
      <c r="ONH36" s="220"/>
      <c r="ONI36" s="220"/>
      <c r="ONJ36" s="220"/>
      <c r="ONK36" s="220"/>
      <c r="ONL36" s="220"/>
      <c r="ONM36" s="220"/>
      <c r="ONN36" s="220"/>
      <c r="ONO36" s="220"/>
      <c r="ONP36" s="220"/>
      <c r="ONQ36" s="220"/>
      <c r="ONR36" s="220"/>
      <c r="ONS36" s="220"/>
      <c r="ONT36" s="220"/>
      <c r="ONU36" s="220"/>
      <c r="ONV36" s="220"/>
      <c r="ONW36" s="220"/>
      <c r="ONX36" s="220"/>
      <c r="ONY36" s="220"/>
      <c r="ONZ36" s="220"/>
      <c r="OOA36" s="220"/>
      <c r="OOB36" s="220"/>
      <c r="OOC36" s="220"/>
      <c r="OOD36" s="220"/>
      <c r="OOE36" s="220"/>
      <c r="OOF36" s="220"/>
      <c r="OOG36" s="220"/>
      <c r="OOH36" s="220"/>
      <c r="OOI36" s="220"/>
      <c r="OOJ36" s="220"/>
      <c r="OOK36" s="220"/>
      <c r="OOL36" s="220"/>
      <c r="OOM36" s="220"/>
      <c r="OON36" s="220"/>
      <c r="OOO36" s="220"/>
      <c r="OOP36" s="220"/>
      <c r="OOQ36" s="220"/>
      <c r="OOR36" s="220"/>
      <c r="OOS36" s="220"/>
      <c r="OOT36" s="220"/>
      <c r="OOU36" s="220"/>
      <c r="OOV36" s="220"/>
      <c r="OOW36" s="220"/>
      <c r="OOX36" s="220"/>
      <c r="OOY36" s="220"/>
      <c r="OOZ36" s="220"/>
      <c r="OPA36" s="220"/>
      <c r="OPB36" s="220"/>
      <c r="OPC36" s="220"/>
      <c r="OPD36" s="220"/>
      <c r="OPE36" s="220"/>
      <c r="OPF36" s="220"/>
      <c r="OPG36" s="220"/>
      <c r="OPH36" s="220"/>
      <c r="OPI36" s="220"/>
      <c r="OPJ36" s="220"/>
      <c r="OPK36" s="220"/>
      <c r="OPL36" s="220"/>
      <c r="OPM36" s="220"/>
      <c r="OPN36" s="220"/>
      <c r="OPO36" s="220"/>
      <c r="OPP36" s="220"/>
      <c r="OPQ36" s="220"/>
      <c r="OPR36" s="220"/>
      <c r="OPS36" s="220"/>
      <c r="OPT36" s="220"/>
      <c r="OPU36" s="220"/>
      <c r="OPV36" s="220"/>
      <c r="OPW36" s="220"/>
      <c r="OPX36" s="220"/>
      <c r="OPY36" s="220"/>
      <c r="OPZ36" s="220"/>
      <c r="OQA36" s="220"/>
      <c r="OQB36" s="220"/>
      <c r="OQC36" s="220"/>
      <c r="OQD36" s="220"/>
      <c r="OQE36" s="220"/>
      <c r="OQF36" s="220"/>
      <c r="OQG36" s="220"/>
      <c r="OQH36" s="220"/>
      <c r="OQI36" s="220"/>
      <c r="OQJ36" s="220"/>
      <c r="OQK36" s="220"/>
      <c r="OQL36" s="220"/>
      <c r="OQM36" s="220"/>
      <c r="OQN36" s="220"/>
      <c r="OQO36" s="220"/>
      <c r="OQP36" s="220"/>
      <c r="OQQ36" s="220"/>
      <c r="OQR36" s="220"/>
      <c r="OQS36" s="220"/>
      <c r="OQT36" s="220"/>
      <c r="OQU36" s="220"/>
      <c r="OQV36" s="220"/>
      <c r="OQW36" s="220"/>
      <c r="OQX36" s="220"/>
      <c r="OQY36" s="220"/>
      <c r="OQZ36" s="220"/>
      <c r="ORA36" s="220"/>
      <c r="ORB36" s="220"/>
      <c r="ORC36" s="220"/>
      <c r="ORD36" s="220"/>
      <c r="ORE36" s="220"/>
      <c r="ORF36" s="220"/>
      <c r="ORG36" s="220"/>
      <c r="ORH36" s="220"/>
      <c r="ORI36" s="220"/>
      <c r="ORJ36" s="220"/>
      <c r="ORK36" s="220"/>
      <c r="ORL36" s="220"/>
      <c r="ORM36" s="220"/>
      <c r="ORN36" s="220"/>
      <c r="ORO36" s="220"/>
      <c r="ORP36" s="220"/>
      <c r="ORQ36" s="220"/>
      <c r="ORR36" s="220"/>
      <c r="ORS36" s="220"/>
      <c r="ORT36" s="220"/>
      <c r="ORU36" s="220"/>
      <c r="ORV36" s="220"/>
      <c r="ORW36" s="220"/>
      <c r="ORX36" s="220"/>
      <c r="ORY36" s="220"/>
      <c r="ORZ36" s="220"/>
      <c r="OSA36" s="220"/>
      <c r="OSB36" s="220"/>
      <c r="OSC36" s="220"/>
      <c r="OSD36" s="220"/>
      <c r="OSE36" s="220"/>
      <c r="OSF36" s="220"/>
      <c r="OSG36" s="220"/>
      <c r="OSH36" s="220"/>
      <c r="OSI36" s="220"/>
      <c r="OSJ36" s="220"/>
      <c r="OSK36" s="220"/>
      <c r="OSL36" s="220"/>
      <c r="OSM36" s="220"/>
      <c r="OSN36" s="220"/>
      <c r="OSO36" s="220"/>
      <c r="OSP36" s="220"/>
      <c r="OSQ36" s="220"/>
      <c r="OSR36" s="220"/>
      <c r="OSS36" s="220"/>
      <c r="OST36" s="220"/>
      <c r="OSU36" s="220"/>
      <c r="OSV36" s="220"/>
      <c r="OSW36" s="220"/>
      <c r="OSX36" s="220"/>
      <c r="OSY36" s="220"/>
      <c r="OSZ36" s="220"/>
      <c r="OTA36" s="220"/>
      <c r="OTB36" s="220"/>
      <c r="OTC36" s="220"/>
      <c r="OTD36" s="220"/>
      <c r="OTE36" s="220"/>
      <c r="OTF36" s="220"/>
      <c r="OTG36" s="220"/>
      <c r="OTH36" s="220"/>
      <c r="OTI36" s="220"/>
      <c r="OTJ36" s="220"/>
      <c r="OTK36" s="220"/>
      <c r="OTL36" s="220"/>
      <c r="OTM36" s="220"/>
      <c r="OTN36" s="220"/>
      <c r="OTO36" s="220"/>
      <c r="OTP36" s="220"/>
      <c r="OTQ36" s="220"/>
      <c r="OTR36" s="220"/>
      <c r="OTS36" s="220"/>
      <c r="OTT36" s="220"/>
      <c r="OTU36" s="220"/>
      <c r="OTV36" s="220"/>
      <c r="OTW36" s="220"/>
      <c r="OTX36" s="220"/>
      <c r="OTY36" s="220"/>
      <c r="OTZ36" s="220"/>
      <c r="OUA36" s="220"/>
      <c r="OUB36" s="220"/>
      <c r="OUC36" s="220"/>
      <c r="OUD36" s="220"/>
      <c r="OUE36" s="220"/>
      <c r="OUF36" s="220"/>
      <c r="OUG36" s="220"/>
      <c r="OUH36" s="220"/>
      <c r="OUI36" s="220"/>
      <c r="OUJ36" s="220"/>
      <c r="OUK36" s="220"/>
      <c r="OUL36" s="220"/>
      <c r="OUM36" s="220"/>
      <c r="OUN36" s="220"/>
      <c r="OUO36" s="220"/>
      <c r="OUP36" s="220"/>
      <c r="OUQ36" s="220"/>
      <c r="OUR36" s="220"/>
      <c r="OUS36" s="220"/>
      <c r="OUT36" s="220"/>
      <c r="OUU36" s="220"/>
      <c r="OUV36" s="220"/>
      <c r="OUW36" s="220"/>
      <c r="OUX36" s="220"/>
      <c r="OUY36" s="220"/>
      <c r="OUZ36" s="220"/>
      <c r="OVA36" s="220"/>
      <c r="OVB36" s="220"/>
      <c r="OVC36" s="220"/>
      <c r="OVD36" s="220"/>
      <c r="OVE36" s="220"/>
      <c r="OVF36" s="220"/>
      <c r="OVG36" s="220"/>
      <c r="OVH36" s="220"/>
      <c r="OVI36" s="220"/>
      <c r="OVJ36" s="220"/>
      <c r="OVK36" s="220"/>
      <c r="OVL36" s="220"/>
      <c r="OVM36" s="220"/>
      <c r="OVN36" s="220"/>
      <c r="OVO36" s="220"/>
      <c r="OVP36" s="220"/>
      <c r="OVQ36" s="220"/>
      <c r="OVR36" s="220"/>
      <c r="OVS36" s="220"/>
      <c r="OVT36" s="220"/>
      <c r="OVU36" s="220"/>
      <c r="OVV36" s="220"/>
      <c r="OVW36" s="220"/>
      <c r="OVX36" s="220"/>
      <c r="OVY36" s="220"/>
      <c r="OVZ36" s="220"/>
      <c r="OWA36" s="220"/>
      <c r="OWB36" s="220"/>
      <c r="OWC36" s="220"/>
      <c r="OWD36" s="220"/>
      <c r="OWE36" s="220"/>
      <c r="OWF36" s="220"/>
      <c r="OWG36" s="220"/>
      <c r="OWH36" s="220"/>
      <c r="OWI36" s="220"/>
      <c r="OWJ36" s="220"/>
      <c r="OWK36" s="220"/>
      <c r="OWL36" s="220"/>
      <c r="OWM36" s="220"/>
      <c r="OWN36" s="220"/>
      <c r="OWO36" s="220"/>
      <c r="OWP36" s="220"/>
      <c r="OWQ36" s="220"/>
      <c r="OWR36" s="220"/>
      <c r="OWS36" s="220"/>
      <c r="OWT36" s="220"/>
      <c r="OWU36" s="220"/>
      <c r="OWV36" s="220"/>
      <c r="OWW36" s="220"/>
      <c r="OWX36" s="220"/>
      <c r="OWY36" s="220"/>
      <c r="OWZ36" s="220"/>
      <c r="OXA36" s="220"/>
      <c r="OXB36" s="220"/>
      <c r="OXC36" s="220"/>
      <c r="OXD36" s="220"/>
      <c r="OXE36" s="220"/>
      <c r="OXF36" s="220"/>
      <c r="OXG36" s="220"/>
      <c r="OXH36" s="220"/>
      <c r="OXI36" s="220"/>
      <c r="OXJ36" s="220"/>
      <c r="OXK36" s="220"/>
      <c r="OXL36" s="220"/>
      <c r="OXM36" s="220"/>
      <c r="OXN36" s="220"/>
      <c r="OXO36" s="220"/>
      <c r="OXP36" s="220"/>
      <c r="OXQ36" s="220"/>
      <c r="OXR36" s="220"/>
      <c r="OXS36" s="220"/>
      <c r="OXT36" s="220"/>
      <c r="OXU36" s="220"/>
      <c r="OXV36" s="220"/>
      <c r="OXW36" s="220"/>
      <c r="OXX36" s="220"/>
      <c r="OXY36" s="220"/>
      <c r="OXZ36" s="220"/>
      <c r="OYA36" s="220"/>
      <c r="OYB36" s="220"/>
      <c r="OYC36" s="220"/>
      <c r="OYD36" s="220"/>
      <c r="OYE36" s="220"/>
      <c r="OYF36" s="220"/>
      <c r="OYG36" s="220"/>
      <c r="OYH36" s="220"/>
      <c r="OYI36" s="220"/>
      <c r="OYJ36" s="220"/>
      <c r="OYK36" s="220"/>
      <c r="OYL36" s="220"/>
      <c r="OYM36" s="220"/>
      <c r="OYN36" s="220"/>
      <c r="OYO36" s="220"/>
      <c r="OYP36" s="220"/>
      <c r="OYQ36" s="220"/>
      <c r="OYR36" s="220"/>
      <c r="OYS36" s="220"/>
      <c r="OYT36" s="220"/>
      <c r="OYU36" s="220"/>
      <c r="OYV36" s="220"/>
      <c r="OYW36" s="220"/>
      <c r="OYX36" s="220"/>
      <c r="OYY36" s="220"/>
      <c r="OYZ36" s="220"/>
      <c r="OZA36" s="220"/>
      <c r="OZB36" s="220"/>
      <c r="OZC36" s="220"/>
      <c r="OZD36" s="220"/>
      <c r="OZE36" s="220"/>
      <c r="OZF36" s="220"/>
      <c r="OZG36" s="220"/>
      <c r="OZH36" s="220"/>
      <c r="OZI36" s="220"/>
      <c r="OZJ36" s="220"/>
      <c r="OZK36" s="220"/>
      <c r="OZL36" s="220"/>
      <c r="OZM36" s="220"/>
      <c r="OZN36" s="220"/>
      <c r="OZO36" s="220"/>
      <c r="OZP36" s="220"/>
      <c r="OZQ36" s="220"/>
      <c r="OZR36" s="220"/>
      <c r="OZS36" s="220"/>
      <c r="OZT36" s="220"/>
      <c r="OZU36" s="220"/>
      <c r="OZV36" s="220"/>
      <c r="OZW36" s="220"/>
      <c r="OZX36" s="220"/>
      <c r="OZY36" s="220"/>
      <c r="OZZ36" s="220"/>
      <c r="PAA36" s="220"/>
      <c r="PAB36" s="220"/>
      <c r="PAC36" s="220"/>
      <c r="PAD36" s="220"/>
      <c r="PAE36" s="220"/>
      <c r="PAF36" s="220"/>
      <c r="PAG36" s="220"/>
      <c r="PAH36" s="220"/>
      <c r="PAI36" s="220"/>
      <c r="PAJ36" s="220"/>
      <c r="PAK36" s="220"/>
      <c r="PAL36" s="220"/>
      <c r="PAM36" s="220"/>
      <c r="PAN36" s="220"/>
      <c r="PAO36" s="220"/>
      <c r="PAP36" s="220"/>
      <c r="PAQ36" s="220"/>
      <c r="PAR36" s="220"/>
      <c r="PAS36" s="220"/>
      <c r="PAT36" s="220"/>
      <c r="PAU36" s="220"/>
      <c r="PAV36" s="220"/>
      <c r="PAW36" s="220"/>
      <c r="PAX36" s="220"/>
      <c r="PAY36" s="220"/>
      <c r="PAZ36" s="220"/>
      <c r="PBA36" s="220"/>
      <c r="PBB36" s="220"/>
      <c r="PBC36" s="220"/>
      <c r="PBD36" s="220"/>
      <c r="PBE36" s="220"/>
      <c r="PBF36" s="220"/>
      <c r="PBG36" s="220"/>
      <c r="PBH36" s="220"/>
      <c r="PBI36" s="220"/>
      <c r="PBJ36" s="220"/>
      <c r="PBK36" s="220"/>
      <c r="PBL36" s="220"/>
      <c r="PBM36" s="220"/>
      <c r="PBN36" s="220"/>
      <c r="PBO36" s="220"/>
      <c r="PBP36" s="220"/>
      <c r="PBQ36" s="220"/>
      <c r="PBR36" s="220"/>
      <c r="PBS36" s="220"/>
      <c r="PBT36" s="220"/>
      <c r="PBU36" s="220"/>
      <c r="PBV36" s="220"/>
      <c r="PBW36" s="220"/>
      <c r="PBX36" s="220"/>
      <c r="PBY36" s="220"/>
      <c r="PBZ36" s="220"/>
      <c r="PCA36" s="220"/>
      <c r="PCB36" s="220"/>
      <c r="PCC36" s="220"/>
      <c r="PCD36" s="220"/>
      <c r="PCE36" s="220"/>
      <c r="PCF36" s="220"/>
      <c r="PCG36" s="220"/>
      <c r="PCH36" s="220"/>
      <c r="PCI36" s="220"/>
      <c r="PCJ36" s="220"/>
      <c r="PCK36" s="220"/>
      <c r="PCL36" s="220"/>
      <c r="PCM36" s="220"/>
      <c r="PCN36" s="220"/>
      <c r="PCO36" s="220"/>
      <c r="PCP36" s="220"/>
      <c r="PCQ36" s="220"/>
      <c r="PCR36" s="220"/>
      <c r="PCS36" s="220"/>
      <c r="PCT36" s="220"/>
      <c r="PCU36" s="220"/>
      <c r="PCV36" s="220"/>
      <c r="PCW36" s="220"/>
      <c r="PCX36" s="220"/>
      <c r="PCY36" s="220"/>
      <c r="PCZ36" s="220"/>
      <c r="PDA36" s="220"/>
      <c r="PDB36" s="220"/>
      <c r="PDC36" s="220"/>
      <c r="PDD36" s="220"/>
      <c r="PDE36" s="220"/>
      <c r="PDF36" s="220"/>
      <c r="PDG36" s="220"/>
      <c r="PDH36" s="220"/>
      <c r="PDI36" s="220"/>
      <c r="PDJ36" s="220"/>
      <c r="PDK36" s="220"/>
      <c r="PDL36" s="220"/>
      <c r="PDM36" s="220"/>
      <c r="PDN36" s="220"/>
      <c r="PDO36" s="220"/>
      <c r="PDP36" s="220"/>
      <c r="PDQ36" s="220"/>
      <c r="PDR36" s="220"/>
      <c r="PDS36" s="220"/>
      <c r="PDT36" s="220"/>
      <c r="PDU36" s="220"/>
      <c r="PDV36" s="220"/>
      <c r="PDW36" s="220"/>
      <c r="PDX36" s="220"/>
      <c r="PDY36" s="220"/>
      <c r="PDZ36" s="220"/>
      <c r="PEA36" s="220"/>
      <c r="PEB36" s="220"/>
      <c r="PEC36" s="220"/>
      <c r="PED36" s="220"/>
      <c r="PEE36" s="220"/>
      <c r="PEF36" s="220"/>
      <c r="PEG36" s="220"/>
      <c r="PEH36" s="220"/>
      <c r="PEI36" s="220"/>
      <c r="PEJ36" s="220"/>
      <c r="PEK36" s="220"/>
      <c r="PEL36" s="220"/>
      <c r="PEM36" s="220"/>
      <c r="PEN36" s="220"/>
      <c r="PEO36" s="220"/>
      <c r="PEP36" s="220"/>
      <c r="PEQ36" s="220"/>
      <c r="PER36" s="220"/>
      <c r="PES36" s="220"/>
      <c r="PET36" s="220"/>
      <c r="PEU36" s="220"/>
      <c r="PEV36" s="220"/>
      <c r="PEW36" s="220"/>
      <c r="PEX36" s="220"/>
      <c r="PEY36" s="220"/>
      <c r="PEZ36" s="220"/>
      <c r="PFA36" s="220"/>
      <c r="PFB36" s="220"/>
      <c r="PFC36" s="220"/>
      <c r="PFD36" s="220"/>
      <c r="PFE36" s="220"/>
      <c r="PFF36" s="220"/>
      <c r="PFG36" s="220"/>
      <c r="PFH36" s="220"/>
      <c r="PFI36" s="220"/>
      <c r="PFJ36" s="220"/>
      <c r="PFK36" s="220"/>
      <c r="PFL36" s="220"/>
      <c r="PFM36" s="220"/>
      <c r="PFN36" s="220"/>
      <c r="PFO36" s="220"/>
      <c r="PFP36" s="220"/>
      <c r="PFQ36" s="220"/>
      <c r="PFR36" s="220"/>
      <c r="PFS36" s="220"/>
      <c r="PFT36" s="220"/>
      <c r="PFU36" s="220"/>
      <c r="PFV36" s="220"/>
      <c r="PFW36" s="220"/>
      <c r="PFX36" s="220"/>
      <c r="PFY36" s="220"/>
      <c r="PFZ36" s="220"/>
      <c r="PGA36" s="220"/>
      <c r="PGB36" s="220"/>
      <c r="PGC36" s="220"/>
      <c r="PGD36" s="220"/>
      <c r="PGE36" s="220"/>
      <c r="PGF36" s="220"/>
      <c r="PGG36" s="220"/>
      <c r="PGH36" s="220"/>
      <c r="PGI36" s="220"/>
      <c r="PGJ36" s="220"/>
      <c r="PGK36" s="220"/>
      <c r="PGL36" s="220"/>
      <c r="PGM36" s="220"/>
      <c r="PGN36" s="220"/>
      <c r="PGO36" s="220"/>
      <c r="PGP36" s="220"/>
      <c r="PGQ36" s="220"/>
      <c r="PGR36" s="220"/>
      <c r="PGS36" s="220"/>
      <c r="PGT36" s="220"/>
      <c r="PGU36" s="220"/>
      <c r="PGV36" s="220"/>
      <c r="PGW36" s="220"/>
      <c r="PGX36" s="220"/>
      <c r="PGY36" s="220"/>
      <c r="PGZ36" s="220"/>
      <c r="PHA36" s="220"/>
      <c r="PHB36" s="220"/>
      <c r="PHC36" s="220"/>
      <c r="PHD36" s="220"/>
      <c r="PHE36" s="220"/>
      <c r="PHF36" s="220"/>
      <c r="PHG36" s="220"/>
      <c r="PHH36" s="220"/>
      <c r="PHI36" s="220"/>
      <c r="PHJ36" s="220"/>
      <c r="PHK36" s="220"/>
      <c r="PHL36" s="220"/>
      <c r="PHM36" s="220"/>
      <c r="PHN36" s="220"/>
      <c r="PHO36" s="220"/>
      <c r="PHP36" s="220"/>
      <c r="PHQ36" s="220"/>
      <c r="PHR36" s="220"/>
      <c r="PHS36" s="220"/>
      <c r="PHT36" s="220"/>
      <c r="PHU36" s="220"/>
      <c r="PHV36" s="220"/>
      <c r="PHW36" s="220"/>
      <c r="PHX36" s="220"/>
      <c r="PHY36" s="220"/>
      <c r="PHZ36" s="220"/>
      <c r="PIA36" s="220"/>
      <c r="PIB36" s="220"/>
      <c r="PIC36" s="220"/>
      <c r="PID36" s="220"/>
      <c r="PIE36" s="220"/>
      <c r="PIF36" s="220"/>
      <c r="PIG36" s="220"/>
      <c r="PIH36" s="220"/>
      <c r="PII36" s="220"/>
      <c r="PIJ36" s="220"/>
      <c r="PIK36" s="220"/>
      <c r="PIL36" s="220"/>
      <c r="PIM36" s="220"/>
      <c r="PIN36" s="220"/>
      <c r="PIO36" s="220"/>
      <c r="PIP36" s="220"/>
      <c r="PIQ36" s="220"/>
      <c r="PIR36" s="220"/>
      <c r="PIS36" s="220"/>
      <c r="PIT36" s="220"/>
      <c r="PIU36" s="220"/>
      <c r="PIV36" s="220"/>
      <c r="PIW36" s="220"/>
      <c r="PIX36" s="220"/>
      <c r="PIY36" s="220"/>
      <c r="PIZ36" s="220"/>
      <c r="PJA36" s="220"/>
      <c r="PJB36" s="220"/>
      <c r="PJC36" s="220"/>
      <c r="PJD36" s="220"/>
      <c r="PJE36" s="220"/>
      <c r="PJF36" s="220"/>
      <c r="PJG36" s="220"/>
      <c r="PJH36" s="220"/>
      <c r="PJI36" s="220"/>
      <c r="PJJ36" s="220"/>
      <c r="PJK36" s="220"/>
      <c r="PJL36" s="220"/>
      <c r="PJM36" s="220"/>
      <c r="PJN36" s="220"/>
      <c r="PJO36" s="220"/>
      <c r="PJP36" s="220"/>
      <c r="PJQ36" s="220"/>
      <c r="PJR36" s="220"/>
      <c r="PJS36" s="220"/>
      <c r="PJT36" s="220"/>
      <c r="PJU36" s="220"/>
      <c r="PJV36" s="220"/>
      <c r="PJW36" s="220"/>
      <c r="PJX36" s="220"/>
      <c r="PJY36" s="220"/>
      <c r="PJZ36" s="220"/>
      <c r="PKA36" s="220"/>
      <c r="PKB36" s="220"/>
      <c r="PKC36" s="220"/>
      <c r="PKD36" s="220"/>
      <c r="PKE36" s="220"/>
      <c r="PKF36" s="220"/>
      <c r="PKG36" s="220"/>
      <c r="PKH36" s="220"/>
      <c r="PKI36" s="220"/>
      <c r="PKJ36" s="220"/>
      <c r="PKK36" s="220"/>
      <c r="PKL36" s="220"/>
      <c r="PKM36" s="220"/>
      <c r="PKN36" s="220"/>
      <c r="PKO36" s="220"/>
      <c r="PKP36" s="220"/>
      <c r="PKQ36" s="220"/>
      <c r="PKR36" s="220"/>
      <c r="PKS36" s="220"/>
      <c r="PKT36" s="220"/>
      <c r="PKU36" s="220"/>
      <c r="PKV36" s="220"/>
      <c r="PKW36" s="220"/>
      <c r="PKX36" s="220"/>
      <c r="PKY36" s="220"/>
      <c r="PKZ36" s="220"/>
      <c r="PLA36" s="220"/>
      <c r="PLB36" s="220"/>
      <c r="PLC36" s="220"/>
      <c r="PLD36" s="220"/>
      <c r="PLE36" s="220"/>
      <c r="PLF36" s="220"/>
      <c r="PLG36" s="220"/>
      <c r="PLH36" s="220"/>
      <c r="PLI36" s="220"/>
      <c r="PLJ36" s="220"/>
      <c r="PLK36" s="220"/>
      <c r="PLL36" s="220"/>
      <c r="PLM36" s="220"/>
      <c r="PLN36" s="220"/>
      <c r="PLO36" s="220"/>
      <c r="PLP36" s="220"/>
      <c r="PLQ36" s="220"/>
      <c r="PLR36" s="220"/>
      <c r="PLS36" s="220"/>
      <c r="PLT36" s="220"/>
      <c r="PLU36" s="220"/>
      <c r="PLV36" s="220"/>
      <c r="PLW36" s="220"/>
      <c r="PLX36" s="220"/>
      <c r="PLY36" s="220"/>
      <c r="PLZ36" s="220"/>
      <c r="PMA36" s="220"/>
      <c r="PMB36" s="220"/>
      <c r="PMC36" s="220"/>
      <c r="PMD36" s="220"/>
      <c r="PME36" s="220"/>
      <c r="PMF36" s="220"/>
      <c r="PMG36" s="220"/>
      <c r="PMH36" s="220"/>
      <c r="PMI36" s="220"/>
      <c r="PMJ36" s="220"/>
      <c r="PMK36" s="220"/>
      <c r="PML36" s="220"/>
      <c r="PMM36" s="220"/>
      <c r="PMN36" s="220"/>
      <c r="PMO36" s="220"/>
      <c r="PMP36" s="220"/>
      <c r="PMQ36" s="220"/>
      <c r="PMR36" s="220"/>
      <c r="PMS36" s="220"/>
      <c r="PMT36" s="220"/>
      <c r="PMU36" s="220"/>
      <c r="PMV36" s="220"/>
      <c r="PMW36" s="220"/>
      <c r="PMX36" s="220"/>
      <c r="PMY36" s="220"/>
      <c r="PMZ36" s="220"/>
      <c r="PNA36" s="220"/>
      <c r="PNB36" s="220"/>
      <c r="PNC36" s="220"/>
      <c r="PND36" s="220"/>
      <c r="PNE36" s="220"/>
      <c r="PNF36" s="220"/>
      <c r="PNG36" s="220"/>
      <c r="PNH36" s="220"/>
      <c r="PNI36" s="220"/>
      <c r="PNJ36" s="220"/>
      <c r="PNK36" s="220"/>
      <c r="PNL36" s="220"/>
      <c r="PNM36" s="220"/>
      <c r="PNN36" s="220"/>
      <c r="PNO36" s="220"/>
      <c r="PNP36" s="220"/>
      <c r="PNQ36" s="220"/>
      <c r="PNR36" s="220"/>
      <c r="PNS36" s="220"/>
      <c r="PNT36" s="220"/>
      <c r="PNU36" s="220"/>
      <c r="PNV36" s="220"/>
      <c r="PNW36" s="220"/>
      <c r="PNX36" s="220"/>
      <c r="PNY36" s="220"/>
      <c r="PNZ36" s="220"/>
      <c r="POA36" s="220"/>
      <c r="POB36" s="220"/>
      <c r="POC36" s="220"/>
      <c r="POD36" s="220"/>
      <c r="POE36" s="220"/>
      <c r="POF36" s="220"/>
      <c r="POG36" s="220"/>
      <c r="POH36" s="220"/>
      <c r="POI36" s="220"/>
      <c r="POJ36" s="220"/>
      <c r="POK36" s="220"/>
      <c r="POL36" s="220"/>
      <c r="POM36" s="220"/>
      <c r="PON36" s="220"/>
      <c r="POO36" s="220"/>
      <c r="POP36" s="220"/>
      <c r="POQ36" s="220"/>
      <c r="POR36" s="220"/>
      <c r="POS36" s="220"/>
      <c r="POT36" s="220"/>
      <c r="POU36" s="220"/>
      <c r="POV36" s="220"/>
      <c r="POW36" s="220"/>
      <c r="POX36" s="220"/>
      <c r="POY36" s="220"/>
      <c r="POZ36" s="220"/>
      <c r="PPA36" s="220"/>
      <c r="PPB36" s="220"/>
      <c r="PPC36" s="220"/>
      <c r="PPD36" s="220"/>
      <c r="PPE36" s="220"/>
      <c r="PPF36" s="220"/>
      <c r="PPG36" s="220"/>
      <c r="PPH36" s="220"/>
      <c r="PPI36" s="220"/>
      <c r="PPJ36" s="220"/>
      <c r="PPK36" s="220"/>
      <c r="PPL36" s="220"/>
      <c r="PPM36" s="220"/>
      <c r="PPN36" s="220"/>
      <c r="PPO36" s="220"/>
      <c r="PPP36" s="220"/>
      <c r="PPQ36" s="220"/>
      <c r="PPR36" s="220"/>
      <c r="PPS36" s="220"/>
      <c r="PPT36" s="220"/>
      <c r="PPU36" s="220"/>
      <c r="PPV36" s="220"/>
      <c r="PPW36" s="220"/>
      <c r="PPX36" s="220"/>
      <c r="PPY36" s="220"/>
      <c r="PPZ36" s="220"/>
      <c r="PQA36" s="220"/>
      <c r="PQB36" s="220"/>
      <c r="PQC36" s="220"/>
      <c r="PQD36" s="220"/>
      <c r="PQE36" s="220"/>
      <c r="PQF36" s="220"/>
      <c r="PQG36" s="220"/>
      <c r="PQH36" s="220"/>
      <c r="PQI36" s="220"/>
      <c r="PQJ36" s="220"/>
      <c r="PQK36" s="220"/>
      <c r="PQL36" s="220"/>
      <c r="PQM36" s="220"/>
      <c r="PQN36" s="220"/>
      <c r="PQO36" s="220"/>
      <c r="PQP36" s="220"/>
      <c r="PQQ36" s="220"/>
      <c r="PQR36" s="220"/>
      <c r="PQS36" s="220"/>
      <c r="PQT36" s="220"/>
      <c r="PQU36" s="220"/>
      <c r="PQV36" s="220"/>
      <c r="PQW36" s="220"/>
      <c r="PQX36" s="220"/>
      <c r="PQY36" s="220"/>
      <c r="PQZ36" s="220"/>
      <c r="PRA36" s="220"/>
      <c r="PRB36" s="220"/>
      <c r="PRC36" s="220"/>
      <c r="PRD36" s="220"/>
      <c r="PRE36" s="220"/>
      <c r="PRF36" s="220"/>
      <c r="PRG36" s="220"/>
      <c r="PRH36" s="220"/>
      <c r="PRI36" s="220"/>
      <c r="PRJ36" s="220"/>
      <c r="PRK36" s="220"/>
      <c r="PRL36" s="220"/>
      <c r="PRM36" s="220"/>
      <c r="PRN36" s="220"/>
      <c r="PRO36" s="220"/>
      <c r="PRP36" s="220"/>
      <c r="PRQ36" s="220"/>
      <c r="PRR36" s="220"/>
      <c r="PRS36" s="220"/>
      <c r="PRT36" s="220"/>
      <c r="PRU36" s="220"/>
      <c r="PRV36" s="220"/>
      <c r="PRW36" s="220"/>
      <c r="PRX36" s="220"/>
      <c r="PRY36" s="220"/>
      <c r="PRZ36" s="220"/>
      <c r="PSA36" s="220"/>
      <c r="PSB36" s="220"/>
      <c r="PSC36" s="220"/>
      <c r="PSD36" s="220"/>
      <c r="PSE36" s="220"/>
      <c r="PSF36" s="220"/>
      <c r="PSG36" s="220"/>
      <c r="PSH36" s="220"/>
      <c r="PSI36" s="220"/>
      <c r="PSJ36" s="220"/>
      <c r="PSK36" s="220"/>
      <c r="PSL36" s="220"/>
      <c r="PSM36" s="220"/>
      <c r="PSN36" s="220"/>
      <c r="PSO36" s="220"/>
      <c r="PSP36" s="220"/>
      <c r="PSQ36" s="220"/>
      <c r="PSR36" s="220"/>
      <c r="PSS36" s="220"/>
      <c r="PST36" s="220"/>
      <c r="PSU36" s="220"/>
      <c r="PSV36" s="220"/>
      <c r="PSW36" s="220"/>
      <c r="PSX36" s="220"/>
      <c r="PSY36" s="220"/>
      <c r="PSZ36" s="220"/>
      <c r="PTA36" s="220"/>
      <c r="PTB36" s="220"/>
      <c r="PTC36" s="220"/>
      <c r="PTD36" s="220"/>
      <c r="PTE36" s="220"/>
      <c r="PTF36" s="220"/>
      <c r="PTG36" s="220"/>
      <c r="PTH36" s="220"/>
      <c r="PTI36" s="220"/>
      <c r="PTJ36" s="220"/>
      <c r="PTK36" s="220"/>
      <c r="PTL36" s="220"/>
      <c r="PTM36" s="220"/>
      <c r="PTN36" s="220"/>
      <c r="PTO36" s="220"/>
      <c r="PTP36" s="220"/>
      <c r="PTQ36" s="220"/>
      <c r="PTR36" s="220"/>
      <c r="PTS36" s="220"/>
      <c r="PTT36" s="220"/>
      <c r="PTU36" s="220"/>
      <c r="PTV36" s="220"/>
      <c r="PTW36" s="220"/>
      <c r="PTX36" s="220"/>
      <c r="PTY36" s="220"/>
      <c r="PTZ36" s="220"/>
      <c r="PUA36" s="220"/>
      <c r="PUB36" s="220"/>
      <c r="PUC36" s="220"/>
      <c r="PUD36" s="220"/>
      <c r="PUE36" s="220"/>
      <c r="PUF36" s="220"/>
      <c r="PUG36" s="220"/>
      <c r="PUH36" s="220"/>
      <c r="PUI36" s="220"/>
      <c r="PUJ36" s="220"/>
      <c r="PUK36" s="220"/>
      <c r="PUL36" s="220"/>
      <c r="PUM36" s="220"/>
      <c r="PUN36" s="220"/>
      <c r="PUO36" s="220"/>
      <c r="PUP36" s="220"/>
      <c r="PUQ36" s="220"/>
      <c r="PUR36" s="220"/>
      <c r="PUS36" s="220"/>
      <c r="PUT36" s="220"/>
      <c r="PUU36" s="220"/>
      <c r="PUV36" s="220"/>
      <c r="PUW36" s="220"/>
      <c r="PUX36" s="220"/>
      <c r="PUY36" s="220"/>
      <c r="PUZ36" s="220"/>
      <c r="PVA36" s="220"/>
      <c r="PVB36" s="220"/>
      <c r="PVC36" s="220"/>
      <c r="PVD36" s="220"/>
      <c r="PVE36" s="220"/>
      <c r="PVF36" s="220"/>
      <c r="PVG36" s="220"/>
      <c r="PVH36" s="220"/>
      <c r="PVI36" s="220"/>
      <c r="PVJ36" s="220"/>
      <c r="PVK36" s="220"/>
      <c r="PVL36" s="220"/>
      <c r="PVM36" s="220"/>
      <c r="PVN36" s="220"/>
      <c r="PVO36" s="220"/>
      <c r="PVP36" s="220"/>
      <c r="PVQ36" s="220"/>
      <c r="PVR36" s="220"/>
      <c r="PVS36" s="220"/>
      <c r="PVT36" s="220"/>
      <c r="PVU36" s="220"/>
      <c r="PVV36" s="220"/>
      <c r="PVW36" s="220"/>
      <c r="PVX36" s="220"/>
      <c r="PVY36" s="220"/>
      <c r="PVZ36" s="220"/>
      <c r="PWA36" s="220"/>
      <c r="PWB36" s="220"/>
      <c r="PWC36" s="220"/>
      <c r="PWD36" s="220"/>
      <c r="PWE36" s="220"/>
      <c r="PWF36" s="220"/>
      <c r="PWG36" s="220"/>
      <c r="PWH36" s="220"/>
      <c r="PWI36" s="220"/>
      <c r="PWJ36" s="220"/>
      <c r="PWK36" s="220"/>
      <c r="PWL36" s="220"/>
      <c r="PWM36" s="220"/>
      <c r="PWN36" s="220"/>
      <c r="PWO36" s="220"/>
      <c r="PWP36" s="220"/>
      <c r="PWQ36" s="220"/>
      <c r="PWR36" s="220"/>
      <c r="PWS36" s="220"/>
      <c r="PWT36" s="220"/>
      <c r="PWU36" s="220"/>
      <c r="PWV36" s="220"/>
      <c r="PWW36" s="220"/>
      <c r="PWX36" s="220"/>
      <c r="PWY36" s="220"/>
      <c r="PWZ36" s="220"/>
      <c r="PXA36" s="220"/>
      <c r="PXB36" s="220"/>
      <c r="PXC36" s="220"/>
      <c r="PXD36" s="220"/>
      <c r="PXE36" s="220"/>
      <c r="PXF36" s="220"/>
      <c r="PXG36" s="220"/>
      <c r="PXH36" s="220"/>
      <c r="PXI36" s="220"/>
      <c r="PXJ36" s="220"/>
      <c r="PXK36" s="220"/>
      <c r="PXL36" s="220"/>
      <c r="PXM36" s="220"/>
      <c r="PXN36" s="220"/>
      <c r="PXO36" s="220"/>
      <c r="PXP36" s="220"/>
      <c r="PXQ36" s="220"/>
      <c r="PXR36" s="220"/>
      <c r="PXS36" s="220"/>
      <c r="PXT36" s="220"/>
      <c r="PXU36" s="220"/>
      <c r="PXV36" s="220"/>
      <c r="PXW36" s="220"/>
      <c r="PXX36" s="220"/>
      <c r="PXY36" s="220"/>
      <c r="PXZ36" s="220"/>
      <c r="PYA36" s="220"/>
      <c r="PYB36" s="220"/>
      <c r="PYC36" s="220"/>
      <c r="PYD36" s="220"/>
      <c r="PYE36" s="220"/>
      <c r="PYF36" s="220"/>
      <c r="PYG36" s="220"/>
      <c r="PYH36" s="220"/>
      <c r="PYI36" s="220"/>
      <c r="PYJ36" s="220"/>
      <c r="PYK36" s="220"/>
      <c r="PYL36" s="220"/>
      <c r="PYM36" s="220"/>
      <c r="PYN36" s="220"/>
      <c r="PYO36" s="220"/>
      <c r="PYP36" s="220"/>
      <c r="PYQ36" s="220"/>
      <c r="PYR36" s="220"/>
      <c r="PYS36" s="220"/>
      <c r="PYT36" s="220"/>
      <c r="PYU36" s="220"/>
      <c r="PYV36" s="220"/>
      <c r="PYW36" s="220"/>
      <c r="PYX36" s="220"/>
      <c r="PYY36" s="220"/>
      <c r="PYZ36" s="220"/>
      <c r="PZA36" s="220"/>
      <c r="PZB36" s="220"/>
      <c r="PZC36" s="220"/>
      <c r="PZD36" s="220"/>
      <c r="PZE36" s="220"/>
      <c r="PZF36" s="220"/>
      <c r="PZG36" s="220"/>
      <c r="PZH36" s="220"/>
      <c r="PZI36" s="220"/>
      <c r="PZJ36" s="220"/>
      <c r="PZK36" s="220"/>
      <c r="PZL36" s="220"/>
      <c r="PZM36" s="220"/>
      <c r="PZN36" s="220"/>
      <c r="PZO36" s="220"/>
      <c r="PZP36" s="220"/>
      <c r="PZQ36" s="220"/>
      <c r="PZR36" s="220"/>
      <c r="PZS36" s="220"/>
      <c r="PZT36" s="220"/>
      <c r="PZU36" s="220"/>
      <c r="PZV36" s="220"/>
      <c r="PZW36" s="220"/>
      <c r="PZX36" s="220"/>
      <c r="PZY36" s="220"/>
      <c r="PZZ36" s="220"/>
      <c r="QAA36" s="220"/>
      <c r="QAB36" s="220"/>
      <c r="QAC36" s="220"/>
      <c r="QAD36" s="220"/>
      <c r="QAE36" s="220"/>
      <c r="QAF36" s="220"/>
      <c r="QAG36" s="220"/>
      <c r="QAH36" s="220"/>
      <c r="QAI36" s="220"/>
      <c r="QAJ36" s="220"/>
      <c r="QAK36" s="220"/>
      <c r="QAL36" s="220"/>
      <c r="QAM36" s="220"/>
      <c r="QAN36" s="220"/>
      <c r="QAO36" s="220"/>
      <c r="QAP36" s="220"/>
      <c r="QAQ36" s="220"/>
      <c r="QAR36" s="220"/>
      <c r="QAS36" s="220"/>
      <c r="QAT36" s="220"/>
      <c r="QAU36" s="220"/>
      <c r="QAV36" s="220"/>
      <c r="QAW36" s="220"/>
      <c r="QAX36" s="220"/>
      <c r="QAY36" s="220"/>
      <c r="QAZ36" s="220"/>
      <c r="QBA36" s="220"/>
      <c r="QBB36" s="220"/>
      <c r="QBC36" s="220"/>
      <c r="QBD36" s="220"/>
      <c r="QBE36" s="220"/>
      <c r="QBF36" s="220"/>
      <c r="QBG36" s="220"/>
      <c r="QBH36" s="220"/>
      <c r="QBI36" s="220"/>
      <c r="QBJ36" s="220"/>
      <c r="QBK36" s="220"/>
      <c r="QBL36" s="220"/>
      <c r="QBM36" s="220"/>
      <c r="QBN36" s="220"/>
      <c r="QBO36" s="220"/>
      <c r="QBP36" s="220"/>
      <c r="QBQ36" s="220"/>
      <c r="QBR36" s="220"/>
      <c r="QBS36" s="220"/>
      <c r="QBT36" s="220"/>
      <c r="QBU36" s="220"/>
      <c r="QBV36" s="220"/>
      <c r="QBW36" s="220"/>
      <c r="QBX36" s="220"/>
      <c r="QBY36" s="220"/>
      <c r="QBZ36" s="220"/>
      <c r="QCA36" s="220"/>
      <c r="QCB36" s="220"/>
      <c r="QCC36" s="220"/>
      <c r="QCD36" s="220"/>
      <c r="QCE36" s="220"/>
      <c r="QCF36" s="220"/>
      <c r="QCG36" s="220"/>
      <c r="QCH36" s="220"/>
      <c r="QCI36" s="220"/>
      <c r="QCJ36" s="220"/>
      <c r="QCK36" s="220"/>
      <c r="QCL36" s="220"/>
      <c r="QCM36" s="220"/>
      <c r="QCN36" s="220"/>
      <c r="QCO36" s="220"/>
      <c r="QCP36" s="220"/>
      <c r="QCQ36" s="220"/>
      <c r="QCR36" s="220"/>
      <c r="QCS36" s="220"/>
      <c r="QCT36" s="220"/>
      <c r="QCU36" s="220"/>
      <c r="QCV36" s="220"/>
      <c r="QCW36" s="220"/>
      <c r="QCX36" s="220"/>
      <c r="QCY36" s="220"/>
      <c r="QCZ36" s="220"/>
      <c r="QDA36" s="220"/>
      <c r="QDB36" s="220"/>
      <c r="QDC36" s="220"/>
      <c r="QDD36" s="220"/>
      <c r="QDE36" s="220"/>
      <c r="QDF36" s="220"/>
      <c r="QDG36" s="220"/>
      <c r="QDH36" s="220"/>
      <c r="QDI36" s="220"/>
      <c r="QDJ36" s="220"/>
      <c r="QDK36" s="220"/>
      <c r="QDL36" s="220"/>
      <c r="QDM36" s="220"/>
      <c r="QDN36" s="220"/>
      <c r="QDO36" s="220"/>
      <c r="QDP36" s="220"/>
      <c r="QDQ36" s="220"/>
      <c r="QDR36" s="220"/>
      <c r="QDS36" s="220"/>
      <c r="QDT36" s="220"/>
      <c r="QDU36" s="220"/>
      <c r="QDV36" s="220"/>
      <c r="QDW36" s="220"/>
      <c r="QDX36" s="220"/>
      <c r="QDY36" s="220"/>
      <c r="QDZ36" s="220"/>
      <c r="QEA36" s="220"/>
      <c r="QEB36" s="220"/>
      <c r="QEC36" s="220"/>
      <c r="QED36" s="220"/>
      <c r="QEE36" s="220"/>
      <c r="QEF36" s="220"/>
      <c r="QEG36" s="220"/>
      <c r="QEH36" s="220"/>
      <c r="QEI36" s="220"/>
      <c r="QEJ36" s="220"/>
      <c r="QEK36" s="220"/>
      <c r="QEL36" s="220"/>
      <c r="QEM36" s="220"/>
      <c r="QEN36" s="220"/>
      <c r="QEO36" s="220"/>
      <c r="QEP36" s="220"/>
      <c r="QEQ36" s="220"/>
      <c r="QER36" s="220"/>
      <c r="QES36" s="220"/>
      <c r="QET36" s="220"/>
      <c r="QEU36" s="220"/>
      <c r="QEV36" s="220"/>
      <c r="QEW36" s="220"/>
      <c r="QEX36" s="220"/>
      <c r="QEY36" s="220"/>
      <c r="QEZ36" s="220"/>
      <c r="QFA36" s="220"/>
      <c r="QFB36" s="220"/>
      <c r="QFC36" s="220"/>
      <c r="QFD36" s="220"/>
      <c r="QFE36" s="220"/>
      <c r="QFF36" s="220"/>
      <c r="QFG36" s="220"/>
      <c r="QFH36" s="220"/>
      <c r="QFI36" s="220"/>
      <c r="QFJ36" s="220"/>
      <c r="QFK36" s="220"/>
      <c r="QFL36" s="220"/>
      <c r="QFM36" s="220"/>
      <c r="QFN36" s="220"/>
      <c r="QFO36" s="220"/>
      <c r="QFP36" s="220"/>
      <c r="QFQ36" s="220"/>
      <c r="QFR36" s="220"/>
      <c r="QFS36" s="220"/>
      <c r="QFT36" s="220"/>
      <c r="QFU36" s="220"/>
      <c r="QFV36" s="220"/>
      <c r="QFW36" s="220"/>
      <c r="QFX36" s="220"/>
      <c r="QFY36" s="220"/>
      <c r="QFZ36" s="220"/>
      <c r="QGA36" s="220"/>
      <c r="QGB36" s="220"/>
      <c r="QGC36" s="220"/>
      <c r="QGD36" s="220"/>
      <c r="QGE36" s="220"/>
      <c r="QGF36" s="220"/>
      <c r="QGG36" s="220"/>
      <c r="QGH36" s="220"/>
      <c r="QGI36" s="220"/>
      <c r="QGJ36" s="220"/>
      <c r="QGK36" s="220"/>
      <c r="QGL36" s="220"/>
      <c r="QGM36" s="220"/>
      <c r="QGN36" s="220"/>
      <c r="QGO36" s="220"/>
      <c r="QGP36" s="220"/>
      <c r="QGQ36" s="220"/>
      <c r="QGR36" s="220"/>
      <c r="QGS36" s="220"/>
      <c r="QGT36" s="220"/>
      <c r="QGU36" s="220"/>
      <c r="QGV36" s="220"/>
      <c r="QGW36" s="220"/>
      <c r="QGX36" s="220"/>
      <c r="QGY36" s="220"/>
      <c r="QGZ36" s="220"/>
      <c r="QHA36" s="220"/>
      <c r="QHB36" s="220"/>
      <c r="QHC36" s="220"/>
      <c r="QHD36" s="220"/>
      <c r="QHE36" s="220"/>
      <c r="QHF36" s="220"/>
      <c r="QHG36" s="220"/>
      <c r="QHH36" s="220"/>
      <c r="QHI36" s="220"/>
      <c r="QHJ36" s="220"/>
      <c r="QHK36" s="220"/>
      <c r="QHL36" s="220"/>
      <c r="QHM36" s="220"/>
      <c r="QHN36" s="220"/>
      <c r="QHO36" s="220"/>
      <c r="QHP36" s="220"/>
      <c r="QHQ36" s="220"/>
      <c r="QHR36" s="220"/>
      <c r="QHS36" s="220"/>
      <c r="QHT36" s="220"/>
      <c r="QHU36" s="220"/>
      <c r="QHV36" s="220"/>
      <c r="QHW36" s="220"/>
      <c r="QHX36" s="220"/>
      <c r="QHY36" s="220"/>
      <c r="QHZ36" s="220"/>
      <c r="QIA36" s="220"/>
      <c r="QIB36" s="220"/>
      <c r="QIC36" s="220"/>
      <c r="QID36" s="220"/>
      <c r="QIE36" s="220"/>
      <c r="QIF36" s="220"/>
      <c r="QIG36" s="220"/>
      <c r="QIH36" s="220"/>
      <c r="QII36" s="220"/>
      <c r="QIJ36" s="220"/>
      <c r="QIK36" s="220"/>
      <c r="QIL36" s="220"/>
      <c r="QIM36" s="220"/>
      <c r="QIN36" s="220"/>
      <c r="QIO36" s="220"/>
      <c r="QIP36" s="220"/>
      <c r="QIQ36" s="220"/>
      <c r="QIR36" s="220"/>
      <c r="QIS36" s="220"/>
      <c r="QIT36" s="220"/>
      <c r="QIU36" s="220"/>
      <c r="QIV36" s="220"/>
      <c r="QIW36" s="220"/>
      <c r="QIX36" s="220"/>
      <c r="QIY36" s="220"/>
      <c r="QIZ36" s="220"/>
      <c r="QJA36" s="220"/>
      <c r="QJB36" s="220"/>
      <c r="QJC36" s="220"/>
      <c r="QJD36" s="220"/>
      <c r="QJE36" s="220"/>
      <c r="QJF36" s="220"/>
      <c r="QJG36" s="220"/>
      <c r="QJH36" s="220"/>
      <c r="QJI36" s="220"/>
      <c r="QJJ36" s="220"/>
      <c r="QJK36" s="220"/>
      <c r="QJL36" s="220"/>
      <c r="QJM36" s="220"/>
      <c r="QJN36" s="220"/>
      <c r="QJO36" s="220"/>
      <c r="QJP36" s="220"/>
      <c r="QJQ36" s="220"/>
      <c r="QJR36" s="220"/>
      <c r="QJS36" s="220"/>
      <c r="QJT36" s="220"/>
      <c r="QJU36" s="220"/>
      <c r="QJV36" s="220"/>
      <c r="QJW36" s="220"/>
      <c r="QJX36" s="220"/>
      <c r="QJY36" s="220"/>
      <c r="QJZ36" s="220"/>
      <c r="QKA36" s="220"/>
      <c r="QKB36" s="220"/>
      <c r="QKC36" s="220"/>
      <c r="QKD36" s="220"/>
      <c r="QKE36" s="220"/>
      <c r="QKF36" s="220"/>
      <c r="QKG36" s="220"/>
      <c r="QKH36" s="220"/>
      <c r="QKI36" s="220"/>
      <c r="QKJ36" s="220"/>
      <c r="QKK36" s="220"/>
      <c r="QKL36" s="220"/>
      <c r="QKM36" s="220"/>
      <c r="QKN36" s="220"/>
      <c r="QKO36" s="220"/>
      <c r="QKP36" s="220"/>
      <c r="QKQ36" s="220"/>
      <c r="QKR36" s="220"/>
      <c r="QKS36" s="220"/>
      <c r="QKT36" s="220"/>
      <c r="QKU36" s="220"/>
      <c r="QKV36" s="220"/>
      <c r="QKW36" s="220"/>
      <c r="QKX36" s="220"/>
      <c r="QKY36" s="220"/>
      <c r="QKZ36" s="220"/>
      <c r="QLA36" s="220"/>
      <c r="QLB36" s="220"/>
      <c r="QLC36" s="220"/>
      <c r="QLD36" s="220"/>
      <c r="QLE36" s="220"/>
      <c r="QLF36" s="220"/>
      <c r="QLG36" s="220"/>
      <c r="QLH36" s="220"/>
      <c r="QLI36" s="220"/>
      <c r="QLJ36" s="220"/>
      <c r="QLK36" s="220"/>
      <c r="QLL36" s="220"/>
      <c r="QLM36" s="220"/>
      <c r="QLN36" s="220"/>
      <c r="QLO36" s="220"/>
      <c r="QLP36" s="220"/>
      <c r="QLQ36" s="220"/>
      <c r="QLR36" s="220"/>
      <c r="QLS36" s="220"/>
      <c r="QLT36" s="220"/>
      <c r="QLU36" s="220"/>
      <c r="QLV36" s="220"/>
      <c r="QLW36" s="220"/>
      <c r="QLX36" s="220"/>
      <c r="QLY36" s="220"/>
      <c r="QLZ36" s="220"/>
      <c r="QMA36" s="220"/>
      <c r="QMB36" s="220"/>
      <c r="QMC36" s="220"/>
      <c r="QMD36" s="220"/>
      <c r="QME36" s="220"/>
      <c r="QMF36" s="220"/>
      <c r="QMG36" s="220"/>
      <c r="QMH36" s="220"/>
      <c r="QMI36" s="220"/>
      <c r="QMJ36" s="220"/>
      <c r="QMK36" s="220"/>
      <c r="QML36" s="220"/>
      <c r="QMM36" s="220"/>
      <c r="QMN36" s="220"/>
      <c r="QMO36" s="220"/>
      <c r="QMP36" s="220"/>
      <c r="QMQ36" s="220"/>
      <c r="QMR36" s="220"/>
      <c r="QMS36" s="220"/>
      <c r="QMT36" s="220"/>
      <c r="QMU36" s="220"/>
      <c r="QMV36" s="220"/>
      <c r="QMW36" s="220"/>
      <c r="QMX36" s="220"/>
      <c r="QMY36" s="220"/>
      <c r="QMZ36" s="220"/>
      <c r="QNA36" s="220"/>
      <c r="QNB36" s="220"/>
      <c r="QNC36" s="220"/>
      <c r="QND36" s="220"/>
      <c r="QNE36" s="220"/>
      <c r="QNF36" s="220"/>
      <c r="QNG36" s="220"/>
      <c r="QNH36" s="220"/>
      <c r="QNI36" s="220"/>
      <c r="QNJ36" s="220"/>
      <c r="QNK36" s="220"/>
      <c r="QNL36" s="220"/>
      <c r="QNM36" s="220"/>
      <c r="QNN36" s="220"/>
      <c r="QNO36" s="220"/>
      <c r="QNP36" s="220"/>
      <c r="QNQ36" s="220"/>
      <c r="QNR36" s="220"/>
      <c r="QNS36" s="220"/>
      <c r="QNT36" s="220"/>
      <c r="QNU36" s="220"/>
      <c r="QNV36" s="220"/>
      <c r="QNW36" s="220"/>
      <c r="QNX36" s="220"/>
      <c r="QNY36" s="220"/>
      <c r="QNZ36" s="220"/>
      <c r="QOA36" s="220"/>
      <c r="QOB36" s="220"/>
      <c r="QOC36" s="220"/>
      <c r="QOD36" s="220"/>
      <c r="QOE36" s="220"/>
      <c r="QOF36" s="220"/>
      <c r="QOG36" s="220"/>
      <c r="QOH36" s="220"/>
      <c r="QOI36" s="220"/>
      <c r="QOJ36" s="220"/>
      <c r="QOK36" s="220"/>
      <c r="QOL36" s="220"/>
      <c r="QOM36" s="220"/>
      <c r="QON36" s="220"/>
      <c r="QOO36" s="220"/>
      <c r="QOP36" s="220"/>
      <c r="QOQ36" s="220"/>
      <c r="QOR36" s="220"/>
      <c r="QOS36" s="220"/>
      <c r="QOT36" s="220"/>
      <c r="QOU36" s="220"/>
      <c r="QOV36" s="220"/>
      <c r="QOW36" s="220"/>
      <c r="QOX36" s="220"/>
      <c r="QOY36" s="220"/>
      <c r="QOZ36" s="220"/>
      <c r="QPA36" s="220"/>
      <c r="QPB36" s="220"/>
      <c r="QPC36" s="220"/>
      <c r="QPD36" s="220"/>
      <c r="QPE36" s="220"/>
      <c r="QPF36" s="220"/>
      <c r="QPG36" s="220"/>
      <c r="QPH36" s="220"/>
      <c r="QPI36" s="220"/>
      <c r="QPJ36" s="220"/>
      <c r="QPK36" s="220"/>
      <c r="QPL36" s="220"/>
      <c r="QPM36" s="220"/>
      <c r="QPN36" s="220"/>
      <c r="QPO36" s="220"/>
      <c r="QPP36" s="220"/>
      <c r="QPQ36" s="220"/>
      <c r="QPR36" s="220"/>
      <c r="QPS36" s="220"/>
      <c r="QPT36" s="220"/>
      <c r="QPU36" s="220"/>
      <c r="QPV36" s="220"/>
      <c r="QPW36" s="220"/>
      <c r="QPX36" s="220"/>
      <c r="QPY36" s="220"/>
      <c r="QPZ36" s="220"/>
      <c r="QQA36" s="220"/>
      <c r="QQB36" s="220"/>
      <c r="QQC36" s="220"/>
      <c r="QQD36" s="220"/>
      <c r="QQE36" s="220"/>
      <c r="QQF36" s="220"/>
      <c r="QQG36" s="220"/>
      <c r="QQH36" s="220"/>
      <c r="QQI36" s="220"/>
      <c r="QQJ36" s="220"/>
      <c r="QQK36" s="220"/>
      <c r="QQL36" s="220"/>
      <c r="QQM36" s="220"/>
      <c r="QQN36" s="220"/>
      <c r="QQO36" s="220"/>
      <c r="QQP36" s="220"/>
      <c r="QQQ36" s="220"/>
      <c r="QQR36" s="220"/>
      <c r="QQS36" s="220"/>
      <c r="QQT36" s="220"/>
      <c r="QQU36" s="220"/>
      <c r="QQV36" s="220"/>
      <c r="QQW36" s="220"/>
      <c r="QQX36" s="220"/>
      <c r="QQY36" s="220"/>
      <c r="QQZ36" s="220"/>
      <c r="QRA36" s="220"/>
      <c r="QRB36" s="220"/>
      <c r="QRC36" s="220"/>
      <c r="QRD36" s="220"/>
      <c r="QRE36" s="220"/>
      <c r="QRF36" s="220"/>
      <c r="QRG36" s="220"/>
      <c r="QRH36" s="220"/>
      <c r="QRI36" s="220"/>
      <c r="QRJ36" s="220"/>
      <c r="QRK36" s="220"/>
      <c r="QRL36" s="220"/>
      <c r="QRM36" s="220"/>
      <c r="QRN36" s="220"/>
      <c r="QRO36" s="220"/>
      <c r="QRP36" s="220"/>
      <c r="QRQ36" s="220"/>
      <c r="QRR36" s="220"/>
      <c r="QRS36" s="220"/>
      <c r="QRT36" s="220"/>
      <c r="QRU36" s="220"/>
      <c r="QRV36" s="220"/>
      <c r="QRW36" s="220"/>
      <c r="QRX36" s="220"/>
      <c r="QRY36" s="220"/>
      <c r="QRZ36" s="220"/>
      <c r="QSA36" s="220"/>
      <c r="QSB36" s="220"/>
      <c r="QSC36" s="220"/>
      <c r="QSD36" s="220"/>
      <c r="QSE36" s="220"/>
      <c r="QSF36" s="220"/>
      <c r="QSG36" s="220"/>
      <c r="QSH36" s="220"/>
      <c r="QSI36" s="220"/>
      <c r="QSJ36" s="220"/>
      <c r="QSK36" s="220"/>
      <c r="QSL36" s="220"/>
      <c r="QSM36" s="220"/>
      <c r="QSN36" s="220"/>
      <c r="QSO36" s="220"/>
      <c r="QSP36" s="220"/>
      <c r="QSQ36" s="220"/>
      <c r="QSR36" s="220"/>
      <c r="QSS36" s="220"/>
      <c r="QST36" s="220"/>
      <c r="QSU36" s="220"/>
      <c r="QSV36" s="220"/>
      <c r="QSW36" s="220"/>
      <c r="QSX36" s="220"/>
      <c r="QSY36" s="220"/>
      <c r="QSZ36" s="220"/>
      <c r="QTA36" s="220"/>
      <c r="QTB36" s="220"/>
      <c r="QTC36" s="220"/>
      <c r="QTD36" s="220"/>
      <c r="QTE36" s="220"/>
      <c r="QTF36" s="220"/>
      <c r="QTG36" s="220"/>
      <c r="QTH36" s="220"/>
      <c r="QTI36" s="220"/>
      <c r="QTJ36" s="220"/>
      <c r="QTK36" s="220"/>
      <c r="QTL36" s="220"/>
      <c r="QTM36" s="220"/>
      <c r="QTN36" s="220"/>
      <c r="QTO36" s="220"/>
      <c r="QTP36" s="220"/>
      <c r="QTQ36" s="220"/>
      <c r="QTR36" s="220"/>
      <c r="QTS36" s="220"/>
      <c r="QTT36" s="220"/>
      <c r="QTU36" s="220"/>
      <c r="QTV36" s="220"/>
      <c r="QTW36" s="220"/>
      <c r="QTX36" s="220"/>
      <c r="QTY36" s="220"/>
      <c r="QTZ36" s="220"/>
      <c r="QUA36" s="220"/>
      <c r="QUB36" s="220"/>
      <c r="QUC36" s="220"/>
      <c r="QUD36" s="220"/>
      <c r="QUE36" s="220"/>
      <c r="QUF36" s="220"/>
      <c r="QUG36" s="220"/>
      <c r="QUH36" s="220"/>
      <c r="QUI36" s="220"/>
      <c r="QUJ36" s="220"/>
      <c r="QUK36" s="220"/>
      <c r="QUL36" s="220"/>
      <c r="QUM36" s="220"/>
      <c r="QUN36" s="220"/>
      <c r="QUO36" s="220"/>
      <c r="QUP36" s="220"/>
      <c r="QUQ36" s="220"/>
      <c r="QUR36" s="220"/>
      <c r="QUS36" s="220"/>
      <c r="QUT36" s="220"/>
      <c r="QUU36" s="220"/>
      <c r="QUV36" s="220"/>
      <c r="QUW36" s="220"/>
      <c r="QUX36" s="220"/>
      <c r="QUY36" s="220"/>
      <c r="QUZ36" s="220"/>
      <c r="QVA36" s="220"/>
      <c r="QVB36" s="220"/>
      <c r="QVC36" s="220"/>
      <c r="QVD36" s="220"/>
      <c r="QVE36" s="220"/>
      <c r="QVF36" s="220"/>
      <c r="QVG36" s="220"/>
      <c r="QVH36" s="220"/>
      <c r="QVI36" s="220"/>
      <c r="QVJ36" s="220"/>
      <c r="QVK36" s="220"/>
      <c r="QVL36" s="220"/>
      <c r="QVM36" s="220"/>
      <c r="QVN36" s="220"/>
      <c r="QVO36" s="220"/>
      <c r="QVP36" s="220"/>
      <c r="QVQ36" s="220"/>
      <c r="QVR36" s="220"/>
      <c r="QVS36" s="220"/>
      <c r="QVT36" s="220"/>
      <c r="QVU36" s="220"/>
      <c r="QVV36" s="220"/>
      <c r="QVW36" s="220"/>
      <c r="QVX36" s="220"/>
      <c r="QVY36" s="220"/>
      <c r="QVZ36" s="220"/>
      <c r="QWA36" s="220"/>
      <c r="QWB36" s="220"/>
      <c r="QWC36" s="220"/>
      <c r="QWD36" s="220"/>
      <c r="QWE36" s="220"/>
      <c r="QWF36" s="220"/>
      <c r="QWG36" s="220"/>
      <c r="QWH36" s="220"/>
      <c r="QWI36" s="220"/>
      <c r="QWJ36" s="220"/>
      <c r="QWK36" s="220"/>
      <c r="QWL36" s="220"/>
      <c r="QWM36" s="220"/>
      <c r="QWN36" s="220"/>
      <c r="QWO36" s="220"/>
      <c r="QWP36" s="220"/>
      <c r="QWQ36" s="220"/>
      <c r="QWR36" s="220"/>
      <c r="QWS36" s="220"/>
      <c r="QWT36" s="220"/>
      <c r="QWU36" s="220"/>
      <c r="QWV36" s="220"/>
      <c r="QWW36" s="220"/>
      <c r="QWX36" s="220"/>
      <c r="QWY36" s="220"/>
      <c r="QWZ36" s="220"/>
      <c r="QXA36" s="220"/>
      <c r="QXB36" s="220"/>
      <c r="QXC36" s="220"/>
      <c r="QXD36" s="220"/>
      <c r="QXE36" s="220"/>
      <c r="QXF36" s="220"/>
      <c r="QXG36" s="220"/>
      <c r="QXH36" s="220"/>
      <c r="QXI36" s="220"/>
      <c r="QXJ36" s="220"/>
      <c r="QXK36" s="220"/>
      <c r="QXL36" s="220"/>
      <c r="QXM36" s="220"/>
      <c r="QXN36" s="220"/>
      <c r="QXO36" s="220"/>
      <c r="QXP36" s="220"/>
      <c r="QXQ36" s="220"/>
      <c r="QXR36" s="220"/>
      <c r="QXS36" s="220"/>
      <c r="QXT36" s="220"/>
      <c r="QXU36" s="220"/>
      <c r="QXV36" s="220"/>
      <c r="QXW36" s="220"/>
      <c r="QXX36" s="220"/>
      <c r="QXY36" s="220"/>
      <c r="QXZ36" s="220"/>
      <c r="QYA36" s="220"/>
      <c r="QYB36" s="220"/>
      <c r="QYC36" s="220"/>
      <c r="QYD36" s="220"/>
      <c r="QYE36" s="220"/>
      <c r="QYF36" s="220"/>
      <c r="QYG36" s="220"/>
      <c r="QYH36" s="220"/>
      <c r="QYI36" s="220"/>
      <c r="QYJ36" s="220"/>
      <c r="QYK36" s="220"/>
      <c r="QYL36" s="220"/>
      <c r="QYM36" s="220"/>
      <c r="QYN36" s="220"/>
      <c r="QYO36" s="220"/>
      <c r="QYP36" s="220"/>
      <c r="QYQ36" s="220"/>
      <c r="QYR36" s="220"/>
      <c r="QYS36" s="220"/>
      <c r="QYT36" s="220"/>
      <c r="QYU36" s="220"/>
      <c r="QYV36" s="220"/>
      <c r="QYW36" s="220"/>
      <c r="QYX36" s="220"/>
      <c r="QYY36" s="220"/>
      <c r="QYZ36" s="220"/>
      <c r="QZA36" s="220"/>
      <c r="QZB36" s="220"/>
      <c r="QZC36" s="220"/>
      <c r="QZD36" s="220"/>
      <c r="QZE36" s="220"/>
      <c r="QZF36" s="220"/>
      <c r="QZG36" s="220"/>
      <c r="QZH36" s="220"/>
      <c r="QZI36" s="220"/>
      <c r="QZJ36" s="220"/>
      <c r="QZK36" s="220"/>
      <c r="QZL36" s="220"/>
      <c r="QZM36" s="220"/>
      <c r="QZN36" s="220"/>
      <c r="QZO36" s="220"/>
      <c r="QZP36" s="220"/>
      <c r="QZQ36" s="220"/>
      <c r="QZR36" s="220"/>
      <c r="QZS36" s="220"/>
      <c r="QZT36" s="220"/>
      <c r="QZU36" s="220"/>
      <c r="QZV36" s="220"/>
      <c r="QZW36" s="220"/>
      <c r="QZX36" s="220"/>
      <c r="QZY36" s="220"/>
      <c r="QZZ36" s="220"/>
      <c r="RAA36" s="220"/>
      <c r="RAB36" s="220"/>
      <c r="RAC36" s="220"/>
      <c r="RAD36" s="220"/>
      <c r="RAE36" s="220"/>
      <c r="RAF36" s="220"/>
      <c r="RAG36" s="220"/>
      <c r="RAH36" s="220"/>
      <c r="RAI36" s="220"/>
      <c r="RAJ36" s="220"/>
      <c r="RAK36" s="220"/>
      <c r="RAL36" s="220"/>
      <c r="RAM36" s="220"/>
      <c r="RAN36" s="220"/>
      <c r="RAO36" s="220"/>
      <c r="RAP36" s="220"/>
      <c r="RAQ36" s="220"/>
      <c r="RAR36" s="220"/>
      <c r="RAS36" s="220"/>
      <c r="RAT36" s="220"/>
      <c r="RAU36" s="220"/>
      <c r="RAV36" s="220"/>
      <c r="RAW36" s="220"/>
      <c r="RAX36" s="220"/>
      <c r="RAY36" s="220"/>
      <c r="RAZ36" s="220"/>
      <c r="RBA36" s="220"/>
      <c r="RBB36" s="220"/>
      <c r="RBC36" s="220"/>
      <c r="RBD36" s="220"/>
      <c r="RBE36" s="220"/>
      <c r="RBF36" s="220"/>
      <c r="RBG36" s="220"/>
      <c r="RBH36" s="220"/>
      <c r="RBI36" s="220"/>
      <c r="RBJ36" s="220"/>
      <c r="RBK36" s="220"/>
      <c r="RBL36" s="220"/>
      <c r="RBM36" s="220"/>
      <c r="RBN36" s="220"/>
      <c r="RBO36" s="220"/>
      <c r="RBP36" s="220"/>
      <c r="RBQ36" s="220"/>
      <c r="RBR36" s="220"/>
      <c r="RBS36" s="220"/>
      <c r="RBT36" s="220"/>
      <c r="RBU36" s="220"/>
      <c r="RBV36" s="220"/>
      <c r="RBW36" s="220"/>
      <c r="RBX36" s="220"/>
      <c r="RBY36" s="220"/>
      <c r="RBZ36" s="220"/>
      <c r="RCA36" s="220"/>
      <c r="RCB36" s="220"/>
      <c r="RCC36" s="220"/>
      <c r="RCD36" s="220"/>
      <c r="RCE36" s="220"/>
      <c r="RCF36" s="220"/>
      <c r="RCG36" s="220"/>
      <c r="RCH36" s="220"/>
      <c r="RCI36" s="220"/>
      <c r="RCJ36" s="220"/>
      <c r="RCK36" s="220"/>
      <c r="RCL36" s="220"/>
      <c r="RCM36" s="220"/>
      <c r="RCN36" s="220"/>
      <c r="RCO36" s="220"/>
      <c r="RCP36" s="220"/>
      <c r="RCQ36" s="220"/>
      <c r="RCR36" s="220"/>
      <c r="RCS36" s="220"/>
      <c r="RCT36" s="220"/>
      <c r="RCU36" s="220"/>
      <c r="RCV36" s="220"/>
      <c r="RCW36" s="220"/>
      <c r="RCX36" s="220"/>
      <c r="RCY36" s="220"/>
      <c r="RCZ36" s="220"/>
      <c r="RDA36" s="220"/>
      <c r="RDB36" s="220"/>
      <c r="RDC36" s="220"/>
      <c r="RDD36" s="220"/>
      <c r="RDE36" s="220"/>
      <c r="RDF36" s="220"/>
      <c r="RDG36" s="220"/>
      <c r="RDH36" s="220"/>
      <c r="RDI36" s="220"/>
      <c r="RDJ36" s="220"/>
      <c r="RDK36" s="220"/>
      <c r="RDL36" s="220"/>
      <c r="RDM36" s="220"/>
      <c r="RDN36" s="220"/>
      <c r="RDO36" s="220"/>
      <c r="RDP36" s="220"/>
      <c r="RDQ36" s="220"/>
      <c r="RDR36" s="220"/>
      <c r="RDS36" s="220"/>
      <c r="RDT36" s="220"/>
      <c r="RDU36" s="220"/>
      <c r="RDV36" s="220"/>
      <c r="RDW36" s="220"/>
      <c r="RDX36" s="220"/>
      <c r="RDY36" s="220"/>
      <c r="RDZ36" s="220"/>
      <c r="REA36" s="220"/>
      <c r="REB36" s="220"/>
      <c r="REC36" s="220"/>
      <c r="RED36" s="220"/>
      <c r="REE36" s="220"/>
      <c r="REF36" s="220"/>
      <c r="REG36" s="220"/>
      <c r="REH36" s="220"/>
      <c r="REI36" s="220"/>
      <c r="REJ36" s="220"/>
      <c r="REK36" s="220"/>
      <c r="REL36" s="220"/>
      <c r="REM36" s="220"/>
      <c r="REN36" s="220"/>
      <c r="REO36" s="220"/>
      <c r="REP36" s="220"/>
      <c r="REQ36" s="220"/>
      <c r="RER36" s="220"/>
      <c r="RES36" s="220"/>
      <c r="RET36" s="220"/>
      <c r="REU36" s="220"/>
      <c r="REV36" s="220"/>
      <c r="REW36" s="220"/>
      <c r="REX36" s="220"/>
      <c r="REY36" s="220"/>
      <c r="REZ36" s="220"/>
      <c r="RFA36" s="220"/>
      <c r="RFB36" s="220"/>
      <c r="RFC36" s="220"/>
      <c r="RFD36" s="220"/>
      <c r="RFE36" s="220"/>
      <c r="RFF36" s="220"/>
      <c r="RFG36" s="220"/>
      <c r="RFH36" s="220"/>
      <c r="RFI36" s="220"/>
      <c r="RFJ36" s="220"/>
      <c r="RFK36" s="220"/>
      <c r="RFL36" s="220"/>
      <c r="RFM36" s="220"/>
      <c r="RFN36" s="220"/>
      <c r="RFO36" s="220"/>
      <c r="RFP36" s="220"/>
      <c r="RFQ36" s="220"/>
      <c r="RFR36" s="220"/>
      <c r="RFS36" s="220"/>
      <c r="RFT36" s="220"/>
      <c r="RFU36" s="220"/>
      <c r="RFV36" s="220"/>
      <c r="RFW36" s="220"/>
      <c r="RFX36" s="220"/>
      <c r="RFY36" s="220"/>
      <c r="RFZ36" s="220"/>
      <c r="RGA36" s="220"/>
      <c r="RGB36" s="220"/>
      <c r="RGC36" s="220"/>
      <c r="RGD36" s="220"/>
      <c r="RGE36" s="220"/>
      <c r="RGF36" s="220"/>
      <c r="RGG36" s="220"/>
      <c r="RGH36" s="220"/>
      <c r="RGI36" s="220"/>
      <c r="RGJ36" s="220"/>
      <c r="RGK36" s="220"/>
      <c r="RGL36" s="220"/>
      <c r="RGM36" s="220"/>
      <c r="RGN36" s="220"/>
      <c r="RGO36" s="220"/>
      <c r="RGP36" s="220"/>
      <c r="RGQ36" s="220"/>
      <c r="RGR36" s="220"/>
      <c r="RGS36" s="220"/>
      <c r="RGT36" s="220"/>
      <c r="RGU36" s="220"/>
      <c r="RGV36" s="220"/>
      <c r="RGW36" s="220"/>
      <c r="RGX36" s="220"/>
      <c r="RGY36" s="220"/>
      <c r="RGZ36" s="220"/>
      <c r="RHA36" s="220"/>
      <c r="RHB36" s="220"/>
      <c r="RHC36" s="220"/>
      <c r="RHD36" s="220"/>
      <c r="RHE36" s="220"/>
      <c r="RHF36" s="220"/>
      <c r="RHG36" s="220"/>
      <c r="RHH36" s="220"/>
      <c r="RHI36" s="220"/>
      <c r="RHJ36" s="220"/>
      <c r="RHK36" s="220"/>
      <c r="RHL36" s="220"/>
      <c r="RHM36" s="220"/>
      <c r="RHN36" s="220"/>
      <c r="RHO36" s="220"/>
      <c r="RHP36" s="220"/>
      <c r="RHQ36" s="220"/>
      <c r="RHR36" s="220"/>
      <c r="RHS36" s="220"/>
      <c r="RHT36" s="220"/>
      <c r="RHU36" s="220"/>
      <c r="RHV36" s="220"/>
      <c r="RHW36" s="220"/>
      <c r="RHX36" s="220"/>
      <c r="RHY36" s="220"/>
      <c r="RHZ36" s="220"/>
      <c r="RIA36" s="220"/>
      <c r="RIB36" s="220"/>
      <c r="RIC36" s="220"/>
      <c r="RID36" s="220"/>
      <c r="RIE36" s="220"/>
      <c r="RIF36" s="220"/>
      <c r="RIG36" s="220"/>
      <c r="RIH36" s="220"/>
      <c r="RII36" s="220"/>
      <c r="RIJ36" s="220"/>
      <c r="RIK36" s="220"/>
      <c r="RIL36" s="220"/>
      <c r="RIM36" s="220"/>
      <c r="RIN36" s="220"/>
      <c r="RIO36" s="220"/>
      <c r="RIP36" s="220"/>
      <c r="RIQ36" s="220"/>
      <c r="RIR36" s="220"/>
      <c r="RIS36" s="220"/>
      <c r="RIT36" s="220"/>
      <c r="RIU36" s="220"/>
      <c r="RIV36" s="220"/>
      <c r="RIW36" s="220"/>
      <c r="RIX36" s="220"/>
      <c r="RIY36" s="220"/>
      <c r="RIZ36" s="220"/>
      <c r="RJA36" s="220"/>
      <c r="RJB36" s="220"/>
      <c r="RJC36" s="220"/>
      <c r="RJD36" s="220"/>
      <c r="RJE36" s="220"/>
      <c r="RJF36" s="220"/>
      <c r="RJG36" s="220"/>
      <c r="RJH36" s="220"/>
      <c r="RJI36" s="220"/>
      <c r="RJJ36" s="220"/>
      <c r="RJK36" s="220"/>
      <c r="RJL36" s="220"/>
      <c r="RJM36" s="220"/>
      <c r="RJN36" s="220"/>
      <c r="RJO36" s="220"/>
      <c r="RJP36" s="220"/>
      <c r="RJQ36" s="220"/>
      <c r="RJR36" s="220"/>
      <c r="RJS36" s="220"/>
      <c r="RJT36" s="220"/>
      <c r="RJU36" s="220"/>
      <c r="RJV36" s="220"/>
      <c r="RJW36" s="220"/>
      <c r="RJX36" s="220"/>
      <c r="RJY36" s="220"/>
      <c r="RJZ36" s="220"/>
      <c r="RKA36" s="220"/>
      <c r="RKB36" s="220"/>
      <c r="RKC36" s="220"/>
      <c r="RKD36" s="220"/>
      <c r="RKE36" s="220"/>
      <c r="RKF36" s="220"/>
      <c r="RKG36" s="220"/>
      <c r="RKH36" s="220"/>
      <c r="RKI36" s="220"/>
      <c r="RKJ36" s="220"/>
      <c r="RKK36" s="220"/>
      <c r="RKL36" s="220"/>
      <c r="RKM36" s="220"/>
      <c r="RKN36" s="220"/>
      <c r="RKO36" s="220"/>
      <c r="RKP36" s="220"/>
      <c r="RKQ36" s="220"/>
      <c r="RKR36" s="220"/>
      <c r="RKS36" s="220"/>
      <c r="RKT36" s="220"/>
      <c r="RKU36" s="220"/>
      <c r="RKV36" s="220"/>
      <c r="RKW36" s="220"/>
      <c r="RKX36" s="220"/>
      <c r="RKY36" s="220"/>
      <c r="RKZ36" s="220"/>
      <c r="RLA36" s="220"/>
      <c r="RLB36" s="220"/>
      <c r="RLC36" s="220"/>
      <c r="RLD36" s="220"/>
      <c r="RLE36" s="220"/>
      <c r="RLF36" s="220"/>
      <c r="RLG36" s="220"/>
      <c r="RLH36" s="220"/>
      <c r="RLI36" s="220"/>
      <c r="RLJ36" s="220"/>
      <c r="RLK36" s="220"/>
      <c r="RLL36" s="220"/>
      <c r="RLM36" s="220"/>
      <c r="RLN36" s="220"/>
      <c r="RLO36" s="220"/>
      <c r="RLP36" s="220"/>
      <c r="RLQ36" s="220"/>
      <c r="RLR36" s="220"/>
      <c r="RLS36" s="220"/>
      <c r="RLT36" s="220"/>
      <c r="RLU36" s="220"/>
      <c r="RLV36" s="220"/>
      <c r="RLW36" s="220"/>
      <c r="RLX36" s="220"/>
      <c r="RLY36" s="220"/>
      <c r="RLZ36" s="220"/>
      <c r="RMA36" s="220"/>
      <c r="RMB36" s="220"/>
      <c r="RMC36" s="220"/>
      <c r="RMD36" s="220"/>
      <c r="RME36" s="220"/>
      <c r="RMF36" s="220"/>
      <c r="RMG36" s="220"/>
      <c r="RMH36" s="220"/>
      <c r="RMI36" s="220"/>
      <c r="RMJ36" s="220"/>
      <c r="RMK36" s="220"/>
      <c r="RML36" s="220"/>
      <c r="RMM36" s="220"/>
      <c r="RMN36" s="220"/>
      <c r="RMO36" s="220"/>
      <c r="RMP36" s="220"/>
      <c r="RMQ36" s="220"/>
      <c r="RMR36" s="220"/>
      <c r="RMS36" s="220"/>
      <c r="RMT36" s="220"/>
      <c r="RMU36" s="220"/>
      <c r="RMV36" s="220"/>
      <c r="RMW36" s="220"/>
      <c r="RMX36" s="220"/>
      <c r="RMY36" s="220"/>
      <c r="RMZ36" s="220"/>
      <c r="RNA36" s="220"/>
      <c r="RNB36" s="220"/>
      <c r="RNC36" s="220"/>
      <c r="RND36" s="220"/>
      <c r="RNE36" s="220"/>
      <c r="RNF36" s="220"/>
      <c r="RNG36" s="220"/>
      <c r="RNH36" s="220"/>
      <c r="RNI36" s="220"/>
      <c r="RNJ36" s="220"/>
      <c r="RNK36" s="220"/>
      <c r="RNL36" s="220"/>
      <c r="RNM36" s="220"/>
      <c r="RNN36" s="220"/>
      <c r="RNO36" s="220"/>
      <c r="RNP36" s="220"/>
      <c r="RNQ36" s="220"/>
      <c r="RNR36" s="220"/>
      <c r="RNS36" s="220"/>
      <c r="RNT36" s="220"/>
      <c r="RNU36" s="220"/>
      <c r="RNV36" s="220"/>
      <c r="RNW36" s="220"/>
      <c r="RNX36" s="220"/>
      <c r="RNY36" s="220"/>
      <c r="RNZ36" s="220"/>
      <c r="ROA36" s="220"/>
      <c r="ROB36" s="220"/>
      <c r="ROC36" s="220"/>
      <c r="ROD36" s="220"/>
      <c r="ROE36" s="220"/>
      <c r="ROF36" s="220"/>
      <c r="ROG36" s="220"/>
      <c r="ROH36" s="220"/>
      <c r="ROI36" s="220"/>
      <c r="ROJ36" s="220"/>
      <c r="ROK36" s="220"/>
      <c r="ROL36" s="220"/>
      <c r="ROM36" s="220"/>
      <c r="RON36" s="220"/>
      <c r="ROO36" s="220"/>
      <c r="ROP36" s="220"/>
      <c r="ROQ36" s="220"/>
      <c r="ROR36" s="220"/>
      <c r="ROS36" s="220"/>
      <c r="ROT36" s="220"/>
      <c r="ROU36" s="220"/>
      <c r="ROV36" s="220"/>
      <c r="ROW36" s="220"/>
      <c r="ROX36" s="220"/>
      <c r="ROY36" s="220"/>
      <c r="ROZ36" s="220"/>
      <c r="RPA36" s="220"/>
      <c r="RPB36" s="220"/>
      <c r="RPC36" s="220"/>
      <c r="RPD36" s="220"/>
      <c r="RPE36" s="220"/>
      <c r="RPF36" s="220"/>
      <c r="RPG36" s="220"/>
      <c r="RPH36" s="220"/>
      <c r="RPI36" s="220"/>
      <c r="RPJ36" s="220"/>
      <c r="RPK36" s="220"/>
      <c r="RPL36" s="220"/>
      <c r="RPM36" s="220"/>
      <c r="RPN36" s="220"/>
      <c r="RPO36" s="220"/>
      <c r="RPP36" s="220"/>
      <c r="RPQ36" s="220"/>
      <c r="RPR36" s="220"/>
      <c r="RPS36" s="220"/>
      <c r="RPT36" s="220"/>
      <c r="RPU36" s="220"/>
      <c r="RPV36" s="220"/>
      <c r="RPW36" s="220"/>
      <c r="RPX36" s="220"/>
      <c r="RPY36" s="220"/>
      <c r="RPZ36" s="220"/>
      <c r="RQA36" s="220"/>
      <c r="RQB36" s="220"/>
      <c r="RQC36" s="220"/>
      <c r="RQD36" s="220"/>
      <c r="RQE36" s="220"/>
      <c r="RQF36" s="220"/>
      <c r="RQG36" s="220"/>
      <c r="RQH36" s="220"/>
      <c r="RQI36" s="220"/>
      <c r="RQJ36" s="220"/>
      <c r="RQK36" s="220"/>
      <c r="RQL36" s="220"/>
      <c r="RQM36" s="220"/>
      <c r="RQN36" s="220"/>
      <c r="RQO36" s="220"/>
      <c r="RQP36" s="220"/>
      <c r="RQQ36" s="220"/>
      <c r="RQR36" s="220"/>
      <c r="RQS36" s="220"/>
      <c r="RQT36" s="220"/>
      <c r="RQU36" s="220"/>
      <c r="RQV36" s="220"/>
      <c r="RQW36" s="220"/>
      <c r="RQX36" s="220"/>
      <c r="RQY36" s="220"/>
      <c r="RQZ36" s="220"/>
      <c r="RRA36" s="220"/>
      <c r="RRB36" s="220"/>
      <c r="RRC36" s="220"/>
      <c r="RRD36" s="220"/>
      <c r="RRE36" s="220"/>
      <c r="RRF36" s="220"/>
      <c r="RRG36" s="220"/>
      <c r="RRH36" s="220"/>
      <c r="RRI36" s="220"/>
      <c r="RRJ36" s="220"/>
      <c r="RRK36" s="220"/>
      <c r="RRL36" s="220"/>
      <c r="RRM36" s="220"/>
      <c r="RRN36" s="220"/>
      <c r="RRO36" s="220"/>
      <c r="RRP36" s="220"/>
      <c r="RRQ36" s="220"/>
      <c r="RRR36" s="220"/>
      <c r="RRS36" s="220"/>
      <c r="RRT36" s="220"/>
      <c r="RRU36" s="220"/>
      <c r="RRV36" s="220"/>
      <c r="RRW36" s="220"/>
      <c r="RRX36" s="220"/>
      <c r="RRY36" s="220"/>
      <c r="RRZ36" s="220"/>
      <c r="RSA36" s="220"/>
      <c r="RSB36" s="220"/>
      <c r="RSC36" s="220"/>
      <c r="RSD36" s="220"/>
      <c r="RSE36" s="220"/>
      <c r="RSF36" s="220"/>
      <c r="RSG36" s="220"/>
      <c r="RSH36" s="220"/>
      <c r="RSI36" s="220"/>
      <c r="RSJ36" s="220"/>
      <c r="RSK36" s="220"/>
      <c r="RSL36" s="220"/>
      <c r="RSM36" s="220"/>
      <c r="RSN36" s="220"/>
      <c r="RSO36" s="220"/>
      <c r="RSP36" s="220"/>
      <c r="RSQ36" s="220"/>
      <c r="RSR36" s="220"/>
      <c r="RSS36" s="220"/>
      <c r="RST36" s="220"/>
      <c r="RSU36" s="220"/>
      <c r="RSV36" s="220"/>
      <c r="RSW36" s="220"/>
      <c r="RSX36" s="220"/>
      <c r="RSY36" s="220"/>
      <c r="RSZ36" s="220"/>
      <c r="RTA36" s="220"/>
      <c r="RTB36" s="220"/>
      <c r="RTC36" s="220"/>
      <c r="RTD36" s="220"/>
      <c r="RTE36" s="220"/>
      <c r="RTF36" s="220"/>
      <c r="RTG36" s="220"/>
      <c r="RTH36" s="220"/>
      <c r="RTI36" s="220"/>
      <c r="RTJ36" s="220"/>
      <c r="RTK36" s="220"/>
      <c r="RTL36" s="220"/>
      <c r="RTM36" s="220"/>
      <c r="RTN36" s="220"/>
      <c r="RTO36" s="220"/>
      <c r="RTP36" s="220"/>
      <c r="RTQ36" s="220"/>
      <c r="RTR36" s="220"/>
      <c r="RTS36" s="220"/>
      <c r="RTT36" s="220"/>
      <c r="RTU36" s="220"/>
      <c r="RTV36" s="220"/>
      <c r="RTW36" s="220"/>
      <c r="RTX36" s="220"/>
      <c r="RTY36" s="220"/>
      <c r="RTZ36" s="220"/>
      <c r="RUA36" s="220"/>
      <c r="RUB36" s="220"/>
      <c r="RUC36" s="220"/>
      <c r="RUD36" s="220"/>
      <c r="RUE36" s="220"/>
      <c r="RUF36" s="220"/>
      <c r="RUG36" s="220"/>
      <c r="RUH36" s="220"/>
      <c r="RUI36" s="220"/>
      <c r="RUJ36" s="220"/>
      <c r="RUK36" s="220"/>
      <c r="RUL36" s="220"/>
      <c r="RUM36" s="220"/>
      <c r="RUN36" s="220"/>
      <c r="RUO36" s="220"/>
      <c r="RUP36" s="220"/>
      <c r="RUQ36" s="220"/>
      <c r="RUR36" s="220"/>
      <c r="RUS36" s="220"/>
      <c r="RUT36" s="220"/>
      <c r="RUU36" s="220"/>
      <c r="RUV36" s="220"/>
      <c r="RUW36" s="220"/>
      <c r="RUX36" s="220"/>
      <c r="RUY36" s="220"/>
      <c r="RUZ36" s="220"/>
      <c r="RVA36" s="220"/>
      <c r="RVB36" s="220"/>
      <c r="RVC36" s="220"/>
      <c r="RVD36" s="220"/>
      <c r="RVE36" s="220"/>
      <c r="RVF36" s="220"/>
      <c r="RVG36" s="220"/>
      <c r="RVH36" s="220"/>
      <c r="RVI36" s="220"/>
      <c r="RVJ36" s="220"/>
      <c r="RVK36" s="220"/>
      <c r="RVL36" s="220"/>
      <c r="RVM36" s="220"/>
      <c r="RVN36" s="220"/>
      <c r="RVO36" s="220"/>
      <c r="RVP36" s="220"/>
      <c r="RVQ36" s="220"/>
      <c r="RVR36" s="220"/>
      <c r="RVS36" s="220"/>
      <c r="RVT36" s="220"/>
      <c r="RVU36" s="220"/>
      <c r="RVV36" s="220"/>
      <c r="RVW36" s="220"/>
      <c r="RVX36" s="220"/>
      <c r="RVY36" s="220"/>
      <c r="RVZ36" s="220"/>
      <c r="RWA36" s="220"/>
      <c r="RWB36" s="220"/>
      <c r="RWC36" s="220"/>
      <c r="RWD36" s="220"/>
      <c r="RWE36" s="220"/>
      <c r="RWF36" s="220"/>
      <c r="RWG36" s="220"/>
      <c r="RWH36" s="220"/>
      <c r="RWI36" s="220"/>
      <c r="RWJ36" s="220"/>
      <c r="RWK36" s="220"/>
      <c r="RWL36" s="220"/>
      <c r="RWM36" s="220"/>
      <c r="RWN36" s="220"/>
      <c r="RWO36" s="220"/>
      <c r="RWP36" s="220"/>
      <c r="RWQ36" s="220"/>
      <c r="RWR36" s="220"/>
      <c r="RWS36" s="220"/>
      <c r="RWT36" s="220"/>
      <c r="RWU36" s="220"/>
      <c r="RWV36" s="220"/>
      <c r="RWW36" s="220"/>
      <c r="RWX36" s="220"/>
      <c r="RWY36" s="220"/>
      <c r="RWZ36" s="220"/>
      <c r="RXA36" s="220"/>
      <c r="RXB36" s="220"/>
      <c r="RXC36" s="220"/>
      <c r="RXD36" s="220"/>
      <c r="RXE36" s="220"/>
      <c r="RXF36" s="220"/>
      <c r="RXG36" s="220"/>
      <c r="RXH36" s="220"/>
      <c r="RXI36" s="220"/>
      <c r="RXJ36" s="220"/>
      <c r="RXK36" s="220"/>
      <c r="RXL36" s="220"/>
      <c r="RXM36" s="220"/>
      <c r="RXN36" s="220"/>
      <c r="RXO36" s="220"/>
      <c r="RXP36" s="220"/>
      <c r="RXQ36" s="220"/>
      <c r="RXR36" s="220"/>
      <c r="RXS36" s="220"/>
      <c r="RXT36" s="220"/>
      <c r="RXU36" s="220"/>
      <c r="RXV36" s="220"/>
      <c r="RXW36" s="220"/>
      <c r="RXX36" s="220"/>
      <c r="RXY36" s="220"/>
      <c r="RXZ36" s="220"/>
      <c r="RYA36" s="220"/>
      <c r="RYB36" s="220"/>
      <c r="RYC36" s="220"/>
      <c r="RYD36" s="220"/>
      <c r="RYE36" s="220"/>
      <c r="RYF36" s="220"/>
      <c r="RYG36" s="220"/>
      <c r="RYH36" s="220"/>
      <c r="RYI36" s="220"/>
      <c r="RYJ36" s="220"/>
      <c r="RYK36" s="220"/>
      <c r="RYL36" s="220"/>
      <c r="RYM36" s="220"/>
      <c r="RYN36" s="220"/>
      <c r="RYO36" s="220"/>
      <c r="RYP36" s="220"/>
      <c r="RYQ36" s="220"/>
      <c r="RYR36" s="220"/>
      <c r="RYS36" s="220"/>
      <c r="RYT36" s="220"/>
      <c r="RYU36" s="220"/>
      <c r="RYV36" s="220"/>
      <c r="RYW36" s="220"/>
      <c r="RYX36" s="220"/>
      <c r="RYY36" s="220"/>
      <c r="RYZ36" s="220"/>
      <c r="RZA36" s="220"/>
      <c r="RZB36" s="220"/>
      <c r="RZC36" s="220"/>
      <c r="RZD36" s="220"/>
      <c r="RZE36" s="220"/>
      <c r="RZF36" s="220"/>
      <c r="RZG36" s="220"/>
      <c r="RZH36" s="220"/>
      <c r="RZI36" s="220"/>
      <c r="RZJ36" s="220"/>
      <c r="RZK36" s="220"/>
      <c r="RZL36" s="220"/>
      <c r="RZM36" s="220"/>
      <c r="RZN36" s="220"/>
      <c r="RZO36" s="220"/>
      <c r="RZP36" s="220"/>
      <c r="RZQ36" s="220"/>
      <c r="RZR36" s="220"/>
      <c r="RZS36" s="220"/>
      <c r="RZT36" s="220"/>
      <c r="RZU36" s="220"/>
      <c r="RZV36" s="220"/>
      <c r="RZW36" s="220"/>
      <c r="RZX36" s="220"/>
      <c r="RZY36" s="220"/>
      <c r="RZZ36" s="220"/>
      <c r="SAA36" s="220"/>
      <c r="SAB36" s="220"/>
      <c r="SAC36" s="220"/>
      <c r="SAD36" s="220"/>
      <c r="SAE36" s="220"/>
      <c r="SAF36" s="220"/>
      <c r="SAG36" s="220"/>
      <c r="SAH36" s="220"/>
      <c r="SAI36" s="220"/>
      <c r="SAJ36" s="220"/>
      <c r="SAK36" s="220"/>
      <c r="SAL36" s="220"/>
      <c r="SAM36" s="220"/>
      <c r="SAN36" s="220"/>
      <c r="SAO36" s="220"/>
      <c r="SAP36" s="220"/>
      <c r="SAQ36" s="220"/>
      <c r="SAR36" s="220"/>
      <c r="SAS36" s="220"/>
      <c r="SAT36" s="220"/>
      <c r="SAU36" s="220"/>
      <c r="SAV36" s="220"/>
      <c r="SAW36" s="220"/>
      <c r="SAX36" s="220"/>
      <c r="SAY36" s="220"/>
      <c r="SAZ36" s="220"/>
      <c r="SBA36" s="220"/>
      <c r="SBB36" s="220"/>
      <c r="SBC36" s="220"/>
      <c r="SBD36" s="220"/>
      <c r="SBE36" s="220"/>
      <c r="SBF36" s="220"/>
      <c r="SBG36" s="220"/>
      <c r="SBH36" s="220"/>
      <c r="SBI36" s="220"/>
      <c r="SBJ36" s="220"/>
      <c r="SBK36" s="220"/>
      <c r="SBL36" s="220"/>
      <c r="SBM36" s="220"/>
      <c r="SBN36" s="220"/>
      <c r="SBO36" s="220"/>
      <c r="SBP36" s="220"/>
      <c r="SBQ36" s="220"/>
      <c r="SBR36" s="220"/>
      <c r="SBS36" s="220"/>
      <c r="SBT36" s="220"/>
      <c r="SBU36" s="220"/>
      <c r="SBV36" s="220"/>
      <c r="SBW36" s="220"/>
      <c r="SBX36" s="220"/>
      <c r="SBY36" s="220"/>
      <c r="SBZ36" s="220"/>
      <c r="SCA36" s="220"/>
      <c r="SCB36" s="220"/>
      <c r="SCC36" s="220"/>
      <c r="SCD36" s="220"/>
      <c r="SCE36" s="220"/>
      <c r="SCF36" s="220"/>
      <c r="SCG36" s="220"/>
      <c r="SCH36" s="220"/>
      <c r="SCI36" s="220"/>
      <c r="SCJ36" s="220"/>
      <c r="SCK36" s="220"/>
      <c r="SCL36" s="220"/>
      <c r="SCM36" s="220"/>
      <c r="SCN36" s="220"/>
      <c r="SCO36" s="220"/>
      <c r="SCP36" s="220"/>
      <c r="SCQ36" s="220"/>
      <c r="SCR36" s="220"/>
      <c r="SCS36" s="220"/>
      <c r="SCT36" s="220"/>
      <c r="SCU36" s="220"/>
      <c r="SCV36" s="220"/>
      <c r="SCW36" s="220"/>
      <c r="SCX36" s="220"/>
      <c r="SCY36" s="220"/>
      <c r="SCZ36" s="220"/>
      <c r="SDA36" s="220"/>
      <c r="SDB36" s="220"/>
      <c r="SDC36" s="220"/>
      <c r="SDD36" s="220"/>
      <c r="SDE36" s="220"/>
      <c r="SDF36" s="220"/>
      <c r="SDG36" s="220"/>
      <c r="SDH36" s="220"/>
      <c r="SDI36" s="220"/>
      <c r="SDJ36" s="220"/>
      <c r="SDK36" s="220"/>
      <c r="SDL36" s="220"/>
      <c r="SDM36" s="220"/>
      <c r="SDN36" s="220"/>
      <c r="SDO36" s="220"/>
      <c r="SDP36" s="220"/>
      <c r="SDQ36" s="220"/>
      <c r="SDR36" s="220"/>
      <c r="SDS36" s="220"/>
      <c r="SDT36" s="220"/>
      <c r="SDU36" s="220"/>
      <c r="SDV36" s="220"/>
      <c r="SDW36" s="220"/>
      <c r="SDX36" s="220"/>
      <c r="SDY36" s="220"/>
      <c r="SDZ36" s="220"/>
      <c r="SEA36" s="220"/>
      <c r="SEB36" s="220"/>
      <c r="SEC36" s="220"/>
      <c r="SED36" s="220"/>
      <c r="SEE36" s="220"/>
      <c r="SEF36" s="220"/>
      <c r="SEG36" s="220"/>
      <c r="SEH36" s="220"/>
      <c r="SEI36" s="220"/>
      <c r="SEJ36" s="220"/>
      <c r="SEK36" s="220"/>
      <c r="SEL36" s="220"/>
      <c r="SEM36" s="220"/>
      <c r="SEN36" s="220"/>
      <c r="SEO36" s="220"/>
      <c r="SEP36" s="220"/>
      <c r="SEQ36" s="220"/>
      <c r="SER36" s="220"/>
      <c r="SES36" s="220"/>
      <c r="SET36" s="220"/>
      <c r="SEU36" s="220"/>
      <c r="SEV36" s="220"/>
      <c r="SEW36" s="220"/>
      <c r="SEX36" s="220"/>
      <c r="SEY36" s="220"/>
      <c r="SEZ36" s="220"/>
      <c r="SFA36" s="220"/>
      <c r="SFB36" s="220"/>
      <c r="SFC36" s="220"/>
      <c r="SFD36" s="220"/>
      <c r="SFE36" s="220"/>
      <c r="SFF36" s="220"/>
      <c r="SFG36" s="220"/>
      <c r="SFH36" s="220"/>
      <c r="SFI36" s="220"/>
      <c r="SFJ36" s="220"/>
      <c r="SFK36" s="220"/>
      <c r="SFL36" s="220"/>
      <c r="SFM36" s="220"/>
      <c r="SFN36" s="220"/>
      <c r="SFO36" s="220"/>
      <c r="SFP36" s="220"/>
      <c r="SFQ36" s="220"/>
      <c r="SFR36" s="220"/>
      <c r="SFS36" s="220"/>
      <c r="SFT36" s="220"/>
      <c r="SFU36" s="220"/>
      <c r="SFV36" s="220"/>
      <c r="SFW36" s="220"/>
      <c r="SFX36" s="220"/>
      <c r="SFY36" s="220"/>
      <c r="SFZ36" s="220"/>
      <c r="SGA36" s="220"/>
      <c r="SGB36" s="220"/>
      <c r="SGC36" s="220"/>
      <c r="SGD36" s="220"/>
      <c r="SGE36" s="220"/>
      <c r="SGF36" s="220"/>
      <c r="SGG36" s="220"/>
      <c r="SGH36" s="220"/>
      <c r="SGI36" s="220"/>
      <c r="SGJ36" s="220"/>
      <c r="SGK36" s="220"/>
      <c r="SGL36" s="220"/>
      <c r="SGM36" s="220"/>
      <c r="SGN36" s="220"/>
      <c r="SGO36" s="220"/>
      <c r="SGP36" s="220"/>
      <c r="SGQ36" s="220"/>
      <c r="SGR36" s="220"/>
      <c r="SGS36" s="220"/>
      <c r="SGT36" s="220"/>
      <c r="SGU36" s="220"/>
      <c r="SGV36" s="220"/>
      <c r="SGW36" s="220"/>
      <c r="SGX36" s="220"/>
      <c r="SGY36" s="220"/>
      <c r="SGZ36" s="220"/>
      <c r="SHA36" s="220"/>
      <c r="SHB36" s="220"/>
      <c r="SHC36" s="220"/>
      <c r="SHD36" s="220"/>
      <c r="SHE36" s="220"/>
      <c r="SHF36" s="220"/>
      <c r="SHG36" s="220"/>
      <c r="SHH36" s="220"/>
      <c r="SHI36" s="220"/>
      <c r="SHJ36" s="220"/>
      <c r="SHK36" s="220"/>
      <c r="SHL36" s="220"/>
      <c r="SHM36" s="220"/>
      <c r="SHN36" s="220"/>
      <c r="SHO36" s="220"/>
      <c r="SHP36" s="220"/>
      <c r="SHQ36" s="220"/>
      <c r="SHR36" s="220"/>
      <c r="SHS36" s="220"/>
      <c r="SHT36" s="220"/>
      <c r="SHU36" s="220"/>
      <c r="SHV36" s="220"/>
      <c r="SHW36" s="220"/>
      <c r="SHX36" s="220"/>
      <c r="SHY36" s="220"/>
      <c r="SHZ36" s="220"/>
      <c r="SIA36" s="220"/>
      <c r="SIB36" s="220"/>
      <c r="SIC36" s="220"/>
      <c r="SID36" s="220"/>
      <c r="SIE36" s="220"/>
      <c r="SIF36" s="220"/>
      <c r="SIG36" s="220"/>
      <c r="SIH36" s="220"/>
      <c r="SII36" s="220"/>
      <c r="SIJ36" s="220"/>
      <c r="SIK36" s="220"/>
      <c r="SIL36" s="220"/>
      <c r="SIM36" s="220"/>
      <c r="SIN36" s="220"/>
      <c r="SIO36" s="220"/>
      <c r="SIP36" s="220"/>
      <c r="SIQ36" s="220"/>
      <c r="SIR36" s="220"/>
      <c r="SIS36" s="220"/>
      <c r="SIT36" s="220"/>
      <c r="SIU36" s="220"/>
      <c r="SIV36" s="220"/>
      <c r="SIW36" s="220"/>
      <c r="SIX36" s="220"/>
      <c r="SIY36" s="220"/>
      <c r="SIZ36" s="220"/>
      <c r="SJA36" s="220"/>
      <c r="SJB36" s="220"/>
      <c r="SJC36" s="220"/>
      <c r="SJD36" s="220"/>
      <c r="SJE36" s="220"/>
      <c r="SJF36" s="220"/>
      <c r="SJG36" s="220"/>
      <c r="SJH36" s="220"/>
      <c r="SJI36" s="220"/>
      <c r="SJJ36" s="220"/>
      <c r="SJK36" s="220"/>
      <c r="SJL36" s="220"/>
      <c r="SJM36" s="220"/>
      <c r="SJN36" s="220"/>
      <c r="SJO36" s="220"/>
      <c r="SJP36" s="220"/>
      <c r="SJQ36" s="220"/>
      <c r="SJR36" s="220"/>
      <c r="SJS36" s="220"/>
      <c r="SJT36" s="220"/>
      <c r="SJU36" s="220"/>
      <c r="SJV36" s="220"/>
      <c r="SJW36" s="220"/>
      <c r="SJX36" s="220"/>
      <c r="SJY36" s="220"/>
      <c r="SJZ36" s="220"/>
      <c r="SKA36" s="220"/>
      <c r="SKB36" s="220"/>
      <c r="SKC36" s="220"/>
      <c r="SKD36" s="220"/>
      <c r="SKE36" s="220"/>
      <c r="SKF36" s="220"/>
      <c r="SKG36" s="220"/>
      <c r="SKH36" s="220"/>
      <c r="SKI36" s="220"/>
      <c r="SKJ36" s="220"/>
      <c r="SKK36" s="220"/>
      <c r="SKL36" s="220"/>
      <c r="SKM36" s="220"/>
      <c r="SKN36" s="220"/>
      <c r="SKO36" s="220"/>
      <c r="SKP36" s="220"/>
      <c r="SKQ36" s="220"/>
      <c r="SKR36" s="220"/>
      <c r="SKS36" s="220"/>
      <c r="SKT36" s="220"/>
      <c r="SKU36" s="220"/>
      <c r="SKV36" s="220"/>
      <c r="SKW36" s="220"/>
      <c r="SKX36" s="220"/>
      <c r="SKY36" s="220"/>
      <c r="SKZ36" s="220"/>
      <c r="SLA36" s="220"/>
      <c r="SLB36" s="220"/>
      <c r="SLC36" s="220"/>
      <c r="SLD36" s="220"/>
      <c r="SLE36" s="220"/>
      <c r="SLF36" s="220"/>
      <c r="SLG36" s="220"/>
      <c r="SLH36" s="220"/>
      <c r="SLI36" s="220"/>
      <c r="SLJ36" s="220"/>
      <c r="SLK36" s="220"/>
      <c r="SLL36" s="220"/>
      <c r="SLM36" s="220"/>
      <c r="SLN36" s="220"/>
      <c r="SLO36" s="220"/>
      <c r="SLP36" s="220"/>
      <c r="SLQ36" s="220"/>
      <c r="SLR36" s="220"/>
      <c r="SLS36" s="220"/>
      <c r="SLT36" s="220"/>
      <c r="SLU36" s="220"/>
      <c r="SLV36" s="220"/>
      <c r="SLW36" s="220"/>
      <c r="SLX36" s="220"/>
      <c r="SLY36" s="220"/>
      <c r="SLZ36" s="220"/>
      <c r="SMA36" s="220"/>
      <c r="SMB36" s="220"/>
      <c r="SMC36" s="220"/>
      <c r="SMD36" s="220"/>
      <c r="SME36" s="220"/>
      <c r="SMF36" s="220"/>
      <c r="SMG36" s="220"/>
      <c r="SMH36" s="220"/>
      <c r="SMI36" s="220"/>
      <c r="SMJ36" s="220"/>
      <c r="SMK36" s="220"/>
      <c r="SML36" s="220"/>
      <c r="SMM36" s="220"/>
      <c r="SMN36" s="220"/>
      <c r="SMO36" s="220"/>
      <c r="SMP36" s="220"/>
      <c r="SMQ36" s="220"/>
      <c r="SMR36" s="220"/>
      <c r="SMS36" s="220"/>
      <c r="SMT36" s="220"/>
      <c r="SMU36" s="220"/>
      <c r="SMV36" s="220"/>
      <c r="SMW36" s="220"/>
      <c r="SMX36" s="220"/>
      <c r="SMY36" s="220"/>
      <c r="SMZ36" s="220"/>
      <c r="SNA36" s="220"/>
      <c r="SNB36" s="220"/>
      <c r="SNC36" s="220"/>
      <c r="SND36" s="220"/>
      <c r="SNE36" s="220"/>
      <c r="SNF36" s="220"/>
      <c r="SNG36" s="220"/>
      <c r="SNH36" s="220"/>
      <c r="SNI36" s="220"/>
      <c r="SNJ36" s="220"/>
      <c r="SNK36" s="220"/>
      <c r="SNL36" s="220"/>
      <c r="SNM36" s="220"/>
      <c r="SNN36" s="220"/>
      <c r="SNO36" s="220"/>
      <c r="SNP36" s="220"/>
      <c r="SNQ36" s="220"/>
      <c r="SNR36" s="220"/>
      <c r="SNS36" s="220"/>
      <c r="SNT36" s="220"/>
      <c r="SNU36" s="220"/>
      <c r="SNV36" s="220"/>
      <c r="SNW36" s="220"/>
      <c r="SNX36" s="220"/>
      <c r="SNY36" s="220"/>
      <c r="SNZ36" s="220"/>
      <c r="SOA36" s="220"/>
      <c r="SOB36" s="220"/>
      <c r="SOC36" s="220"/>
      <c r="SOD36" s="220"/>
      <c r="SOE36" s="220"/>
      <c r="SOF36" s="220"/>
      <c r="SOG36" s="220"/>
      <c r="SOH36" s="220"/>
      <c r="SOI36" s="220"/>
      <c r="SOJ36" s="220"/>
      <c r="SOK36" s="220"/>
      <c r="SOL36" s="220"/>
      <c r="SOM36" s="220"/>
      <c r="SON36" s="220"/>
      <c r="SOO36" s="220"/>
      <c r="SOP36" s="220"/>
      <c r="SOQ36" s="220"/>
      <c r="SOR36" s="220"/>
      <c r="SOS36" s="220"/>
      <c r="SOT36" s="220"/>
      <c r="SOU36" s="220"/>
      <c r="SOV36" s="220"/>
      <c r="SOW36" s="220"/>
      <c r="SOX36" s="220"/>
      <c r="SOY36" s="220"/>
      <c r="SOZ36" s="220"/>
      <c r="SPA36" s="220"/>
      <c r="SPB36" s="220"/>
      <c r="SPC36" s="220"/>
      <c r="SPD36" s="220"/>
      <c r="SPE36" s="220"/>
      <c r="SPF36" s="220"/>
      <c r="SPG36" s="220"/>
      <c r="SPH36" s="220"/>
      <c r="SPI36" s="220"/>
      <c r="SPJ36" s="220"/>
      <c r="SPK36" s="220"/>
      <c r="SPL36" s="220"/>
      <c r="SPM36" s="220"/>
      <c r="SPN36" s="220"/>
      <c r="SPO36" s="220"/>
      <c r="SPP36" s="220"/>
      <c r="SPQ36" s="220"/>
      <c r="SPR36" s="220"/>
      <c r="SPS36" s="220"/>
      <c r="SPT36" s="220"/>
      <c r="SPU36" s="220"/>
      <c r="SPV36" s="220"/>
      <c r="SPW36" s="220"/>
      <c r="SPX36" s="220"/>
      <c r="SPY36" s="220"/>
      <c r="SPZ36" s="220"/>
      <c r="SQA36" s="220"/>
      <c r="SQB36" s="220"/>
      <c r="SQC36" s="220"/>
      <c r="SQD36" s="220"/>
      <c r="SQE36" s="220"/>
      <c r="SQF36" s="220"/>
      <c r="SQG36" s="220"/>
      <c r="SQH36" s="220"/>
      <c r="SQI36" s="220"/>
      <c r="SQJ36" s="220"/>
      <c r="SQK36" s="220"/>
      <c r="SQL36" s="220"/>
      <c r="SQM36" s="220"/>
      <c r="SQN36" s="220"/>
      <c r="SQO36" s="220"/>
      <c r="SQP36" s="220"/>
      <c r="SQQ36" s="220"/>
      <c r="SQR36" s="220"/>
      <c r="SQS36" s="220"/>
      <c r="SQT36" s="220"/>
      <c r="SQU36" s="220"/>
      <c r="SQV36" s="220"/>
      <c r="SQW36" s="220"/>
      <c r="SQX36" s="220"/>
      <c r="SQY36" s="220"/>
      <c r="SQZ36" s="220"/>
      <c r="SRA36" s="220"/>
      <c r="SRB36" s="220"/>
      <c r="SRC36" s="220"/>
      <c r="SRD36" s="220"/>
      <c r="SRE36" s="220"/>
      <c r="SRF36" s="220"/>
      <c r="SRG36" s="220"/>
      <c r="SRH36" s="220"/>
      <c r="SRI36" s="220"/>
      <c r="SRJ36" s="220"/>
      <c r="SRK36" s="220"/>
      <c r="SRL36" s="220"/>
      <c r="SRM36" s="220"/>
      <c r="SRN36" s="220"/>
      <c r="SRO36" s="220"/>
      <c r="SRP36" s="220"/>
      <c r="SRQ36" s="220"/>
      <c r="SRR36" s="220"/>
      <c r="SRS36" s="220"/>
      <c r="SRT36" s="220"/>
      <c r="SRU36" s="220"/>
      <c r="SRV36" s="220"/>
      <c r="SRW36" s="220"/>
      <c r="SRX36" s="220"/>
      <c r="SRY36" s="220"/>
      <c r="SRZ36" s="220"/>
      <c r="SSA36" s="220"/>
      <c r="SSB36" s="220"/>
      <c r="SSC36" s="220"/>
      <c r="SSD36" s="220"/>
      <c r="SSE36" s="220"/>
      <c r="SSF36" s="220"/>
      <c r="SSG36" s="220"/>
      <c r="SSH36" s="220"/>
      <c r="SSI36" s="220"/>
      <c r="SSJ36" s="220"/>
      <c r="SSK36" s="220"/>
      <c r="SSL36" s="220"/>
      <c r="SSM36" s="220"/>
      <c r="SSN36" s="220"/>
      <c r="SSO36" s="220"/>
      <c r="SSP36" s="220"/>
      <c r="SSQ36" s="220"/>
      <c r="SSR36" s="220"/>
      <c r="SSS36" s="220"/>
      <c r="SST36" s="220"/>
      <c r="SSU36" s="220"/>
      <c r="SSV36" s="220"/>
      <c r="SSW36" s="220"/>
      <c r="SSX36" s="220"/>
      <c r="SSY36" s="220"/>
      <c r="SSZ36" s="220"/>
      <c r="STA36" s="220"/>
      <c r="STB36" s="220"/>
      <c r="STC36" s="220"/>
      <c r="STD36" s="220"/>
      <c r="STE36" s="220"/>
      <c r="STF36" s="220"/>
      <c r="STG36" s="220"/>
      <c r="STH36" s="220"/>
      <c r="STI36" s="220"/>
      <c r="STJ36" s="220"/>
      <c r="STK36" s="220"/>
      <c r="STL36" s="220"/>
      <c r="STM36" s="220"/>
      <c r="STN36" s="220"/>
      <c r="STO36" s="220"/>
      <c r="STP36" s="220"/>
      <c r="STQ36" s="220"/>
      <c r="STR36" s="220"/>
      <c r="STS36" s="220"/>
      <c r="STT36" s="220"/>
      <c r="STU36" s="220"/>
      <c r="STV36" s="220"/>
      <c r="STW36" s="220"/>
      <c r="STX36" s="220"/>
      <c r="STY36" s="220"/>
      <c r="STZ36" s="220"/>
      <c r="SUA36" s="220"/>
      <c r="SUB36" s="220"/>
      <c r="SUC36" s="220"/>
      <c r="SUD36" s="220"/>
      <c r="SUE36" s="220"/>
      <c r="SUF36" s="220"/>
      <c r="SUG36" s="220"/>
      <c r="SUH36" s="220"/>
      <c r="SUI36" s="220"/>
      <c r="SUJ36" s="220"/>
      <c r="SUK36" s="220"/>
      <c r="SUL36" s="220"/>
      <c r="SUM36" s="220"/>
      <c r="SUN36" s="220"/>
      <c r="SUO36" s="220"/>
      <c r="SUP36" s="220"/>
      <c r="SUQ36" s="220"/>
      <c r="SUR36" s="220"/>
      <c r="SUS36" s="220"/>
      <c r="SUT36" s="220"/>
      <c r="SUU36" s="220"/>
      <c r="SUV36" s="220"/>
      <c r="SUW36" s="220"/>
      <c r="SUX36" s="220"/>
      <c r="SUY36" s="220"/>
      <c r="SUZ36" s="220"/>
      <c r="SVA36" s="220"/>
      <c r="SVB36" s="220"/>
      <c r="SVC36" s="220"/>
      <c r="SVD36" s="220"/>
      <c r="SVE36" s="220"/>
      <c r="SVF36" s="220"/>
      <c r="SVG36" s="220"/>
      <c r="SVH36" s="220"/>
      <c r="SVI36" s="220"/>
      <c r="SVJ36" s="220"/>
      <c r="SVK36" s="220"/>
      <c r="SVL36" s="220"/>
      <c r="SVM36" s="220"/>
      <c r="SVN36" s="220"/>
      <c r="SVO36" s="220"/>
      <c r="SVP36" s="220"/>
      <c r="SVQ36" s="220"/>
      <c r="SVR36" s="220"/>
      <c r="SVS36" s="220"/>
      <c r="SVT36" s="220"/>
      <c r="SVU36" s="220"/>
      <c r="SVV36" s="220"/>
      <c r="SVW36" s="220"/>
      <c r="SVX36" s="220"/>
      <c r="SVY36" s="220"/>
      <c r="SVZ36" s="220"/>
      <c r="SWA36" s="220"/>
      <c r="SWB36" s="220"/>
      <c r="SWC36" s="220"/>
      <c r="SWD36" s="220"/>
      <c r="SWE36" s="220"/>
      <c r="SWF36" s="220"/>
      <c r="SWG36" s="220"/>
      <c r="SWH36" s="220"/>
      <c r="SWI36" s="220"/>
      <c r="SWJ36" s="220"/>
      <c r="SWK36" s="220"/>
      <c r="SWL36" s="220"/>
      <c r="SWM36" s="220"/>
      <c r="SWN36" s="220"/>
      <c r="SWO36" s="220"/>
      <c r="SWP36" s="220"/>
      <c r="SWQ36" s="220"/>
      <c r="SWR36" s="220"/>
      <c r="SWS36" s="220"/>
      <c r="SWT36" s="220"/>
      <c r="SWU36" s="220"/>
      <c r="SWV36" s="220"/>
      <c r="SWW36" s="220"/>
      <c r="SWX36" s="220"/>
      <c r="SWY36" s="220"/>
      <c r="SWZ36" s="220"/>
      <c r="SXA36" s="220"/>
      <c r="SXB36" s="220"/>
      <c r="SXC36" s="220"/>
      <c r="SXD36" s="220"/>
      <c r="SXE36" s="220"/>
      <c r="SXF36" s="220"/>
      <c r="SXG36" s="220"/>
      <c r="SXH36" s="220"/>
      <c r="SXI36" s="220"/>
      <c r="SXJ36" s="220"/>
      <c r="SXK36" s="220"/>
      <c r="SXL36" s="220"/>
      <c r="SXM36" s="220"/>
      <c r="SXN36" s="220"/>
      <c r="SXO36" s="220"/>
      <c r="SXP36" s="220"/>
      <c r="SXQ36" s="220"/>
      <c r="SXR36" s="220"/>
      <c r="SXS36" s="220"/>
      <c r="SXT36" s="220"/>
      <c r="SXU36" s="220"/>
      <c r="SXV36" s="220"/>
      <c r="SXW36" s="220"/>
      <c r="SXX36" s="220"/>
      <c r="SXY36" s="220"/>
      <c r="SXZ36" s="220"/>
      <c r="SYA36" s="220"/>
      <c r="SYB36" s="220"/>
      <c r="SYC36" s="220"/>
      <c r="SYD36" s="220"/>
      <c r="SYE36" s="220"/>
      <c r="SYF36" s="220"/>
      <c r="SYG36" s="220"/>
      <c r="SYH36" s="220"/>
      <c r="SYI36" s="220"/>
      <c r="SYJ36" s="220"/>
      <c r="SYK36" s="220"/>
      <c r="SYL36" s="220"/>
      <c r="SYM36" s="220"/>
      <c r="SYN36" s="220"/>
      <c r="SYO36" s="220"/>
      <c r="SYP36" s="220"/>
      <c r="SYQ36" s="220"/>
      <c r="SYR36" s="220"/>
      <c r="SYS36" s="220"/>
      <c r="SYT36" s="220"/>
      <c r="SYU36" s="220"/>
      <c r="SYV36" s="220"/>
      <c r="SYW36" s="220"/>
      <c r="SYX36" s="220"/>
      <c r="SYY36" s="220"/>
      <c r="SYZ36" s="220"/>
      <c r="SZA36" s="220"/>
      <c r="SZB36" s="220"/>
      <c r="SZC36" s="220"/>
      <c r="SZD36" s="220"/>
      <c r="SZE36" s="220"/>
      <c r="SZF36" s="220"/>
      <c r="SZG36" s="220"/>
      <c r="SZH36" s="220"/>
      <c r="SZI36" s="220"/>
      <c r="SZJ36" s="220"/>
      <c r="SZK36" s="220"/>
      <c r="SZL36" s="220"/>
      <c r="SZM36" s="220"/>
      <c r="SZN36" s="220"/>
      <c r="SZO36" s="220"/>
      <c r="SZP36" s="220"/>
      <c r="SZQ36" s="220"/>
      <c r="SZR36" s="220"/>
      <c r="SZS36" s="220"/>
      <c r="SZT36" s="220"/>
      <c r="SZU36" s="220"/>
      <c r="SZV36" s="220"/>
      <c r="SZW36" s="220"/>
      <c r="SZX36" s="220"/>
      <c r="SZY36" s="220"/>
      <c r="SZZ36" s="220"/>
      <c r="TAA36" s="220"/>
      <c r="TAB36" s="220"/>
      <c r="TAC36" s="220"/>
      <c r="TAD36" s="220"/>
      <c r="TAE36" s="220"/>
      <c r="TAF36" s="220"/>
      <c r="TAG36" s="220"/>
      <c r="TAH36" s="220"/>
      <c r="TAI36" s="220"/>
      <c r="TAJ36" s="220"/>
      <c r="TAK36" s="220"/>
      <c r="TAL36" s="220"/>
      <c r="TAM36" s="220"/>
      <c r="TAN36" s="220"/>
      <c r="TAO36" s="220"/>
      <c r="TAP36" s="220"/>
      <c r="TAQ36" s="220"/>
      <c r="TAR36" s="220"/>
      <c r="TAS36" s="220"/>
      <c r="TAT36" s="220"/>
      <c r="TAU36" s="220"/>
      <c r="TAV36" s="220"/>
      <c r="TAW36" s="220"/>
      <c r="TAX36" s="220"/>
      <c r="TAY36" s="220"/>
      <c r="TAZ36" s="220"/>
      <c r="TBA36" s="220"/>
      <c r="TBB36" s="220"/>
      <c r="TBC36" s="220"/>
      <c r="TBD36" s="220"/>
      <c r="TBE36" s="220"/>
      <c r="TBF36" s="220"/>
      <c r="TBG36" s="220"/>
      <c r="TBH36" s="220"/>
      <c r="TBI36" s="220"/>
      <c r="TBJ36" s="220"/>
      <c r="TBK36" s="220"/>
      <c r="TBL36" s="220"/>
      <c r="TBM36" s="220"/>
      <c r="TBN36" s="220"/>
      <c r="TBO36" s="220"/>
      <c r="TBP36" s="220"/>
      <c r="TBQ36" s="220"/>
      <c r="TBR36" s="220"/>
      <c r="TBS36" s="220"/>
      <c r="TBT36" s="220"/>
      <c r="TBU36" s="220"/>
      <c r="TBV36" s="220"/>
      <c r="TBW36" s="220"/>
      <c r="TBX36" s="220"/>
      <c r="TBY36" s="220"/>
      <c r="TBZ36" s="220"/>
      <c r="TCA36" s="220"/>
      <c r="TCB36" s="220"/>
      <c r="TCC36" s="220"/>
      <c r="TCD36" s="220"/>
      <c r="TCE36" s="220"/>
      <c r="TCF36" s="220"/>
      <c r="TCG36" s="220"/>
      <c r="TCH36" s="220"/>
      <c r="TCI36" s="220"/>
      <c r="TCJ36" s="220"/>
      <c r="TCK36" s="220"/>
      <c r="TCL36" s="220"/>
      <c r="TCM36" s="220"/>
      <c r="TCN36" s="220"/>
      <c r="TCO36" s="220"/>
      <c r="TCP36" s="220"/>
      <c r="TCQ36" s="220"/>
      <c r="TCR36" s="220"/>
      <c r="TCS36" s="220"/>
      <c r="TCT36" s="220"/>
      <c r="TCU36" s="220"/>
      <c r="TCV36" s="220"/>
      <c r="TCW36" s="220"/>
      <c r="TCX36" s="220"/>
      <c r="TCY36" s="220"/>
      <c r="TCZ36" s="220"/>
      <c r="TDA36" s="220"/>
      <c r="TDB36" s="220"/>
      <c r="TDC36" s="220"/>
      <c r="TDD36" s="220"/>
      <c r="TDE36" s="220"/>
      <c r="TDF36" s="220"/>
      <c r="TDG36" s="220"/>
      <c r="TDH36" s="220"/>
      <c r="TDI36" s="220"/>
      <c r="TDJ36" s="220"/>
      <c r="TDK36" s="220"/>
      <c r="TDL36" s="220"/>
      <c r="TDM36" s="220"/>
      <c r="TDN36" s="220"/>
      <c r="TDO36" s="220"/>
      <c r="TDP36" s="220"/>
      <c r="TDQ36" s="220"/>
      <c r="TDR36" s="220"/>
      <c r="TDS36" s="220"/>
      <c r="TDT36" s="220"/>
      <c r="TDU36" s="220"/>
      <c r="TDV36" s="220"/>
      <c r="TDW36" s="220"/>
      <c r="TDX36" s="220"/>
      <c r="TDY36" s="220"/>
      <c r="TDZ36" s="220"/>
      <c r="TEA36" s="220"/>
      <c r="TEB36" s="220"/>
      <c r="TEC36" s="220"/>
      <c r="TED36" s="220"/>
      <c r="TEE36" s="220"/>
      <c r="TEF36" s="220"/>
      <c r="TEG36" s="220"/>
      <c r="TEH36" s="220"/>
      <c r="TEI36" s="220"/>
      <c r="TEJ36" s="220"/>
      <c r="TEK36" s="220"/>
      <c r="TEL36" s="220"/>
      <c r="TEM36" s="220"/>
      <c r="TEN36" s="220"/>
      <c r="TEO36" s="220"/>
      <c r="TEP36" s="220"/>
      <c r="TEQ36" s="220"/>
      <c r="TER36" s="220"/>
      <c r="TES36" s="220"/>
      <c r="TET36" s="220"/>
      <c r="TEU36" s="220"/>
      <c r="TEV36" s="220"/>
      <c r="TEW36" s="220"/>
      <c r="TEX36" s="220"/>
      <c r="TEY36" s="220"/>
      <c r="TEZ36" s="220"/>
      <c r="TFA36" s="220"/>
      <c r="TFB36" s="220"/>
      <c r="TFC36" s="220"/>
      <c r="TFD36" s="220"/>
      <c r="TFE36" s="220"/>
      <c r="TFF36" s="220"/>
      <c r="TFG36" s="220"/>
      <c r="TFH36" s="220"/>
      <c r="TFI36" s="220"/>
      <c r="TFJ36" s="220"/>
      <c r="TFK36" s="220"/>
      <c r="TFL36" s="220"/>
      <c r="TFM36" s="220"/>
      <c r="TFN36" s="220"/>
      <c r="TFO36" s="220"/>
      <c r="TFP36" s="220"/>
      <c r="TFQ36" s="220"/>
      <c r="TFR36" s="220"/>
      <c r="TFS36" s="220"/>
      <c r="TFT36" s="220"/>
      <c r="TFU36" s="220"/>
      <c r="TFV36" s="220"/>
      <c r="TFW36" s="220"/>
      <c r="TFX36" s="220"/>
      <c r="TFY36" s="220"/>
      <c r="TFZ36" s="220"/>
      <c r="TGA36" s="220"/>
      <c r="TGB36" s="220"/>
      <c r="TGC36" s="220"/>
      <c r="TGD36" s="220"/>
      <c r="TGE36" s="220"/>
      <c r="TGF36" s="220"/>
      <c r="TGG36" s="220"/>
      <c r="TGH36" s="220"/>
      <c r="TGI36" s="220"/>
      <c r="TGJ36" s="220"/>
      <c r="TGK36" s="220"/>
      <c r="TGL36" s="220"/>
      <c r="TGM36" s="220"/>
      <c r="TGN36" s="220"/>
      <c r="TGO36" s="220"/>
      <c r="TGP36" s="220"/>
      <c r="TGQ36" s="220"/>
      <c r="TGR36" s="220"/>
      <c r="TGS36" s="220"/>
      <c r="TGT36" s="220"/>
      <c r="TGU36" s="220"/>
      <c r="TGV36" s="220"/>
      <c r="TGW36" s="220"/>
      <c r="TGX36" s="220"/>
      <c r="TGY36" s="220"/>
      <c r="TGZ36" s="220"/>
      <c r="THA36" s="220"/>
      <c r="THB36" s="220"/>
      <c r="THC36" s="220"/>
      <c r="THD36" s="220"/>
      <c r="THE36" s="220"/>
      <c r="THF36" s="220"/>
      <c r="THG36" s="220"/>
      <c r="THH36" s="220"/>
      <c r="THI36" s="220"/>
      <c r="THJ36" s="220"/>
      <c r="THK36" s="220"/>
      <c r="THL36" s="220"/>
      <c r="THM36" s="220"/>
      <c r="THN36" s="220"/>
      <c r="THO36" s="220"/>
      <c r="THP36" s="220"/>
      <c r="THQ36" s="220"/>
      <c r="THR36" s="220"/>
      <c r="THS36" s="220"/>
      <c r="THT36" s="220"/>
      <c r="THU36" s="220"/>
      <c r="THV36" s="220"/>
      <c r="THW36" s="220"/>
      <c r="THX36" s="220"/>
      <c r="THY36" s="220"/>
      <c r="THZ36" s="220"/>
      <c r="TIA36" s="220"/>
      <c r="TIB36" s="220"/>
      <c r="TIC36" s="220"/>
      <c r="TID36" s="220"/>
      <c r="TIE36" s="220"/>
      <c r="TIF36" s="220"/>
      <c r="TIG36" s="220"/>
      <c r="TIH36" s="220"/>
      <c r="TII36" s="220"/>
      <c r="TIJ36" s="220"/>
      <c r="TIK36" s="220"/>
      <c r="TIL36" s="220"/>
      <c r="TIM36" s="220"/>
      <c r="TIN36" s="220"/>
      <c r="TIO36" s="220"/>
      <c r="TIP36" s="220"/>
      <c r="TIQ36" s="220"/>
      <c r="TIR36" s="220"/>
      <c r="TIS36" s="220"/>
      <c r="TIT36" s="220"/>
      <c r="TIU36" s="220"/>
      <c r="TIV36" s="220"/>
      <c r="TIW36" s="220"/>
      <c r="TIX36" s="220"/>
      <c r="TIY36" s="220"/>
      <c r="TIZ36" s="220"/>
      <c r="TJA36" s="220"/>
      <c r="TJB36" s="220"/>
      <c r="TJC36" s="220"/>
      <c r="TJD36" s="220"/>
      <c r="TJE36" s="220"/>
      <c r="TJF36" s="220"/>
      <c r="TJG36" s="220"/>
      <c r="TJH36" s="220"/>
      <c r="TJI36" s="220"/>
      <c r="TJJ36" s="220"/>
      <c r="TJK36" s="220"/>
      <c r="TJL36" s="220"/>
      <c r="TJM36" s="220"/>
      <c r="TJN36" s="220"/>
      <c r="TJO36" s="220"/>
      <c r="TJP36" s="220"/>
      <c r="TJQ36" s="220"/>
      <c r="TJR36" s="220"/>
      <c r="TJS36" s="220"/>
      <c r="TJT36" s="220"/>
      <c r="TJU36" s="220"/>
      <c r="TJV36" s="220"/>
      <c r="TJW36" s="220"/>
      <c r="TJX36" s="220"/>
      <c r="TJY36" s="220"/>
      <c r="TJZ36" s="220"/>
      <c r="TKA36" s="220"/>
      <c r="TKB36" s="220"/>
      <c r="TKC36" s="220"/>
      <c r="TKD36" s="220"/>
      <c r="TKE36" s="220"/>
      <c r="TKF36" s="220"/>
      <c r="TKG36" s="220"/>
      <c r="TKH36" s="220"/>
      <c r="TKI36" s="220"/>
      <c r="TKJ36" s="220"/>
      <c r="TKK36" s="220"/>
      <c r="TKL36" s="220"/>
      <c r="TKM36" s="220"/>
      <c r="TKN36" s="220"/>
      <c r="TKO36" s="220"/>
      <c r="TKP36" s="220"/>
      <c r="TKQ36" s="220"/>
      <c r="TKR36" s="220"/>
      <c r="TKS36" s="220"/>
      <c r="TKT36" s="220"/>
      <c r="TKU36" s="220"/>
      <c r="TKV36" s="220"/>
      <c r="TKW36" s="220"/>
      <c r="TKX36" s="220"/>
      <c r="TKY36" s="220"/>
      <c r="TKZ36" s="220"/>
      <c r="TLA36" s="220"/>
      <c r="TLB36" s="220"/>
      <c r="TLC36" s="220"/>
      <c r="TLD36" s="220"/>
      <c r="TLE36" s="220"/>
      <c r="TLF36" s="220"/>
      <c r="TLG36" s="220"/>
      <c r="TLH36" s="220"/>
      <c r="TLI36" s="220"/>
      <c r="TLJ36" s="220"/>
      <c r="TLK36" s="220"/>
      <c r="TLL36" s="220"/>
      <c r="TLM36" s="220"/>
      <c r="TLN36" s="220"/>
      <c r="TLO36" s="220"/>
      <c r="TLP36" s="220"/>
      <c r="TLQ36" s="220"/>
      <c r="TLR36" s="220"/>
      <c r="TLS36" s="220"/>
      <c r="TLT36" s="220"/>
      <c r="TLU36" s="220"/>
      <c r="TLV36" s="220"/>
      <c r="TLW36" s="220"/>
      <c r="TLX36" s="220"/>
      <c r="TLY36" s="220"/>
      <c r="TLZ36" s="220"/>
      <c r="TMA36" s="220"/>
      <c r="TMB36" s="220"/>
      <c r="TMC36" s="220"/>
      <c r="TMD36" s="220"/>
      <c r="TME36" s="220"/>
      <c r="TMF36" s="220"/>
      <c r="TMG36" s="220"/>
      <c r="TMH36" s="220"/>
      <c r="TMI36" s="220"/>
      <c r="TMJ36" s="220"/>
      <c r="TMK36" s="220"/>
      <c r="TML36" s="220"/>
      <c r="TMM36" s="220"/>
      <c r="TMN36" s="220"/>
      <c r="TMO36" s="220"/>
      <c r="TMP36" s="220"/>
      <c r="TMQ36" s="220"/>
      <c r="TMR36" s="220"/>
      <c r="TMS36" s="220"/>
      <c r="TMT36" s="220"/>
      <c r="TMU36" s="220"/>
      <c r="TMV36" s="220"/>
      <c r="TMW36" s="220"/>
      <c r="TMX36" s="220"/>
      <c r="TMY36" s="220"/>
      <c r="TMZ36" s="220"/>
      <c r="TNA36" s="220"/>
      <c r="TNB36" s="220"/>
      <c r="TNC36" s="220"/>
      <c r="TND36" s="220"/>
      <c r="TNE36" s="220"/>
      <c r="TNF36" s="220"/>
      <c r="TNG36" s="220"/>
      <c r="TNH36" s="220"/>
      <c r="TNI36" s="220"/>
      <c r="TNJ36" s="220"/>
      <c r="TNK36" s="220"/>
      <c r="TNL36" s="220"/>
      <c r="TNM36" s="220"/>
      <c r="TNN36" s="220"/>
      <c r="TNO36" s="220"/>
      <c r="TNP36" s="220"/>
      <c r="TNQ36" s="220"/>
      <c r="TNR36" s="220"/>
      <c r="TNS36" s="220"/>
      <c r="TNT36" s="220"/>
      <c r="TNU36" s="220"/>
      <c r="TNV36" s="220"/>
      <c r="TNW36" s="220"/>
      <c r="TNX36" s="220"/>
      <c r="TNY36" s="220"/>
      <c r="TNZ36" s="220"/>
      <c r="TOA36" s="220"/>
      <c r="TOB36" s="220"/>
      <c r="TOC36" s="220"/>
      <c r="TOD36" s="220"/>
      <c r="TOE36" s="220"/>
      <c r="TOF36" s="220"/>
      <c r="TOG36" s="220"/>
      <c r="TOH36" s="220"/>
      <c r="TOI36" s="220"/>
      <c r="TOJ36" s="220"/>
      <c r="TOK36" s="220"/>
      <c r="TOL36" s="220"/>
      <c r="TOM36" s="220"/>
      <c r="TON36" s="220"/>
      <c r="TOO36" s="220"/>
      <c r="TOP36" s="220"/>
      <c r="TOQ36" s="220"/>
      <c r="TOR36" s="220"/>
      <c r="TOS36" s="220"/>
      <c r="TOT36" s="220"/>
      <c r="TOU36" s="220"/>
      <c r="TOV36" s="220"/>
      <c r="TOW36" s="220"/>
      <c r="TOX36" s="220"/>
      <c r="TOY36" s="220"/>
      <c r="TOZ36" s="220"/>
      <c r="TPA36" s="220"/>
      <c r="TPB36" s="220"/>
      <c r="TPC36" s="220"/>
      <c r="TPD36" s="220"/>
      <c r="TPE36" s="220"/>
      <c r="TPF36" s="220"/>
      <c r="TPG36" s="220"/>
      <c r="TPH36" s="220"/>
      <c r="TPI36" s="220"/>
      <c r="TPJ36" s="220"/>
      <c r="TPK36" s="220"/>
      <c r="TPL36" s="220"/>
      <c r="TPM36" s="220"/>
      <c r="TPN36" s="220"/>
      <c r="TPO36" s="220"/>
      <c r="TPP36" s="220"/>
      <c r="TPQ36" s="220"/>
      <c r="TPR36" s="220"/>
      <c r="TPS36" s="220"/>
      <c r="TPT36" s="220"/>
      <c r="TPU36" s="220"/>
      <c r="TPV36" s="220"/>
      <c r="TPW36" s="220"/>
      <c r="TPX36" s="220"/>
      <c r="TPY36" s="220"/>
      <c r="TPZ36" s="220"/>
      <c r="TQA36" s="220"/>
      <c r="TQB36" s="220"/>
      <c r="TQC36" s="220"/>
      <c r="TQD36" s="220"/>
      <c r="TQE36" s="220"/>
      <c r="TQF36" s="220"/>
      <c r="TQG36" s="220"/>
      <c r="TQH36" s="220"/>
      <c r="TQI36" s="220"/>
      <c r="TQJ36" s="220"/>
      <c r="TQK36" s="220"/>
      <c r="TQL36" s="220"/>
      <c r="TQM36" s="220"/>
      <c r="TQN36" s="220"/>
      <c r="TQO36" s="220"/>
      <c r="TQP36" s="220"/>
      <c r="TQQ36" s="220"/>
      <c r="TQR36" s="220"/>
      <c r="TQS36" s="220"/>
      <c r="TQT36" s="220"/>
      <c r="TQU36" s="220"/>
      <c r="TQV36" s="220"/>
      <c r="TQW36" s="220"/>
      <c r="TQX36" s="220"/>
      <c r="TQY36" s="220"/>
      <c r="TQZ36" s="220"/>
      <c r="TRA36" s="220"/>
      <c r="TRB36" s="220"/>
      <c r="TRC36" s="220"/>
      <c r="TRD36" s="220"/>
      <c r="TRE36" s="220"/>
      <c r="TRF36" s="220"/>
      <c r="TRG36" s="220"/>
      <c r="TRH36" s="220"/>
      <c r="TRI36" s="220"/>
      <c r="TRJ36" s="220"/>
      <c r="TRK36" s="220"/>
      <c r="TRL36" s="220"/>
      <c r="TRM36" s="220"/>
      <c r="TRN36" s="220"/>
      <c r="TRO36" s="220"/>
      <c r="TRP36" s="220"/>
      <c r="TRQ36" s="220"/>
      <c r="TRR36" s="220"/>
      <c r="TRS36" s="220"/>
      <c r="TRT36" s="220"/>
      <c r="TRU36" s="220"/>
      <c r="TRV36" s="220"/>
      <c r="TRW36" s="220"/>
      <c r="TRX36" s="220"/>
      <c r="TRY36" s="220"/>
      <c r="TRZ36" s="220"/>
      <c r="TSA36" s="220"/>
      <c r="TSB36" s="220"/>
      <c r="TSC36" s="220"/>
      <c r="TSD36" s="220"/>
      <c r="TSE36" s="220"/>
      <c r="TSF36" s="220"/>
      <c r="TSG36" s="220"/>
      <c r="TSH36" s="220"/>
      <c r="TSI36" s="220"/>
      <c r="TSJ36" s="220"/>
      <c r="TSK36" s="220"/>
      <c r="TSL36" s="220"/>
      <c r="TSM36" s="220"/>
      <c r="TSN36" s="220"/>
      <c r="TSO36" s="220"/>
      <c r="TSP36" s="220"/>
      <c r="TSQ36" s="220"/>
      <c r="TSR36" s="220"/>
      <c r="TSS36" s="220"/>
      <c r="TST36" s="220"/>
      <c r="TSU36" s="220"/>
      <c r="TSV36" s="220"/>
      <c r="TSW36" s="220"/>
      <c r="TSX36" s="220"/>
      <c r="TSY36" s="220"/>
      <c r="TSZ36" s="220"/>
      <c r="TTA36" s="220"/>
      <c r="TTB36" s="220"/>
      <c r="TTC36" s="220"/>
      <c r="TTD36" s="220"/>
      <c r="TTE36" s="220"/>
      <c r="TTF36" s="220"/>
      <c r="TTG36" s="220"/>
      <c r="TTH36" s="220"/>
      <c r="TTI36" s="220"/>
      <c r="TTJ36" s="220"/>
      <c r="TTK36" s="220"/>
      <c r="TTL36" s="220"/>
      <c r="TTM36" s="220"/>
      <c r="TTN36" s="220"/>
      <c r="TTO36" s="220"/>
      <c r="TTP36" s="220"/>
      <c r="TTQ36" s="220"/>
      <c r="TTR36" s="220"/>
      <c r="TTS36" s="220"/>
      <c r="TTT36" s="220"/>
      <c r="TTU36" s="220"/>
      <c r="TTV36" s="220"/>
      <c r="TTW36" s="220"/>
      <c r="TTX36" s="220"/>
      <c r="TTY36" s="220"/>
      <c r="TTZ36" s="220"/>
      <c r="TUA36" s="220"/>
      <c r="TUB36" s="220"/>
      <c r="TUC36" s="220"/>
      <c r="TUD36" s="220"/>
      <c r="TUE36" s="220"/>
      <c r="TUF36" s="220"/>
      <c r="TUG36" s="220"/>
      <c r="TUH36" s="220"/>
      <c r="TUI36" s="220"/>
      <c r="TUJ36" s="220"/>
      <c r="TUK36" s="220"/>
      <c r="TUL36" s="220"/>
      <c r="TUM36" s="220"/>
      <c r="TUN36" s="220"/>
      <c r="TUO36" s="220"/>
      <c r="TUP36" s="220"/>
      <c r="TUQ36" s="220"/>
      <c r="TUR36" s="220"/>
      <c r="TUS36" s="220"/>
      <c r="TUT36" s="220"/>
      <c r="TUU36" s="220"/>
      <c r="TUV36" s="220"/>
      <c r="TUW36" s="220"/>
      <c r="TUX36" s="220"/>
      <c r="TUY36" s="220"/>
      <c r="TUZ36" s="220"/>
      <c r="TVA36" s="220"/>
      <c r="TVB36" s="220"/>
      <c r="TVC36" s="220"/>
      <c r="TVD36" s="220"/>
      <c r="TVE36" s="220"/>
      <c r="TVF36" s="220"/>
      <c r="TVG36" s="220"/>
      <c r="TVH36" s="220"/>
      <c r="TVI36" s="220"/>
      <c r="TVJ36" s="220"/>
      <c r="TVK36" s="220"/>
      <c r="TVL36" s="220"/>
      <c r="TVM36" s="220"/>
      <c r="TVN36" s="220"/>
      <c r="TVO36" s="220"/>
      <c r="TVP36" s="220"/>
      <c r="TVQ36" s="220"/>
      <c r="TVR36" s="220"/>
      <c r="TVS36" s="220"/>
      <c r="TVT36" s="220"/>
      <c r="TVU36" s="220"/>
      <c r="TVV36" s="220"/>
      <c r="TVW36" s="220"/>
      <c r="TVX36" s="220"/>
      <c r="TVY36" s="220"/>
      <c r="TVZ36" s="220"/>
      <c r="TWA36" s="220"/>
      <c r="TWB36" s="220"/>
      <c r="TWC36" s="220"/>
      <c r="TWD36" s="220"/>
      <c r="TWE36" s="220"/>
      <c r="TWF36" s="220"/>
      <c r="TWG36" s="220"/>
      <c r="TWH36" s="220"/>
      <c r="TWI36" s="220"/>
      <c r="TWJ36" s="220"/>
      <c r="TWK36" s="220"/>
      <c r="TWL36" s="220"/>
      <c r="TWM36" s="220"/>
      <c r="TWN36" s="220"/>
      <c r="TWO36" s="220"/>
      <c r="TWP36" s="220"/>
      <c r="TWQ36" s="220"/>
      <c r="TWR36" s="220"/>
      <c r="TWS36" s="220"/>
      <c r="TWT36" s="220"/>
      <c r="TWU36" s="220"/>
      <c r="TWV36" s="220"/>
      <c r="TWW36" s="220"/>
      <c r="TWX36" s="220"/>
      <c r="TWY36" s="220"/>
      <c r="TWZ36" s="220"/>
      <c r="TXA36" s="220"/>
      <c r="TXB36" s="220"/>
      <c r="TXC36" s="220"/>
      <c r="TXD36" s="220"/>
      <c r="TXE36" s="220"/>
      <c r="TXF36" s="220"/>
      <c r="TXG36" s="220"/>
      <c r="TXH36" s="220"/>
      <c r="TXI36" s="220"/>
      <c r="TXJ36" s="220"/>
      <c r="TXK36" s="220"/>
      <c r="TXL36" s="220"/>
      <c r="TXM36" s="220"/>
      <c r="TXN36" s="220"/>
      <c r="TXO36" s="220"/>
      <c r="TXP36" s="220"/>
      <c r="TXQ36" s="220"/>
      <c r="TXR36" s="220"/>
      <c r="TXS36" s="220"/>
      <c r="TXT36" s="220"/>
      <c r="TXU36" s="220"/>
      <c r="TXV36" s="220"/>
      <c r="TXW36" s="220"/>
      <c r="TXX36" s="220"/>
      <c r="TXY36" s="220"/>
      <c r="TXZ36" s="220"/>
      <c r="TYA36" s="220"/>
      <c r="TYB36" s="220"/>
      <c r="TYC36" s="220"/>
      <c r="TYD36" s="220"/>
      <c r="TYE36" s="220"/>
      <c r="TYF36" s="220"/>
      <c r="TYG36" s="220"/>
      <c r="TYH36" s="220"/>
      <c r="TYI36" s="220"/>
      <c r="TYJ36" s="220"/>
      <c r="TYK36" s="220"/>
      <c r="TYL36" s="220"/>
      <c r="TYM36" s="220"/>
      <c r="TYN36" s="220"/>
      <c r="TYO36" s="220"/>
      <c r="TYP36" s="220"/>
      <c r="TYQ36" s="220"/>
      <c r="TYR36" s="220"/>
      <c r="TYS36" s="220"/>
      <c r="TYT36" s="220"/>
      <c r="TYU36" s="220"/>
      <c r="TYV36" s="220"/>
      <c r="TYW36" s="220"/>
      <c r="TYX36" s="220"/>
      <c r="TYY36" s="220"/>
      <c r="TYZ36" s="220"/>
      <c r="TZA36" s="220"/>
      <c r="TZB36" s="220"/>
      <c r="TZC36" s="220"/>
      <c r="TZD36" s="220"/>
      <c r="TZE36" s="220"/>
      <c r="TZF36" s="220"/>
      <c r="TZG36" s="220"/>
      <c r="TZH36" s="220"/>
      <c r="TZI36" s="220"/>
      <c r="TZJ36" s="220"/>
      <c r="TZK36" s="220"/>
      <c r="TZL36" s="220"/>
      <c r="TZM36" s="220"/>
      <c r="TZN36" s="220"/>
      <c r="TZO36" s="220"/>
      <c r="TZP36" s="220"/>
      <c r="TZQ36" s="220"/>
      <c r="TZR36" s="220"/>
      <c r="TZS36" s="220"/>
      <c r="TZT36" s="220"/>
      <c r="TZU36" s="220"/>
      <c r="TZV36" s="220"/>
      <c r="TZW36" s="220"/>
      <c r="TZX36" s="220"/>
      <c r="TZY36" s="220"/>
      <c r="TZZ36" s="220"/>
      <c r="UAA36" s="220"/>
      <c r="UAB36" s="220"/>
      <c r="UAC36" s="220"/>
      <c r="UAD36" s="220"/>
      <c r="UAE36" s="220"/>
      <c r="UAF36" s="220"/>
      <c r="UAG36" s="220"/>
      <c r="UAH36" s="220"/>
      <c r="UAI36" s="220"/>
      <c r="UAJ36" s="220"/>
      <c r="UAK36" s="220"/>
      <c r="UAL36" s="220"/>
      <c r="UAM36" s="220"/>
      <c r="UAN36" s="220"/>
      <c r="UAO36" s="220"/>
      <c r="UAP36" s="220"/>
      <c r="UAQ36" s="220"/>
      <c r="UAR36" s="220"/>
      <c r="UAS36" s="220"/>
      <c r="UAT36" s="220"/>
      <c r="UAU36" s="220"/>
      <c r="UAV36" s="220"/>
      <c r="UAW36" s="220"/>
      <c r="UAX36" s="220"/>
      <c r="UAY36" s="220"/>
      <c r="UAZ36" s="220"/>
      <c r="UBA36" s="220"/>
      <c r="UBB36" s="220"/>
      <c r="UBC36" s="220"/>
      <c r="UBD36" s="220"/>
      <c r="UBE36" s="220"/>
      <c r="UBF36" s="220"/>
      <c r="UBG36" s="220"/>
      <c r="UBH36" s="220"/>
      <c r="UBI36" s="220"/>
      <c r="UBJ36" s="220"/>
      <c r="UBK36" s="220"/>
      <c r="UBL36" s="220"/>
      <c r="UBM36" s="220"/>
      <c r="UBN36" s="220"/>
      <c r="UBO36" s="220"/>
      <c r="UBP36" s="220"/>
      <c r="UBQ36" s="220"/>
      <c r="UBR36" s="220"/>
      <c r="UBS36" s="220"/>
      <c r="UBT36" s="220"/>
      <c r="UBU36" s="220"/>
      <c r="UBV36" s="220"/>
      <c r="UBW36" s="220"/>
      <c r="UBX36" s="220"/>
      <c r="UBY36" s="220"/>
      <c r="UBZ36" s="220"/>
      <c r="UCA36" s="220"/>
      <c r="UCB36" s="220"/>
      <c r="UCC36" s="220"/>
      <c r="UCD36" s="220"/>
      <c r="UCE36" s="220"/>
      <c r="UCF36" s="220"/>
      <c r="UCG36" s="220"/>
      <c r="UCH36" s="220"/>
      <c r="UCI36" s="220"/>
      <c r="UCJ36" s="220"/>
      <c r="UCK36" s="220"/>
      <c r="UCL36" s="220"/>
      <c r="UCM36" s="220"/>
      <c r="UCN36" s="220"/>
      <c r="UCO36" s="220"/>
      <c r="UCP36" s="220"/>
      <c r="UCQ36" s="220"/>
      <c r="UCR36" s="220"/>
      <c r="UCS36" s="220"/>
      <c r="UCT36" s="220"/>
      <c r="UCU36" s="220"/>
      <c r="UCV36" s="220"/>
      <c r="UCW36" s="220"/>
      <c r="UCX36" s="220"/>
      <c r="UCY36" s="220"/>
      <c r="UCZ36" s="220"/>
      <c r="UDA36" s="220"/>
      <c r="UDB36" s="220"/>
      <c r="UDC36" s="220"/>
      <c r="UDD36" s="220"/>
      <c r="UDE36" s="220"/>
      <c r="UDF36" s="220"/>
      <c r="UDG36" s="220"/>
      <c r="UDH36" s="220"/>
      <c r="UDI36" s="220"/>
      <c r="UDJ36" s="220"/>
      <c r="UDK36" s="220"/>
      <c r="UDL36" s="220"/>
      <c r="UDM36" s="220"/>
      <c r="UDN36" s="220"/>
      <c r="UDO36" s="220"/>
      <c r="UDP36" s="220"/>
      <c r="UDQ36" s="220"/>
      <c r="UDR36" s="220"/>
      <c r="UDS36" s="220"/>
      <c r="UDT36" s="220"/>
      <c r="UDU36" s="220"/>
      <c r="UDV36" s="220"/>
      <c r="UDW36" s="220"/>
      <c r="UDX36" s="220"/>
      <c r="UDY36" s="220"/>
      <c r="UDZ36" s="220"/>
      <c r="UEA36" s="220"/>
      <c r="UEB36" s="220"/>
      <c r="UEC36" s="220"/>
      <c r="UED36" s="220"/>
      <c r="UEE36" s="220"/>
      <c r="UEF36" s="220"/>
      <c r="UEG36" s="220"/>
      <c r="UEH36" s="220"/>
      <c r="UEI36" s="220"/>
      <c r="UEJ36" s="220"/>
      <c r="UEK36" s="220"/>
      <c r="UEL36" s="220"/>
      <c r="UEM36" s="220"/>
      <c r="UEN36" s="220"/>
      <c r="UEO36" s="220"/>
      <c r="UEP36" s="220"/>
      <c r="UEQ36" s="220"/>
      <c r="UER36" s="220"/>
      <c r="UES36" s="220"/>
      <c r="UET36" s="220"/>
      <c r="UEU36" s="220"/>
      <c r="UEV36" s="220"/>
      <c r="UEW36" s="220"/>
      <c r="UEX36" s="220"/>
      <c r="UEY36" s="220"/>
      <c r="UEZ36" s="220"/>
      <c r="UFA36" s="220"/>
      <c r="UFB36" s="220"/>
      <c r="UFC36" s="220"/>
      <c r="UFD36" s="220"/>
      <c r="UFE36" s="220"/>
      <c r="UFF36" s="220"/>
      <c r="UFG36" s="220"/>
      <c r="UFH36" s="220"/>
      <c r="UFI36" s="220"/>
      <c r="UFJ36" s="220"/>
      <c r="UFK36" s="220"/>
      <c r="UFL36" s="220"/>
      <c r="UFM36" s="220"/>
      <c r="UFN36" s="220"/>
      <c r="UFO36" s="220"/>
      <c r="UFP36" s="220"/>
      <c r="UFQ36" s="220"/>
      <c r="UFR36" s="220"/>
      <c r="UFS36" s="220"/>
      <c r="UFT36" s="220"/>
      <c r="UFU36" s="220"/>
      <c r="UFV36" s="220"/>
      <c r="UFW36" s="220"/>
      <c r="UFX36" s="220"/>
      <c r="UFY36" s="220"/>
      <c r="UFZ36" s="220"/>
      <c r="UGA36" s="220"/>
      <c r="UGB36" s="220"/>
      <c r="UGC36" s="220"/>
      <c r="UGD36" s="220"/>
      <c r="UGE36" s="220"/>
      <c r="UGF36" s="220"/>
      <c r="UGG36" s="220"/>
      <c r="UGH36" s="220"/>
      <c r="UGI36" s="220"/>
      <c r="UGJ36" s="220"/>
      <c r="UGK36" s="220"/>
      <c r="UGL36" s="220"/>
      <c r="UGM36" s="220"/>
      <c r="UGN36" s="220"/>
      <c r="UGO36" s="220"/>
      <c r="UGP36" s="220"/>
      <c r="UGQ36" s="220"/>
      <c r="UGR36" s="220"/>
      <c r="UGS36" s="220"/>
      <c r="UGT36" s="220"/>
      <c r="UGU36" s="220"/>
      <c r="UGV36" s="220"/>
      <c r="UGW36" s="220"/>
      <c r="UGX36" s="220"/>
      <c r="UGY36" s="220"/>
      <c r="UGZ36" s="220"/>
      <c r="UHA36" s="220"/>
      <c r="UHB36" s="220"/>
      <c r="UHC36" s="220"/>
      <c r="UHD36" s="220"/>
      <c r="UHE36" s="220"/>
      <c r="UHF36" s="220"/>
      <c r="UHG36" s="220"/>
      <c r="UHH36" s="220"/>
      <c r="UHI36" s="220"/>
      <c r="UHJ36" s="220"/>
      <c r="UHK36" s="220"/>
      <c r="UHL36" s="220"/>
      <c r="UHM36" s="220"/>
      <c r="UHN36" s="220"/>
      <c r="UHO36" s="220"/>
      <c r="UHP36" s="220"/>
      <c r="UHQ36" s="220"/>
      <c r="UHR36" s="220"/>
      <c r="UHS36" s="220"/>
      <c r="UHT36" s="220"/>
      <c r="UHU36" s="220"/>
      <c r="UHV36" s="220"/>
      <c r="UHW36" s="220"/>
      <c r="UHX36" s="220"/>
      <c r="UHY36" s="220"/>
      <c r="UHZ36" s="220"/>
      <c r="UIA36" s="220"/>
      <c r="UIB36" s="220"/>
      <c r="UIC36" s="220"/>
      <c r="UID36" s="220"/>
      <c r="UIE36" s="220"/>
      <c r="UIF36" s="220"/>
      <c r="UIG36" s="220"/>
      <c r="UIH36" s="220"/>
      <c r="UII36" s="220"/>
      <c r="UIJ36" s="220"/>
      <c r="UIK36" s="220"/>
      <c r="UIL36" s="220"/>
      <c r="UIM36" s="220"/>
      <c r="UIN36" s="220"/>
      <c r="UIO36" s="220"/>
      <c r="UIP36" s="220"/>
      <c r="UIQ36" s="220"/>
      <c r="UIR36" s="220"/>
      <c r="UIS36" s="220"/>
      <c r="UIT36" s="220"/>
      <c r="UIU36" s="220"/>
      <c r="UIV36" s="220"/>
      <c r="UIW36" s="220"/>
      <c r="UIX36" s="220"/>
      <c r="UIY36" s="220"/>
      <c r="UIZ36" s="220"/>
      <c r="UJA36" s="220"/>
      <c r="UJB36" s="220"/>
      <c r="UJC36" s="220"/>
      <c r="UJD36" s="220"/>
      <c r="UJE36" s="220"/>
      <c r="UJF36" s="220"/>
      <c r="UJG36" s="220"/>
      <c r="UJH36" s="220"/>
      <c r="UJI36" s="220"/>
      <c r="UJJ36" s="220"/>
      <c r="UJK36" s="220"/>
      <c r="UJL36" s="220"/>
      <c r="UJM36" s="220"/>
      <c r="UJN36" s="220"/>
      <c r="UJO36" s="220"/>
      <c r="UJP36" s="220"/>
      <c r="UJQ36" s="220"/>
      <c r="UJR36" s="220"/>
      <c r="UJS36" s="220"/>
      <c r="UJT36" s="220"/>
      <c r="UJU36" s="220"/>
      <c r="UJV36" s="220"/>
      <c r="UJW36" s="220"/>
      <c r="UJX36" s="220"/>
      <c r="UJY36" s="220"/>
      <c r="UJZ36" s="220"/>
      <c r="UKA36" s="220"/>
      <c r="UKB36" s="220"/>
      <c r="UKC36" s="220"/>
      <c r="UKD36" s="220"/>
      <c r="UKE36" s="220"/>
      <c r="UKF36" s="220"/>
      <c r="UKG36" s="220"/>
      <c r="UKH36" s="220"/>
      <c r="UKI36" s="220"/>
      <c r="UKJ36" s="220"/>
      <c r="UKK36" s="220"/>
      <c r="UKL36" s="220"/>
      <c r="UKM36" s="220"/>
      <c r="UKN36" s="220"/>
      <c r="UKO36" s="220"/>
      <c r="UKP36" s="220"/>
      <c r="UKQ36" s="220"/>
      <c r="UKR36" s="220"/>
      <c r="UKS36" s="220"/>
      <c r="UKT36" s="220"/>
      <c r="UKU36" s="220"/>
      <c r="UKV36" s="220"/>
      <c r="UKW36" s="220"/>
      <c r="UKX36" s="220"/>
      <c r="UKY36" s="220"/>
      <c r="UKZ36" s="220"/>
      <c r="ULA36" s="220"/>
      <c r="ULB36" s="220"/>
      <c r="ULC36" s="220"/>
      <c r="ULD36" s="220"/>
      <c r="ULE36" s="220"/>
      <c r="ULF36" s="220"/>
      <c r="ULG36" s="220"/>
      <c r="ULH36" s="220"/>
      <c r="ULI36" s="220"/>
      <c r="ULJ36" s="220"/>
      <c r="ULK36" s="220"/>
      <c r="ULL36" s="220"/>
      <c r="ULM36" s="220"/>
      <c r="ULN36" s="220"/>
      <c r="ULO36" s="220"/>
      <c r="ULP36" s="220"/>
      <c r="ULQ36" s="220"/>
      <c r="ULR36" s="220"/>
      <c r="ULS36" s="220"/>
      <c r="ULT36" s="220"/>
      <c r="ULU36" s="220"/>
      <c r="ULV36" s="220"/>
      <c r="ULW36" s="220"/>
      <c r="ULX36" s="220"/>
      <c r="ULY36" s="220"/>
      <c r="ULZ36" s="220"/>
      <c r="UMA36" s="220"/>
      <c r="UMB36" s="220"/>
      <c r="UMC36" s="220"/>
      <c r="UMD36" s="220"/>
      <c r="UME36" s="220"/>
      <c r="UMF36" s="220"/>
      <c r="UMG36" s="220"/>
      <c r="UMH36" s="220"/>
      <c r="UMI36" s="220"/>
      <c r="UMJ36" s="220"/>
      <c r="UMK36" s="220"/>
      <c r="UML36" s="220"/>
      <c r="UMM36" s="220"/>
      <c r="UMN36" s="220"/>
      <c r="UMO36" s="220"/>
      <c r="UMP36" s="220"/>
      <c r="UMQ36" s="220"/>
      <c r="UMR36" s="220"/>
      <c r="UMS36" s="220"/>
      <c r="UMT36" s="220"/>
      <c r="UMU36" s="220"/>
      <c r="UMV36" s="220"/>
      <c r="UMW36" s="220"/>
      <c r="UMX36" s="220"/>
      <c r="UMY36" s="220"/>
      <c r="UMZ36" s="220"/>
      <c r="UNA36" s="220"/>
      <c r="UNB36" s="220"/>
      <c r="UNC36" s="220"/>
      <c r="UND36" s="220"/>
      <c r="UNE36" s="220"/>
      <c r="UNF36" s="220"/>
      <c r="UNG36" s="220"/>
      <c r="UNH36" s="220"/>
      <c r="UNI36" s="220"/>
      <c r="UNJ36" s="220"/>
      <c r="UNK36" s="220"/>
      <c r="UNL36" s="220"/>
      <c r="UNM36" s="220"/>
      <c r="UNN36" s="220"/>
      <c r="UNO36" s="220"/>
      <c r="UNP36" s="220"/>
      <c r="UNQ36" s="220"/>
      <c r="UNR36" s="220"/>
      <c r="UNS36" s="220"/>
      <c r="UNT36" s="220"/>
      <c r="UNU36" s="220"/>
      <c r="UNV36" s="220"/>
      <c r="UNW36" s="220"/>
      <c r="UNX36" s="220"/>
      <c r="UNY36" s="220"/>
      <c r="UNZ36" s="220"/>
      <c r="UOA36" s="220"/>
      <c r="UOB36" s="220"/>
      <c r="UOC36" s="220"/>
      <c r="UOD36" s="220"/>
      <c r="UOE36" s="220"/>
      <c r="UOF36" s="220"/>
      <c r="UOG36" s="220"/>
      <c r="UOH36" s="220"/>
      <c r="UOI36" s="220"/>
      <c r="UOJ36" s="220"/>
      <c r="UOK36" s="220"/>
      <c r="UOL36" s="220"/>
      <c r="UOM36" s="220"/>
      <c r="UON36" s="220"/>
      <c r="UOO36" s="220"/>
      <c r="UOP36" s="220"/>
      <c r="UOQ36" s="220"/>
      <c r="UOR36" s="220"/>
      <c r="UOS36" s="220"/>
      <c r="UOT36" s="220"/>
      <c r="UOU36" s="220"/>
      <c r="UOV36" s="220"/>
      <c r="UOW36" s="220"/>
      <c r="UOX36" s="220"/>
      <c r="UOY36" s="220"/>
      <c r="UOZ36" s="220"/>
      <c r="UPA36" s="220"/>
      <c r="UPB36" s="220"/>
      <c r="UPC36" s="220"/>
      <c r="UPD36" s="220"/>
      <c r="UPE36" s="220"/>
      <c r="UPF36" s="220"/>
      <c r="UPG36" s="220"/>
      <c r="UPH36" s="220"/>
      <c r="UPI36" s="220"/>
      <c r="UPJ36" s="220"/>
      <c r="UPK36" s="220"/>
      <c r="UPL36" s="220"/>
      <c r="UPM36" s="220"/>
      <c r="UPN36" s="220"/>
      <c r="UPO36" s="220"/>
      <c r="UPP36" s="220"/>
      <c r="UPQ36" s="220"/>
      <c r="UPR36" s="220"/>
      <c r="UPS36" s="220"/>
      <c r="UPT36" s="220"/>
      <c r="UPU36" s="220"/>
      <c r="UPV36" s="220"/>
      <c r="UPW36" s="220"/>
      <c r="UPX36" s="220"/>
      <c r="UPY36" s="220"/>
      <c r="UPZ36" s="220"/>
      <c r="UQA36" s="220"/>
      <c r="UQB36" s="220"/>
      <c r="UQC36" s="220"/>
      <c r="UQD36" s="220"/>
      <c r="UQE36" s="220"/>
      <c r="UQF36" s="220"/>
      <c r="UQG36" s="220"/>
      <c r="UQH36" s="220"/>
      <c r="UQI36" s="220"/>
      <c r="UQJ36" s="220"/>
      <c r="UQK36" s="220"/>
      <c r="UQL36" s="220"/>
      <c r="UQM36" s="220"/>
      <c r="UQN36" s="220"/>
      <c r="UQO36" s="220"/>
      <c r="UQP36" s="220"/>
      <c r="UQQ36" s="220"/>
      <c r="UQR36" s="220"/>
      <c r="UQS36" s="220"/>
      <c r="UQT36" s="220"/>
      <c r="UQU36" s="220"/>
      <c r="UQV36" s="220"/>
      <c r="UQW36" s="220"/>
      <c r="UQX36" s="220"/>
      <c r="UQY36" s="220"/>
      <c r="UQZ36" s="220"/>
      <c r="URA36" s="220"/>
      <c r="URB36" s="220"/>
      <c r="URC36" s="220"/>
      <c r="URD36" s="220"/>
      <c r="URE36" s="220"/>
      <c r="URF36" s="220"/>
      <c r="URG36" s="220"/>
      <c r="URH36" s="220"/>
      <c r="URI36" s="220"/>
      <c r="URJ36" s="220"/>
      <c r="URK36" s="220"/>
      <c r="URL36" s="220"/>
      <c r="URM36" s="220"/>
      <c r="URN36" s="220"/>
      <c r="URO36" s="220"/>
      <c r="URP36" s="220"/>
      <c r="URQ36" s="220"/>
      <c r="URR36" s="220"/>
      <c r="URS36" s="220"/>
      <c r="URT36" s="220"/>
      <c r="URU36" s="220"/>
      <c r="URV36" s="220"/>
      <c r="URW36" s="220"/>
      <c r="URX36" s="220"/>
      <c r="URY36" s="220"/>
      <c r="URZ36" s="220"/>
      <c r="USA36" s="220"/>
      <c r="USB36" s="220"/>
      <c r="USC36" s="220"/>
      <c r="USD36" s="220"/>
      <c r="USE36" s="220"/>
      <c r="USF36" s="220"/>
      <c r="USG36" s="220"/>
      <c r="USH36" s="220"/>
      <c r="USI36" s="220"/>
      <c r="USJ36" s="220"/>
      <c r="USK36" s="220"/>
      <c r="USL36" s="220"/>
      <c r="USM36" s="220"/>
      <c r="USN36" s="220"/>
      <c r="USO36" s="220"/>
      <c r="USP36" s="220"/>
      <c r="USQ36" s="220"/>
      <c r="USR36" s="220"/>
      <c r="USS36" s="220"/>
      <c r="UST36" s="220"/>
      <c r="USU36" s="220"/>
      <c r="USV36" s="220"/>
      <c r="USW36" s="220"/>
      <c r="USX36" s="220"/>
      <c r="USY36" s="220"/>
      <c r="USZ36" s="220"/>
      <c r="UTA36" s="220"/>
      <c r="UTB36" s="220"/>
      <c r="UTC36" s="220"/>
      <c r="UTD36" s="220"/>
      <c r="UTE36" s="220"/>
      <c r="UTF36" s="220"/>
      <c r="UTG36" s="220"/>
      <c r="UTH36" s="220"/>
      <c r="UTI36" s="220"/>
      <c r="UTJ36" s="220"/>
      <c r="UTK36" s="220"/>
      <c r="UTL36" s="220"/>
      <c r="UTM36" s="220"/>
      <c r="UTN36" s="220"/>
      <c r="UTO36" s="220"/>
      <c r="UTP36" s="220"/>
      <c r="UTQ36" s="220"/>
      <c r="UTR36" s="220"/>
      <c r="UTS36" s="220"/>
      <c r="UTT36" s="220"/>
      <c r="UTU36" s="220"/>
      <c r="UTV36" s="220"/>
      <c r="UTW36" s="220"/>
      <c r="UTX36" s="220"/>
      <c r="UTY36" s="220"/>
      <c r="UTZ36" s="220"/>
      <c r="UUA36" s="220"/>
      <c r="UUB36" s="220"/>
      <c r="UUC36" s="220"/>
      <c r="UUD36" s="220"/>
      <c r="UUE36" s="220"/>
      <c r="UUF36" s="220"/>
      <c r="UUG36" s="220"/>
      <c r="UUH36" s="220"/>
      <c r="UUI36" s="220"/>
      <c r="UUJ36" s="220"/>
      <c r="UUK36" s="220"/>
      <c r="UUL36" s="220"/>
      <c r="UUM36" s="220"/>
      <c r="UUN36" s="220"/>
      <c r="UUO36" s="220"/>
      <c r="UUP36" s="220"/>
      <c r="UUQ36" s="220"/>
      <c r="UUR36" s="220"/>
      <c r="UUS36" s="220"/>
      <c r="UUT36" s="220"/>
      <c r="UUU36" s="220"/>
      <c r="UUV36" s="220"/>
      <c r="UUW36" s="220"/>
      <c r="UUX36" s="220"/>
      <c r="UUY36" s="220"/>
      <c r="UUZ36" s="220"/>
      <c r="UVA36" s="220"/>
      <c r="UVB36" s="220"/>
      <c r="UVC36" s="220"/>
      <c r="UVD36" s="220"/>
      <c r="UVE36" s="220"/>
      <c r="UVF36" s="220"/>
      <c r="UVG36" s="220"/>
      <c r="UVH36" s="220"/>
      <c r="UVI36" s="220"/>
      <c r="UVJ36" s="220"/>
      <c r="UVK36" s="220"/>
      <c r="UVL36" s="220"/>
      <c r="UVM36" s="220"/>
      <c r="UVN36" s="220"/>
      <c r="UVO36" s="220"/>
      <c r="UVP36" s="220"/>
      <c r="UVQ36" s="220"/>
      <c r="UVR36" s="220"/>
      <c r="UVS36" s="220"/>
      <c r="UVT36" s="220"/>
      <c r="UVU36" s="220"/>
      <c r="UVV36" s="220"/>
      <c r="UVW36" s="220"/>
      <c r="UVX36" s="220"/>
      <c r="UVY36" s="220"/>
      <c r="UVZ36" s="220"/>
      <c r="UWA36" s="220"/>
      <c r="UWB36" s="220"/>
      <c r="UWC36" s="220"/>
      <c r="UWD36" s="220"/>
      <c r="UWE36" s="220"/>
      <c r="UWF36" s="220"/>
      <c r="UWG36" s="220"/>
      <c r="UWH36" s="220"/>
      <c r="UWI36" s="220"/>
      <c r="UWJ36" s="220"/>
      <c r="UWK36" s="220"/>
      <c r="UWL36" s="220"/>
      <c r="UWM36" s="220"/>
      <c r="UWN36" s="220"/>
      <c r="UWO36" s="220"/>
      <c r="UWP36" s="220"/>
      <c r="UWQ36" s="220"/>
      <c r="UWR36" s="220"/>
      <c r="UWS36" s="220"/>
      <c r="UWT36" s="220"/>
      <c r="UWU36" s="220"/>
      <c r="UWV36" s="220"/>
      <c r="UWW36" s="220"/>
      <c r="UWX36" s="220"/>
      <c r="UWY36" s="220"/>
      <c r="UWZ36" s="220"/>
      <c r="UXA36" s="220"/>
      <c r="UXB36" s="220"/>
      <c r="UXC36" s="220"/>
      <c r="UXD36" s="220"/>
      <c r="UXE36" s="220"/>
      <c r="UXF36" s="220"/>
      <c r="UXG36" s="220"/>
      <c r="UXH36" s="220"/>
      <c r="UXI36" s="220"/>
      <c r="UXJ36" s="220"/>
      <c r="UXK36" s="220"/>
      <c r="UXL36" s="220"/>
      <c r="UXM36" s="220"/>
      <c r="UXN36" s="220"/>
      <c r="UXO36" s="220"/>
      <c r="UXP36" s="220"/>
      <c r="UXQ36" s="220"/>
      <c r="UXR36" s="220"/>
      <c r="UXS36" s="220"/>
      <c r="UXT36" s="220"/>
      <c r="UXU36" s="220"/>
      <c r="UXV36" s="220"/>
      <c r="UXW36" s="220"/>
      <c r="UXX36" s="220"/>
      <c r="UXY36" s="220"/>
      <c r="UXZ36" s="220"/>
      <c r="UYA36" s="220"/>
      <c r="UYB36" s="220"/>
      <c r="UYC36" s="220"/>
      <c r="UYD36" s="220"/>
      <c r="UYE36" s="220"/>
      <c r="UYF36" s="220"/>
      <c r="UYG36" s="220"/>
      <c r="UYH36" s="220"/>
      <c r="UYI36" s="220"/>
      <c r="UYJ36" s="220"/>
      <c r="UYK36" s="220"/>
      <c r="UYL36" s="220"/>
      <c r="UYM36" s="220"/>
      <c r="UYN36" s="220"/>
      <c r="UYO36" s="220"/>
      <c r="UYP36" s="220"/>
      <c r="UYQ36" s="220"/>
      <c r="UYR36" s="220"/>
      <c r="UYS36" s="220"/>
      <c r="UYT36" s="220"/>
      <c r="UYU36" s="220"/>
      <c r="UYV36" s="220"/>
      <c r="UYW36" s="220"/>
      <c r="UYX36" s="220"/>
      <c r="UYY36" s="220"/>
      <c r="UYZ36" s="220"/>
      <c r="UZA36" s="220"/>
      <c r="UZB36" s="220"/>
      <c r="UZC36" s="220"/>
      <c r="UZD36" s="220"/>
      <c r="UZE36" s="220"/>
      <c r="UZF36" s="220"/>
      <c r="UZG36" s="220"/>
      <c r="UZH36" s="220"/>
      <c r="UZI36" s="220"/>
      <c r="UZJ36" s="220"/>
      <c r="UZK36" s="220"/>
      <c r="UZL36" s="220"/>
      <c r="UZM36" s="220"/>
      <c r="UZN36" s="220"/>
      <c r="UZO36" s="220"/>
      <c r="UZP36" s="220"/>
      <c r="UZQ36" s="220"/>
      <c r="UZR36" s="220"/>
      <c r="UZS36" s="220"/>
      <c r="UZT36" s="220"/>
      <c r="UZU36" s="220"/>
      <c r="UZV36" s="220"/>
      <c r="UZW36" s="220"/>
      <c r="UZX36" s="220"/>
      <c r="UZY36" s="220"/>
      <c r="UZZ36" s="220"/>
      <c r="VAA36" s="220"/>
      <c r="VAB36" s="220"/>
      <c r="VAC36" s="220"/>
      <c r="VAD36" s="220"/>
      <c r="VAE36" s="220"/>
      <c r="VAF36" s="220"/>
      <c r="VAG36" s="220"/>
      <c r="VAH36" s="220"/>
      <c r="VAI36" s="220"/>
      <c r="VAJ36" s="220"/>
      <c r="VAK36" s="220"/>
      <c r="VAL36" s="220"/>
      <c r="VAM36" s="220"/>
      <c r="VAN36" s="220"/>
      <c r="VAO36" s="220"/>
      <c r="VAP36" s="220"/>
      <c r="VAQ36" s="220"/>
      <c r="VAR36" s="220"/>
      <c r="VAS36" s="220"/>
      <c r="VAT36" s="220"/>
      <c r="VAU36" s="220"/>
      <c r="VAV36" s="220"/>
      <c r="VAW36" s="220"/>
      <c r="VAX36" s="220"/>
      <c r="VAY36" s="220"/>
      <c r="VAZ36" s="220"/>
      <c r="VBA36" s="220"/>
      <c r="VBB36" s="220"/>
      <c r="VBC36" s="220"/>
      <c r="VBD36" s="220"/>
      <c r="VBE36" s="220"/>
      <c r="VBF36" s="220"/>
      <c r="VBG36" s="220"/>
      <c r="VBH36" s="220"/>
      <c r="VBI36" s="220"/>
      <c r="VBJ36" s="220"/>
      <c r="VBK36" s="220"/>
      <c r="VBL36" s="220"/>
      <c r="VBM36" s="220"/>
      <c r="VBN36" s="220"/>
      <c r="VBO36" s="220"/>
      <c r="VBP36" s="220"/>
      <c r="VBQ36" s="220"/>
      <c r="VBR36" s="220"/>
      <c r="VBS36" s="220"/>
      <c r="VBT36" s="220"/>
      <c r="VBU36" s="220"/>
      <c r="VBV36" s="220"/>
      <c r="VBW36" s="220"/>
      <c r="VBX36" s="220"/>
      <c r="VBY36" s="220"/>
      <c r="VBZ36" s="220"/>
      <c r="VCA36" s="220"/>
      <c r="VCB36" s="220"/>
      <c r="VCC36" s="220"/>
      <c r="VCD36" s="220"/>
      <c r="VCE36" s="220"/>
      <c r="VCF36" s="220"/>
      <c r="VCG36" s="220"/>
      <c r="VCH36" s="220"/>
      <c r="VCI36" s="220"/>
      <c r="VCJ36" s="220"/>
      <c r="VCK36" s="220"/>
      <c r="VCL36" s="220"/>
      <c r="VCM36" s="220"/>
      <c r="VCN36" s="220"/>
      <c r="VCO36" s="220"/>
      <c r="VCP36" s="220"/>
      <c r="VCQ36" s="220"/>
      <c r="VCR36" s="220"/>
      <c r="VCS36" s="220"/>
      <c r="VCT36" s="220"/>
      <c r="VCU36" s="220"/>
      <c r="VCV36" s="220"/>
      <c r="VCW36" s="220"/>
      <c r="VCX36" s="220"/>
      <c r="VCY36" s="220"/>
      <c r="VCZ36" s="220"/>
      <c r="VDA36" s="220"/>
      <c r="VDB36" s="220"/>
      <c r="VDC36" s="220"/>
      <c r="VDD36" s="220"/>
      <c r="VDE36" s="220"/>
      <c r="VDF36" s="220"/>
      <c r="VDG36" s="220"/>
      <c r="VDH36" s="220"/>
      <c r="VDI36" s="220"/>
      <c r="VDJ36" s="220"/>
      <c r="VDK36" s="220"/>
      <c r="VDL36" s="220"/>
      <c r="VDM36" s="220"/>
      <c r="VDN36" s="220"/>
      <c r="VDO36" s="220"/>
      <c r="VDP36" s="220"/>
      <c r="VDQ36" s="220"/>
      <c r="VDR36" s="220"/>
      <c r="VDS36" s="220"/>
      <c r="VDT36" s="220"/>
      <c r="VDU36" s="220"/>
      <c r="VDV36" s="220"/>
      <c r="VDW36" s="220"/>
      <c r="VDX36" s="220"/>
      <c r="VDY36" s="220"/>
      <c r="VDZ36" s="220"/>
      <c r="VEA36" s="220"/>
      <c r="VEB36" s="220"/>
      <c r="VEC36" s="220"/>
      <c r="VED36" s="220"/>
      <c r="VEE36" s="220"/>
      <c r="VEF36" s="220"/>
      <c r="VEG36" s="220"/>
      <c r="VEH36" s="220"/>
      <c r="VEI36" s="220"/>
      <c r="VEJ36" s="220"/>
      <c r="VEK36" s="220"/>
      <c r="VEL36" s="220"/>
      <c r="VEM36" s="220"/>
      <c r="VEN36" s="220"/>
      <c r="VEO36" s="220"/>
      <c r="VEP36" s="220"/>
      <c r="VEQ36" s="220"/>
      <c r="VER36" s="220"/>
      <c r="VES36" s="220"/>
      <c r="VET36" s="220"/>
      <c r="VEU36" s="220"/>
      <c r="VEV36" s="220"/>
      <c r="VEW36" s="220"/>
      <c r="VEX36" s="220"/>
      <c r="VEY36" s="220"/>
      <c r="VEZ36" s="220"/>
      <c r="VFA36" s="220"/>
      <c r="VFB36" s="220"/>
      <c r="VFC36" s="220"/>
      <c r="VFD36" s="220"/>
      <c r="VFE36" s="220"/>
      <c r="VFF36" s="220"/>
      <c r="VFG36" s="220"/>
      <c r="VFH36" s="220"/>
      <c r="VFI36" s="220"/>
      <c r="VFJ36" s="220"/>
      <c r="VFK36" s="220"/>
      <c r="VFL36" s="220"/>
      <c r="VFM36" s="220"/>
      <c r="VFN36" s="220"/>
      <c r="VFO36" s="220"/>
      <c r="VFP36" s="220"/>
      <c r="VFQ36" s="220"/>
      <c r="VFR36" s="220"/>
      <c r="VFS36" s="220"/>
      <c r="VFT36" s="220"/>
      <c r="VFU36" s="220"/>
      <c r="VFV36" s="220"/>
      <c r="VFW36" s="220"/>
      <c r="VFX36" s="220"/>
      <c r="VFY36" s="220"/>
      <c r="VFZ36" s="220"/>
      <c r="VGA36" s="220"/>
      <c r="VGB36" s="220"/>
      <c r="VGC36" s="220"/>
      <c r="VGD36" s="220"/>
      <c r="VGE36" s="220"/>
      <c r="VGF36" s="220"/>
      <c r="VGG36" s="220"/>
      <c r="VGH36" s="220"/>
      <c r="VGI36" s="220"/>
      <c r="VGJ36" s="220"/>
      <c r="VGK36" s="220"/>
      <c r="VGL36" s="220"/>
      <c r="VGM36" s="220"/>
      <c r="VGN36" s="220"/>
      <c r="VGO36" s="220"/>
      <c r="VGP36" s="220"/>
      <c r="VGQ36" s="220"/>
      <c r="VGR36" s="220"/>
      <c r="VGS36" s="220"/>
      <c r="VGT36" s="220"/>
      <c r="VGU36" s="220"/>
      <c r="VGV36" s="220"/>
      <c r="VGW36" s="220"/>
      <c r="VGX36" s="220"/>
      <c r="VGY36" s="220"/>
      <c r="VGZ36" s="220"/>
      <c r="VHA36" s="220"/>
      <c r="VHB36" s="220"/>
      <c r="VHC36" s="220"/>
      <c r="VHD36" s="220"/>
      <c r="VHE36" s="220"/>
      <c r="VHF36" s="220"/>
      <c r="VHG36" s="220"/>
      <c r="VHH36" s="220"/>
      <c r="VHI36" s="220"/>
      <c r="VHJ36" s="220"/>
      <c r="VHK36" s="220"/>
      <c r="VHL36" s="220"/>
      <c r="VHM36" s="220"/>
      <c r="VHN36" s="220"/>
      <c r="VHO36" s="220"/>
      <c r="VHP36" s="220"/>
      <c r="VHQ36" s="220"/>
      <c r="VHR36" s="220"/>
      <c r="VHS36" s="220"/>
      <c r="VHT36" s="220"/>
      <c r="VHU36" s="220"/>
      <c r="VHV36" s="220"/>
      <c r="VHW36" s="220"/>
      <c r="VHX36" s="220"/>
      <c r="VHY36" s="220"/>
      <c r="VHZ36" s="220"/>
      <c r="VIA36" s="220"/>
      <c r="VIB36" s="220"/>
      <c r="VIC36" s="220"/>
      <c r="VID36" s="220"/>
      <c r="VIE36" s="220"/>
      <c r="VIF36" s="220"/>
      <c r="VIG36" s="220"/>
      <c r="VIH36" s="220"/>
      <c r="VII36" s="220"/>
      <c r="VIJ36" s="220"/>
      <c r="VIK36" s="220"/>
      <c r="VIL36" s="220"/>
      <c r="VIM36" s="220"/>
      <c r="VIN36" s="220"/>
      <c r="VIO36" s="220"/>
      <c r="VIP36" s="220"/>
      <c r="VIQ36" s="220"/>
      <c r="VIR36" s="220"/>
      <c r="VIS36" s="220"/>
      <c r="VIT36" s="220"/>
      <c r="VIU36" s="220"/>
      <c r="VIV36" s="220"/>
      <c r="VIW36" s="220"/>
      <c r="VIX36" s="220"/>
      <c r="VIY36" s="220"/>
      <c r="VIZ36" s="220"/>
      <c r="VJA36" s="220"/>
      <c r="VJB36" s="220"/>
      <c r="VJC36" s="220"/>
      <c r="VJD36" s="220"/>
      <c r="VJE36" s="220"/>
      <c r="VJF36" s="220"/>
      <c r="VJG36" s="220"/>
      <c r="VJH36" s="220"/>
      <c r="VJI36" s="220"/>
      <c r="VJJ36" s="220"/>
      <c r="VJK36" s="220"/>
      <c r="VJL36" s="220"/>
      <c r="VJM36" s="220"/>
      <c r="VJN36" s="220"/>
      <c r="VJO36" s="220"/>
      <c r="VJP36" s="220"/>
      <c r="VJQ36" s="220"/>
      <c r="VJR36" s="220"/>
      <c r="VJS36" s="220"/>
      <c r="VJT36" s="220"/>
      <c r="VJU36" s="220"/>
      <c r="VJV36" s="220"/>
      <c r="VJW36" s="220"/>
      <c r="VJX36" s="220"/>
      <c r="VJY36" s="220"/>
      <c r="VJZ36" s="220"/>
      <c r="VKA36" s="220"/>
      <c r="VKB36" s="220"/>
      <c r="VKC36" s="220"/>
      <c r="VKD36" s="220"/>
      <c r="VKE36" s="220"/>
      <c r="VKF36" s="220"/>
      <c r="VKG36" s="220"/>
      <c r="VKH36" s="220"/>
      <c r="VKI36" s="220"/>
      <c r="VKJ36" s="220"/>
      <c r="VKK36" s="220"/>
      <c r="VKL36" s="220"/>
      <c r="VKM36" s="220"/>
      <c r="VKN36" s="220"/>
      <c r="VKO36" s="220"/>
      <c r="VKP36" s="220"/>
      <c r="VKQ36" s="220"/>
      <c r="VKR36" s="220"/>
      <c r="VKS36" s="220"/>
      <c r="VKT36" s="220"/>
      <c r="VKU36" s="220"/>
      <c r="VKV36" s="220"/>
      <c r="VKW36" s="220"/>
      <c r="VKX36" s="220"/>
      <c r="VKY36" s="220"/>
      <c r="VKZ36" s="220"/>
      <c r="VLA36" s="220"/>
      <c r="VLB36" s="220"/>
      <c r="VLC36" s="220"/>
      <c r="VLD36" s="220"/>
      <c r="VLE36" s="220"/>
      <c r="VLF36" s="220"/>
      <c r="VLG36" s="220"/>
      <c r="VLH36" s="220"/>
      <c r="VLI36" s="220"/>
      <c r="VLJ36" s="220"/>
      <c r="VLK36" s="220"/>
      <c r="VLL36" s="220"/>
      <c r="VLM36" s="220"/>
      <c r="VLN36" s="220"/>
      <c r="VLO36" s="220"/>
      <c r="VLP36" s="220"/>
      <c r="VLQ36" s="220"/>
      <c r="VLR36" s="220"/>
      <c r="VLS36" s="220"/>
      <c r="VLT36" s="220"/>
      <c r="VLU36" s="220"/>
      <c r="VLV36" s="220"/>
      <c r="VLW36" s="220"/>
      <c r="VLX36" s="220"/>
      <c r="VLY36" s="220"/>
      <c r="VLZ36" s="220"/>
      <c r="VMA36" s="220"/>
      <c r="VMB36" s="220"/>
      <c r="VMC36" s="220"/>
      <c r="VMD36" s="220"/>
      <c r="VME36" s="220"/>
      <c r="VMF36" s="220"/>
      <c r="VMG36" s="220"/>
      <c r="VMH36" s="220"/>
      <c r="VMI36" s="220"/>
      <c r="VMJ36" s="220"/>
      <c r="VMK36" s="220"/>
      <c r="VML36" s="220"/>
      <c r="VMM36" s="220"/>
      <c r="VMN36" s="220"/>
      <c r="VMO36" s="220"/>
      <c r="VMP36" s="220"/>
      <c r="VMQ36" s="220"/>
      <c r="VMR36" s="220"/>
      <c r="VMS36" s="220"/>
      <c r="VMT36" s="220"/>
      <c r="VMU36" s="220"/>
      <c r="VMV36" s="220"/>
      <c r="VMW36" s="220"/>
      <c r="VMX36" s="220"/>
      <c r="VMY36" s="220"/>
      <c r="VMZ36" s="220"/>
      <c r="VNA36" s="220"/>
      <c r="VNB36" s="220"/>
      <c r="VNC36" s="220"/>
      <c r="VND36" s="220"/>
      <c r="VNE36" s="220"/>
      <c r="VNF36" s="220"/>
      <c r="VNG36" s="220"/>
      <c r="VNH36" s="220"/>
      <c r="VNI36" s="220"/>
      <c r="VNJ36" s="220"/>
      <c r="VNK36" s="220"/>
      <c r="VNL36" s="220"/>
      <c r="VNM36" s="220"/>
      <c r="VNN36" s="220"/>
      <c r="VNO36" s="220"/>
      <c r="VNP36" s="220"/>
      <c r="VNQ36" s="220"/>
      <c r="VNR36" s="220"/>
      <c r="VNS36" s="220"/>
      <c r="VNT36" s="220"/>
      <c r="VNU36" s="220"/>
      <c r="VNV36" s="220"/>
      <c r="VNW36" s="220"/>
      <c r="VNX36" s="220"/>
      <c r="VNY36" s="220"/>
      <c r="VNZ36" s="220"/>
      <c r="VOA36" s="220"/>
      <c r="VOB36" s="220"/>
      <c r="VOC36" s="220"/>
      <c r="VOD36" s="220"/>
      <c r="VOE36" s="220"/>
      <c r="VOF36" s="220"/>
      <c r="VOG36" s="220"/>
      <c r="VOH36" s="220"/>
      <c r="VOI36" s="220"/>
      <c r="VOJ36" s="220"/>
      <c r="VOK36" s="220"/>
      <c r="VOL36" s="220"/>
      <c r="VOM36" s="220"/>
      <c r="VON36" s="220"/>
      <c r="VOO36" s="220"/>
      <c r="VOP36" s="220"/>
      <c r="VOQ36" s="220"/>
      <c r="VOR36" s="220"/>
      <c r="VOS36" s="220"/>
      <c r="VOT36" s="220"/>
      <c r="VOU36" s="220"/>
      <c r="VOV36" s="220"/>
      <c r="VOW36" s="220"/>
      <c r="VOX36" s="220"/>
      <c r="VOY36" s="220"/>
      <c r="VOZ36" s="220"/>
      <c r="VPA36" s="220"/>
      <c r="VPB36" s="220"/>
      <c r="VPC36" s="220"/>
      <c r="VPD36" s="220"/>
      <c r="VPE36" s="220"/>
      <c r="VPF36" s="220"/>
      <c r="VPG36" s="220"/>
      <c r="VPH36" s="220"/>
      <c r="VPI36" s="220"/>
      <c r="VPJ36" s="220"/>
      <c r="VPK36" s="220"/>
      <c r="VPL36" s="220"/>
      <c r="VPM36" s="220"/>
      <c r="VPN36" s="220"/>
      <c r="VPO36" s="220"/>
      <c r="VPP36" s="220"/>
      <c r="VPQ36" s="220"/>
      <c r="VPR36" s="220"/>
      <c r="VPS36" s="220"/>
      <c r="VPT36" s="220"/>
      <c r="VPU36" s="220"/>
      <c r="VPV36" s="220"/>
      <c r="VPW36" s="220"/>
      <c r="VPX36" s="220"/>
      <c r="VPY36" s="220"/>
      <c r="VPZ36" s="220"/>
      <c r="VQA36" s="220"/>
      <c r="VQB36" s="220"/>
      <c r="VQC36" s="220"/>
      <c r="VQD36" s="220"/>
      <c r="VQE36" s="220"/>
      <c r="VQF36" s="220"/>
      <c r="VQG36" s="220"/>
      <c r="VQH36" s="220"/>
      <c r="VQI36" s="220"/>
      <c r="VQJ36" s="220"/>
      <c r="VQK36" s="220"/>
      <c r="VQL36" s="220"/>
      <c r="VQM36" s="220"/>
      <c r="VQN36" s="220"/>
      <c r="VQO36" s="220"/>
      <c r="VQP36" s="220"/>
      <c r="VQQ36" s="220"/>
      <c r="VQR36" s="220"/>
      <c r="VQS36" s="220"/>
      <c r="VQT36" s="220"/>
      <c r="VQU36" s="220"/>
      <c r="VQV36" s="220"/>
      <c r="VQW36" s="220"/>
      <c r="VQX36" s="220"/>
      <c r="VQY36" s="220"/>
      <c r="VQZ36" s="220"/>
      <c r="VRA36" s="220"/>
      <c r="VRB36" s="220"/>
      <c r="VRC36" s="220"/>
      <c r="VRD36" s="220"/>
      <c r="VRE36" s="220"/>
      <c r="VRF36" s="220"/>
      <c r="VRG36" s="220"/>
      <c r="VRH36" s="220"/>
      <c r="VRI36" s="220"/>
      <c r="VRJ36" s="220"/>
      <c r="VRK36" s="220"/>
      <c r="VRL36" s="220"/>
      <c r="VRM36" s="220"/>
      <c r="VRN36" s="220"/>
      <c r="VRO36" s="220"/>
      <c r="VRP36" s="220"/>
      <c r="VRQ36" s="220"/>
      <c r="VRR36" s="220"/>
      <c r="VRS36" s="220"/>
      <c r="VRT36" s="220"/>
      <c r="VRU36" s="220"/>
      <c r="VRV36" s="220"/>
      <c r="VRW36" s="220"/>
      <c r="VRX36" s="220"/>
      <c r="VRY36" s="220"/>
      <c r="VRZ36" s="220"/>
      <c r="VSA36" s="220"/>
      <c r="VSB36" s="220"/>
      <c r="VSC36" s="220"/>
      <c r="VSD36" s="220"/>
      <c r="VSE36" s="220"/>
      <c r="VSF36" s="220"/>
      <c r="VSG36" s="220"/>
      <c r="VSH36" s="220"/>
      <c r="VSI36" s="220"/>
      <c r="VSJ36" s="220"/>
      <c r="VSK36" s="220"/>
      <c r="VSL36" s="220"/>
      <c r="VSM36" s="220"/>
      <c r="VSN36" s="220"/>
      <c r="VSO36" s="220"/>
      <c r="VSP36" s="220"/>
      <c r="VSQ36" s="220"/>
      <c r="VSR36" s="220"/>
      <c r="VSS36" s="220"/>
      <c r="VST36" s="220"/>
      <c r="VSU36" s="220"/>
      <c r="VSV36" s="220"/>
      <c r="VSW36" s="220"/>
      <c r="VSX36" s="220"/>
      <c r="VSY36" s="220"/>
      <c r="VSZ36" s="220"/>
      <c r="VTA36" s="220"/>
      <c r="VTB36" s="220"/>
      <c r="VTC36" s="220"/>
      <c r="VTD36" s="220"/>
      <c r="VTE36" s="220"/>
      <c r="VTF36" s="220"/>
      <c r="VTG36" s="220"/>
      <c r="VTH36" s="220"/>
      <c r="VTI36" s="220"/>
      <c r="VTJ36" s="220"/>
      <c r="VTK36" s="220"/>
      <c r="VTL36" s="220"/>
      <c r="VTM36" s="220"/>
      <c r="VTN36" s="220"/>
      <c r="VTO36" s="220"/>
      <c r="VTP36" s="220"/>
      <c r="VTQ36" s="220"/>
      <c r="VTR36" s="220"/>
      <c r="VTS36" s="220"/>
      <c r="VTT36" s="220"/>
      <c r="VTU36" s="220"/>
      <c r="VTV36" s="220"/>
      <c r="VTW36" s="220"/>
      <c r="VTX36" s="220"/>
      <c r="VTY36" s="220"/>
      <c r="VTZ36" s="220"/>
      <c r="VUA36" s="220"/>
      <c r="VUB36" s="220"/>
      <c r="VUC36" s="220"/>
      <c r="VUD36" s="220"/>
      <c r="VUE36" s="220"/>
      <c r="VUF36" s="220"/>
      <c r="VUG36" s="220"/>
      <c r="VUH36" s="220"/>
      <c r="VUI36" s="220"/>
      <c r="VUJ36" s="220"/>
      <c r="VUK36" s="220"/>
      <c r="VUL36" s="220"/>
      <c r="VUM36" s="220"/>
      <c r="VUN36" s="220"/>
      <c r="VUO36" s="220"/>
      <c r="VUP36" s="220"/>
      <c r="VUQ36" s="220"/>
      <c r="VUR36" s="220"/>
      <c r="VUS36" s="220"/>
      <c r="VUT36" s="220"/>
      <c r="VUU36" s="220"/>
      <c r="VUV36" s="220"/>
      <c r="VUW36" s="220"/>
      <c r="VUX36" s="220"/>
      <c r="VUY36" s="220"/>
      <c r="VUZ36" s="220"/>
      <c r="VVA36" s="220"/>
      <c r="VVB36" s="220"/>
      <c r="VVC36" s="220"/>
      <c r="VVD36" s="220"/>
      <c r="VVE36" s="220"/>
      <c r="VVF36" s="220"/>
      <c r="VVG36" s="220"/>
      <c r="VVH36" s="220"/>
      <c r="VVI36" s="220"/>
      <c r="VVJ36" s="220"/>
      <c r="VVK36" s="220"/>
      <c r="VVL36" s="220"/>
      <c r="VVM36" s="220"/>
      <c r="VVN36" s="220"/>
      <c r="VVO36" s="220"/>
      <c r="VVP36" s="220"/>
      <c r="VVQ36" s="220"/>
      <c r="VVR36" s="220"/>
      <c r="VVS36" s="220"/>
      <c r="VVT36" s="220"/>
      <c r="VVU36" s="220"/>
      <c r="VVV36" s="220"/>
      <c r="VVW36" s="220"/>
      <c r="VVX36" s="220"/>
      <c r="VVY36" s="220"/>
      <c r="VVZ36" s="220"/>
      <c r="VWA36" s="220"/>
      <c r="VWB36" s="220"/>
      <c r="VWC36" s="220"/>
      <c r="VWD36" s="220"/>
      <c r="VWE36" s="220"/>
      <c r="VWF36" s="220"/>
      <c r="VWG36" s="220"/>
      <c r="VWH36" s="220"/>
      <c r="VWI36" s="220"/>
      <c r="VWJ36" s="220"/>
      <c r="VWK36" s="220"/>
      <c r="VWL36" s="220"/>
      <c r="VWM36" s="220"/>
      <c r="VWN36" s="220"/>
      <c r="VWO36" s="220"/>
      <c r="VWP36" s="220"/>
      <c r="VWQ36" s="220"/>
      <c r="VWR36" s="220"/>
      <c r="VWS36" s="220"/>
      <c r="VWT36" s="220"/>
      <c r="VWU36" s="220"/>
      <c r="VWV36" s="220"/>
      <c r="VWW36" s="220"/>
      <c r="VWX36" s="220"/>
      <c r="VWY36" s="220"/>
      <c r="VWZ36" s="220"/>
      <c r="VXA36" s="220"/>
      <c r="VXB36" s="220"/>
      <c r="VXC36" s="220"/>
      <c r="VXD36" s="220"/>
      <c r="VXE36" s="220"/>
      <c r="VXF36" s="220"/>
      <c r="VXG36" s="220"/>
      <c r="VXH36" s="220"/>
      <c r="VXI36" s="220"/>
      <c r="VXJ36" s="220"/>
      <c r="VXK36" s="220"/>
      <c r="VXL36" s="220"/>
      <c r="VXM36" s="220"/>
      <c r="VXN36" s="220"/>
      <c r="VXO36" s="220"/>
      <c r="VXP36" s="220"/>
      <c r="VXQ36" s="220"/>
      <c r="VXR36" s="220"/>
      <c r="VXS36" s="220"/>
      <c r="VXT36" s="220"/>
      <c r="VXU36" s="220"/>
      <c r="VXV36" s="220"/>
      <c r="VXW36" s="220"/>
      <c r="VXX36" s="220"/>
      <c r="VXY36" s="220"/>
      <c r="VXZ36" s="220"/>
      <c r="VYA36" s="220"/>
      <c r="VYB36" s="220"/>
      <c r="VYC36" s="220"/>
      <c r="VYD36" s="220"/>
      <c r="VYE36" s="220"/>
      <c r="VYF36" s="220"/>
      <c r="VYG36" s="220"/>
      <c r="VYH36" s="220"/>
      <c r="VYI36" s="220"/>
      <c r="VYJ36" s="220"/>
      <c r="VYK36" s="220"/>
      <c r="VYL36" s="220"/>
      <c r="VYM36" s="220"/>
      <c r="VYN36" s="220"/>
      <c r="VYO36" s="220"/>
      <c r="VYP36" s="220"/>
      <c r="VYQ36" s="220"/>
      <c r="VYR36" s="220"/>
      <c r="VYS36" s="220"/>
      <c r="VYT36" s="220"/>
      <c r="VYU36" s="220"/>
      <c r="VYV36" s="220"/>
      <c r="VYW36" s="220"/>
      <c r="VYX36" s="220"/>
      <c r="VYY36" s="220"/>
      <c r="VYZ36" s="220"/>
      <c r="VZA36" s="220"/>
      <c r="VZB36" s="220"/>
      <c r="VZC36" s="220"/>
      <c r="VZD36" s="220"/>
      <c r="VZE36" s="220"/>
      <c r="VZF36" s="220"/>
      <c r="VZG36" s="220"/>
      <c r="VZH36" s="220"/>
      <c r="VZI36" s="220"/>
      <c r="VZJ36" s="220"/>
      <c r="VZK36" s="220"/>
      <c r="VZL36" s="220"/>
      <c r="VZM36" s="220"/>
      <c r="VZN36" s="220"/>
      <c r="VZO36" s="220"/>
      <c r="VZP36" s="220"/>
      <c r="VZQ36" s="220"/>
      <c r="VZR36" s="220"/>
      <c r="VZS36" s="220"/>
      <c r="VZT36" s="220"/>
      <c r="VZU36" s="220"/>
      <c r="VZV36" s="220"/>
      <c r="VZW36" s="220"/>
      <c r="VZX36" s="220"/>
      <c r="VZY36" s="220"/>
      <c r="VZZ36" s="220"/>
      <c r="WAA36" s="220"/>
      <c r="WAB36" s="220"/>
      <c r="WAC36" s="220"/>
      <c r="WAD36" s="220"/>
      <c r="WAE36" s="220"/>
      <c r="WAF36" s="220"/>
      <c r="WAG36" s="220"/>
      <c r="WAH36" s="220"/>
      <c r="WAI36" s="220"/>
      <c r="WAJ36" s="220"/>
      <c r="WAK36" s="220"/>
      <c r="WAL36" s="220"/>
      <c r="WAM36" s="220"/>
      <c r="WAN36" s="220"/>
      <c r="WAO36" s="220"/>
      <c r="WAP36" s="220"/>
      <c r="WAQ36" s="220"/>
      <c r="WAR36" s="220"/>
      <c r="WAS36" s="220"/>
      <c r="WAT36" s="220"/>
      <c r="WAU36" s="220"/>
      <c r="WAV36" s="220"/>
      <c r="WAW36" s="220"/>
      <c r="WAX36" s="220"/>
      <c r="WAY36" s="220"/>
      <c r="WAZ36" s="220"/>
      <c r="WBA36" s="220"/>
      <c r="WBB36" s="220"/>
      <c r="WBC36" s="220"/>
      <c r="WBD36" s="220"/>
      <c r="WBE36" s="220"/>
      <c r="WBF36" s="220"/>
      <c r="WBG36" s="220"/>
      <c r="WBH36" s="220"/>
      <c r="WBI36" s="220"/>
      <c r="WBJ36" s="220"/>
      <c r="WBK36" s="220"/>
      <c r="WBL36" s="220"/>
      <c r="WBM36" s="220"/>
      <c r="WBN36" s="220"/>
      <c r="WBO36" s="220"/>
      <c r="WBP36" s="220"/>
      <c r="WBQ36" s="220"/>
      <c r="WBR36" s="220"/>
      <c r="WBS36" s="220"/>
      <c r="WBT36" s="220"/>
      <c r="WBU36" s="220"/>
      <c r="WBV36" s="220"/>
      <c r="WBW36" s="220"/>
      <c r="WBX36" s="220"/>
      <c r="WBY36" s="220"/>
      <c r="WBZ36" s="220"/>
      <c r="WCA36" s="220"/>
      <c r="WCB36" s="220"/>
      <c r="WCC36" s="220"/>
      <c r="WCD36" s="220"/>
      <c r="WCE36" s="220"/>
      <c r="WCF36" s="220"/>
      <c r="WCG36" s="220"/>
      <c r="WCH36" s="220"/>
      <c r="WCI36" s="220"/>
      <c r="WCJ36" s="220"/>
      <c r="WCK36" s="220"/>
      <c r="WCL36" s="220"/>
      <c r="WCM36" s="220"/>
      <c r="WCN36" s="220"/>
      <c r="WCO36" s="220"/>
      <c r="WCP36" s="220"/>
      <c r="WCQ36" s="220"/>
      <c r="WCR36" s="220"/>
      <c r="WCS36" s="220"/>
      <c r="WCT36" s="220"/>
      <c r="WCU36" s="220"/>
      <c r="WCV36" s="220"/>
      <c r="WCW36" s="220"/>
      <c r="WCX36" s="220"/>
      <c r="WCY36" s="220"/>
      <c r="WCZ36" s="220"/>
      <c r="WDA36" s="220"/>
      <c r="WDB36" s="220"/>
      <c r="WDC36" s="220"/>
      <c r="WDD36" s="220"/>
      <c r="WDE36" s="220"/>
      <c r="WDF36" s="220"/>
      <c r="WDG36" s="220"/>
      <c r="WDH36" s="220"/>
      <c r="WDI36" s="220"/>
      <c r="WDJ36" s="220"/>
      <c r="WDK36" s="220"/>
      <c r="WDL36" s="220"/>
      <c r="WDM36" s="220"/>
      <c r="WDN36" s="220"/>
      <c r="WDO36" s="220"/>
      <c r="WDP36" s="220"/>
      <c r="WDQ36" s="220"/>
      <c r="WDR36" s="220"/>
      <c r="WDS36" s="220"/>
      <c r="WDT36" s="220"/>
      <c r="WDU36" s="220"/>
      <c r="WDV36" s="220"/>
      <c r="WDW36" s="220"/>
      <c r="WDX36" s="220"/>
      <c r="WDY36" s="220"/>
      <c r="WDZ36" s="220"/>
      <c r="WEA36" s="220"/>
      <c r="WEB36" s="220"/>
      <c r="WEC36" s="220"/>
      <c r="WED36" s="220"/>
      <c r="WEE36" s="220"/>
      <c r="WEF36" s="220"/>
      <c r="WEG36" s="220"/>
      <c r="WEH36" s="220"/>
      <c r="WEI36" s="220"/>
      <c r="WEJ36" s="220"/>
      <c r="WEK36" s="220"/>
      <c r="WEL36" s="220"/>
      <c r="WEM36" s="220"/>
      <c r="WEN36" s="220"/>
      <c r="WEO36" s="220"/>
      <c r="WEP36" s="220"/>
      <c r="WEQ36" s="220"/>
      <c r="WER36" s="220"/>
      <c r="WES36" s="220"/>
      <c r="WET36" s="220"/>
      <c r="WEU36" s="220"/>
      <c r="WEV36" s="220"/>
      <c r="WEW36" s="220"/>
      <c r="WEX36" s="220"/>
      <c r="WEY36" s="220"/>
      <c r="WEZ36" s="220"/>
      <c r="WFA36" s="220"/>
      <c r="WFB36" s="220"/>
      <c r="WFC36" s="220"/>
      <c r="WFD36" s="220"/>
      <c r="WFE36" s="220"/>
      <c r="WFF36" s="220"/>
      <c r="WFG36" s="220"/>
      <c r="WFH36" s="220"/>
      <c r="WFI36" s="220"/>
      <c r="WFJ36" s="220"/>
      <c r="WFK36" s="220"/>
      <c r="WFL36" s="220"/>
      <c r="WFM36" s="220"/>
      <c r="WFN36" s="220"/>
      <c r="WFO36" s="220"/>
      <c r="WFP36" s="220"/>
      <c r="WFQ36" s="220"/>
      <c r="WFR36" s="220"/>
      <c r="WFS36" s="220"/>
      <c r="WFT36" s="220"/>
      <c r="WFU36" s="220"/>
      <c r="WFV36" s="220"/>
      <c r="WFW36" s="220"/>
      <c r="WFX36" s="220"/>
      <c r="WFY36" s="220"/>
      <c r="WFZ36" s="220"/>
      <c r="WGA36" s="220"/>
      <c r="WGB36" s="220"/>
      <c r="WGC36" s="220"/>
      <c r="WGD36" s="220"/>
      <c r="WGE36" s="220"/>
      <c r="WGF36" s="220"/>
      <c r="WGG36" s="220"/>
      <c r="WGH36" s="220"/>
      <c r="WGI36" s="220"/>
      <c r="WGJ36" s="220"/>
      <c r="WGK36" s="220"/>
      <c r="WGL36" s="220"/>
      <c r="WGM36" s="220"/>
      <c r="WGN36" s="220"/>
      <c r="WGO36" s="220"/>
      <c r="WGP36" s="220"/>
      <c r="WGQ36" s="220"/>
      <c r="WGR36" s="220"/>
      <c r="WGS36" s="220"/>
      <c r="WGT36" s="220"/>
      <c r="WGU36" s="220"/>
      <c r="WGV36" s="220"/>
      <c r="WGW36" s="220"/>
      <c r="WGX36" s="220"/>
      <c r="WGY36" s="220"/>
      <c r="WGZ36" s="220"/>
      <c r="WHA36" s="220"/>
      <c r="WHB36" s="220"/>
      <c r="WHC36" s="220"/>
      <c r="WHD36" s="220"/>
      <c r="WHE36" s="220"/>
      <c r="WHF36" s="220"/>
      <c r="WHG36" s="220"/>
      <c r="WHH36" s="220"/>
      <c r="WHI36" s="220"/>
      <c r="WHJ36" s="220"/>
      <c r="WHK36" s="220"/>
      <c r="WHL36" s="220"/>
      <c r="WHM36" s="220"/>
      <c r="WHN36" s="220"/>
      <c r="WHO36" s="220"/>
      <c r="WHP36" s="220"/>
      <c r="WHQ36" s="220"/>
      <c r="WHR36" s="220"/>
      <c r="WHS36" s="220"/>
      <c r="WHT36" s="220"/>
      <c r="WHU36" s="220"/>
      <c r="WHV36" s="220"/>
      <c r="WHW36" s="220"/>
      <c r="WHX36" s="220"/>
      <c r="WHY36" s="220"/>
      <c r="WHZ36" s="220"/>
      <c r="WIA36" s="220"/>
      <c r="WIB36" s="220"/>
      <c r="WIC36" s="220"/>
      <c r="WID36" s="220"/>
      <c r="WIE36" s="220"/>
      <c r="WIF36" s="220"/>
      <c r="WIG36" s="220"/>
      <c r="WIH36" s="220"/>
      <c r="WII36" s="220"/>
      <c r="WIJ36" s="220"/>
      <c r="WIK36" s="220"/>
      <c r="WIL36" s="220"/>
      <c r="WIM36" s="220"/>
      <c r="WIN36" s="220"/>
      <c r="WIO36" s="220"/>
      <c r="WIP36" s="220"/>
      <c r="WIQ36" s="220"/>
      <c r="WIR36" s="220"/>
      <c r="WIS36" s="220"/>
      <c r="WIT36" s="220"/>
      <c r="WIU36" s="220"/>
      <c r="WIV36" s="220"/>
      <c r="WIW36" s="220"/>
      <c r="WIX36" s="220"/>
      <c r="WIY36" s="220"/>
      <c r="WIZ36" s="220"/>
      <c r="WJA36" s="220"/>
      <c r="WJB36" s="220"/>
      <c r="WJC36" s="220"/>
      <c r="WJD36" s="220"/>
      <c r="WJE36" s="220"/>
      <c r="WJF36" s="220"/>
      <c r="WJG36" s="220"/>
      <c r="WJH36" s="220"/>
      <c r="WJI36" s="220"/>
      <c r="WJJ36" s="220"/>
      <c r="WJK36" s="220"/>
      <c r="WJL36" s="220"/>
      <c r="WJM36" s="220"/>
      <c r="WJN36" s="220"/>
      <c r="WJO36" s="220"/>
      <c r="WJP36" s="220"/>
      <c r="WJQ36" s="220"/>
      <c r="WJR36" s="220"/>
      <c r="WJS36" s="220"/>
      <c r="WJT36" s="220"/>
      <c r="WJU36" s="220"/>
      <c r="WJV36" s="220"/>
      <c r="WJW36" s="220"/>
      <c r="WJX36" s="220"/>
      <c r="WJY36" s="220"/>
      <c r="WJZ36" s="220"/>
      <c r="WKA36" s="220"/>
      <c r="WKB36" s="220"/>
      <c r="WKC36" s="220"/>
      <c r="WKD36" s="220"/>
      <c r="WKE36" s="220"/>
      <c r="WKF36" s="220"/>
      <c r="WKG36" s="220"/>
      <c r="WKH36" s="220"/>
      <c r="WKI36" s="220"/>
      <c r="WKJ36" s="220"/>
      <c r="WKK36" s="220"/>
      <c r="WKL36" s="220"/>
      <c r="WKM36" s="220"/>
      <c r="WKN36" s="220"/>
      <c r="WKO36" s="220"/>
      <c r="WKP36" s="220"/>
      <c r="WKQ36" s="220"/>
      <c r="WKR36" s="220"/>
      <c r="WKS36" s="220"/>
      <c r="WKT36" s="220"/>
      <c r="WKU36" s="220"/>
      <c r="WKV36" s="220"/>
      <c r="WKW36" s="220"/>
      <c r="WKX36" s="220"/>
      <c r="WKY36" s="220"/>
      <c r="WKZ36" s="220"/>
      <c r="WLA36" s="220"/>
      <c r="WLB36" s="220"/>
      <c r="WLC36" s="220"/>
      <c r="WLD36" s="220"/>
      <c r="WLE36" s="220"/>
      <c r="WLF36" s="220"/>
      <c r="WLG36" s="220"/>
      <c r="WLH36" s="220"/>
      <c r="WLI36" s="220"/>
      <c r="WLJ36" s="220"/>
      <c r="WLK36" s="220"/>
      <c r="WLL36" s="220"/>
      <c r="WLM36" s="220"/>
      <c r="WLN36" s="220"/>
      <c r="WLO36" s="220"/>
      <c r="WLP36" s="220"/>
      <c r="WLQ36" s="220"/>
      <c r="WLR36" s="220"/>
      <c r="WLS36" s="220"/>
      <c r="WLT36" s="220"/>
      <c r="WLU36" s="220"/>
      <c r="WLV36" s="220"/>
      <c r="WLW36" s="220"/>
      <c r="WLX36" s="220"/>
      <c r="WLY36" s="220"/>
      <c r="WLZ36" s="220"/>
      <c r="WMA36" s="220"/>
      <c r="WMB36" s="220"/>
      <c r="WMC36" s="220"/>
      <c r="WMD36" s="220"/>
      <c r="WME36" s="220"/>
      <c r="WMF36" s="220"/>
      <c r="WMG36" s="220"/>
      <c r="WMH36" s="220"/>
      <c r="WMI36" s="220"/>
      <c r="WMJ36" s="220"/>
      <c r="WMK36" s="220"/>
      <c r="WML36" s="220"/>
      <c r="WMM36" s="220"/>
      <c r="WMN36" s="220"/>
      <c r="WMO36" s="220"/>
      <c r="WMP36" s="220"/>
      <c r="WMQ36" s="220"/>
      <c r="WMR36" s="220"/>
      <c r="WMS36" s="220"/>
      <c r="WMT36" s="220"/>
      <c r="WMU36" s="220"/>
      <c r="WMV36" s="220"/>
      <c r="WMW36" s="220"/>
      <c r="WMX36" s="220"/>
      <c r="WMY36" s="220"/>
      <c r="WMZ36" s="220"/>
      <c r="WNA36" s="220"/>
      <c r="WNB36" s="220"/>
      <c r="WNC36" s="220"/>
      <c r="WND36" s="220"/>
      <c r="WNE36" s="220"/>
      <c r="WNF36" s="220"/>
      <c r="WNG36" s="220"/>
      <c r="WNH36" s="220"/>
      <c r="WNI36" s="220"/>
      <c r="WNJ36" s="220"/>
      <c r="WNK36" s="220"/>
      <c r="WNL36" s="220"/>
      <c r="WNM36" s="220"/>
      <c r="WNN36" s="220"/>
      <c r="WNO36" s="220"/>
      <c r="WNP36" s="220"/>
      <c r="WNQ36" s="220"/>
      <c r="WNR36" s="220"/>
      <c r="WNS36" s="220"/>
      <c r="WNT36" s="220"/>
      <c r="WNU36" s="220"/>
      <c r="WNV36" s="220"/>
      <c r="WNW36" s="220"/>
      <c r="WNX36" s="220"/>
      <c r="WNY36" s="220"/>
      <c r="WNZ36" s="220"/>
      <c r="WOA36" s="220"/>
      <c r="WOB36" s="220"/>
      <c r="WOC36" s="220"/>
      <c r="WOD36" s="220"/>
      <c r="WOE36" s="220"/>
      <c r="WOF36" s="220"/>
      <c r="WOG36" s="220"/>
      <c r="WOH36" s="220"/>
      <c r="WOI36" s="220"/>
      <c r="WOJ36" s="220"/>
      <c r="WOK36" s="220"/>
      <c r="WOL36" s="220"/>
      <c r="WOM36" s="220"/>
      <c r="WON36" s="220"/>
      <c r="WOO36" s="220"/>
      <c r="WOP36" s="220"/>
      <c r="WOQ36" s="220"/>
      <c r="WOR36" s="220"/>
      <c r="WOS36" s="220"/>
      <c r="WOT36" s="220"/>
      <c r="WOU36" s="220"/>
      <c r="WOV36" s="220"/>
      <c r="WOW36" s="220"/>
      <c r="WOX36" s="220"/>
      <c r="WOY36" s="220"/>
      <c r="WOZ36" s="220"/>
      <c r="WPA36" s="220"/>
      <c r="WPB36" s="220"/>
      <c r="WPC36" s="220"/>
      <c r="WPD36" s="220"/>
      <c r="WPE36" s="220"/>
      <c r="WPF36" s="220"/>
      <c r="WPG36" s="220"/>
      <c r="WPH36" s="220"/>
      <c r="WPI36" s="220"/>
      <c r="WPJ36" s="220"/>
      <c r="WPK36" s="220"/>
      <c r="WPL36" s="220"/>
      <c r="WPM36" s="220"/>
      <c r="WPN36" s="220"/>
      <c r="WPO36" s="220"/>
      <c r="WPP36" s="220"/>
      <c r="WPQ36" s="220"/>
      <c r="WPR36" s="220"/>
      <c r="WPS36" s="220"/>
      <c r="WPT36" s="220"/>
      <c r="WPU36" s="220"/>
      <c r="WPV36" s="220"/>
      <c r="WPW36" s="220"/>
      <c r="WPX36" s="220"/>
      <c r="WPY36" s="220"/>
      <c r="WPZ36" s="220"/>
      <c r="WQA36" s="220"/>
      <c r="WQB36" s="220"/>
      <c r="WQC36" s="220"/>
      <c r="WQD36" s="220"/>
      <c r="WQE36" s="220"/>
      <c r="WQF36" s="220"/>
      <c r="WQG36" s="220"/>
      <c r="WQH36" s="220"/>
      <c r="WQI36" s="220"/>
      <c r="WQJ36" s="220"/>
      <c r="WQK36" s="220"/>
      <c r="WQL36" s="220"/>
      <c r="WQM36" s="220"/>
      <c r="WQN36" s="220"/>
      <c r="WQO36" s="220"/>
      <c r="WQP36" s="220"/>
      <c r="WQQ36" s="220"/>
      <c r="WQR36" s="220"/>
      <c r="WQS36" s="220"/>
      <c r="WQT36" s="220"/>
      <c r="WQU36" s="220"/>
      <c r="WQV36" s="220"/>
      <c r="WQW36" s="220"/>
      <c r="WQX36" s="220"/>
      <c r="WQY36" s="220"/>
      <c r="WQZ36" s="220"/>
      <c r="WRA36" s="220"/>
      <c r="WRB36" s="220"/>
      <c r="WRC36" s="220"/>
      <c r="WRD36" s="220"/>
      <c r="WRE36" s="220"/>
      <c r="WRF36" s="220"/>
      <c r="WRG36" s="220"/>
      <c r="WRH36" s="220"/>
      <c r="WRI36" s="220"/>
      <c r="WRJ36" s="220"/>
      <c r="WRK36" s="220"/>
      <c r="WRL36" s="220"/>
      <c r="WRM36" s="220"/>
      <c r="WRN36" s="220"/>
      <c r="WRO36" s="220"/>
      <c r="WRP36" s="220"/>
      <c r="WRQ36" s="220"/>
      <c r="WRR36" s="220"/>
      <c r="WRS36" s="220"/>
      <c r="WRT36" s="220"/>
      <c r="WRU36" s="220"/>
      <c r="WRV36" s="220"/>
      <c r="WRW36" s="220"/>
      <c r="WRX36" s="220"/>
      <c r="WRY36" s="220"/>
      <c r="WRZ36" s="220"/>
      <c r="WSA36" s="220"/>
      <c r="WSB36" s="220"/>
      <c r="WSC36" s="220"/>
      <c r="WSD36" s="220"/>
      <c r="WSE36" s="220"/>
      <c r="WSF36" s="220"/>
      <c r="WSG36" s="220"/>
      <c r="WSH36" s="220"/>
      <c r="WSI36" s="220"/>
      <c r="WSJ36" s="220"/>
      <c r="WSK36" s="220"/>
      <c r="WSL36" s="220"/>
      <c r="WSM36" s="220"/>
      <c r="WSN36" s="220"/>
      <c r="WSO36" s="220"/>
      <c r="WSP36" s="220"/>
      <c r="WSQ36" s="220"/>
      <c r="WSR36" s="220"/>
      <c r="WSS36" s="220"/>
      <c r="WST36" s="220"/>
      <c r="WSU36" s="220"/>
      <c r="WSV36" s="220"/>
      <c r="WSW36" s="220"/>
      <c r="WSX36" s="220"/>
      <c r="WSY36" s="220"/>
      <c r="WSZ36" s="220"/>
      <c r="WTA36" s="220"/>
      <c r="WTB36" s="220"/>
      <c r="WTC36" s="220"/>
      <c r="WTD36" s="220"/>
      <c r="WTE36" s="220"/>
      <c r="WTF36" s="220"/>
      <c r="WTG36" s="220"/>
      <c r="WTH36" s="220"/>
      <c r="WTI36" s="220"/>
      <c r="WTJ36" s="220"/>
      <c r="WTK36" s="220"/>
      <c r="WTL36" s="220"/>
      <c r="WTM36" s="220"/>
      <c r="WTN36" s="220"/>
      <c r="WTO36" s="220"/>
      <c r="WTP36" s="220"/>
      <c r="WTQ36" s="220"/>
      <c r="WTR36" s="220"/>
      <c r="WTS36" s="220"/>
      <c r="WTT36" s="220"/>
      <c r="WTU36" s="220"/>
      <c r="WTV36" s="220"/>
      <c r="WTW36" s="220"/>
      <c r="WTX36" s="220"/>
      <c r="WTY36" s="220"/>
      <c r="WTZ36" s="220"/>
      <c r="WUA36" s="220"/>
      <c r="WUB36" s="220"/>
      <c r="WUC36" s="220"/>
      <c r="WUD36" s="220"/>
      <c r="WUE36" s="220"/>
      <c r="WUF36" s="220"/>
      <c r="WUG36" s="220"/>
      <c r="WUH36" s="220"/>
      <c r="WUI36" s="220"/>
      <c r="WUJ36" s="220"/>
      <c r="WUK36" s="220"/>
      <c r="WUL36" s="220"/>
      <c r="WUM36" s="220"/>
      <c r="WUN36" s="220"/>
      <c r="WUO36" s="220"/>
      <c r="WUP36" s="220"/>
      <c r="WUQ36" s="220"/>
      <c r="WUR36" s="220"/>
      <c r="WUS36" s="220"/>
      <c r="WUT36" s="220"/>
      <c r="WUU36" s="220"/>
      <c r="WUV36" s="220"/>
      <c r="WUW36" s="220"/>
      <c r="WUX36" s="220"/>
      <c r="WUY36" s="220"/>
      <c r="WUZ36" s="220"/>
      <c r="WVA36" s="220"/>
      <c r="WVB36" s="220"/>
      <c r="WVC36" s="220"/>
      <c r="WVD36" s="220"/>
      <c r="WVE36" s="220"/>
      <c r="WVF36" s="220"/>
      <c r="WVG36" s="220"/>
      <c r="WVH36" s="220"/>
      <c r="WVI36" s="220"/>
      <c r="WVJ36" s="220"/>
      <c r="WVK36" s="220"/>
      <c r="WVL36" s="220"/>
      <c r="WVM36" s="220"/>
      <c r="WVN36" s="220"/>
      <c r="WVO36" s="220"/>
      <c r="WVP36" s="220"/>
      <c r="WVQ36" s="220"/>
      <c r="WVR36" s="220"/>
      <c r="WVS36" s="220"/>
      <c r="WVT36" s="220"/>
      <c r="WVU36" s="220"/>
      <c r="WVV36" s="220"/>
      <c r="WVW36" s="220"/>
      <c r="WVX36" s="220"/>
      <c r="WVY36" s="220"/>
      <c r="WVZ36" s="220"/>
      <c r="WWA36" s="220"/>
      <c r="WWB36" s="220"/>
      <c r="WWC36" s="220"/>
      <c r="WWD36" s="220"/>
      <c r="WWE36" s="220"/>
      <c r="WWF36" s="220"/>
      <c r="WWG36" s="220"/>
      <c r="WWH36" s="220"/>
      <c r="WWI36" s="220"/>
      <c r="WWJ36" s="220"/>
      <c r="WWK36" s="220"/>
      <c r="WWL36" s="220"/>
      <c r="WWM36" s="220"/>
      <c r="WWN36" s="220"/>
      <c r="WWO36" s="220"/>
      <c r="WWP36" s="220"/>
      <c r="WWQ36" s="220"/>
      <c r="WWR36" s="220"/>
      <c r="WWS36" s="220"/>
      <c r="WWT36" s="220"/>
      <c r="WWU36" s="220"/>
      <c r="WWV36" s="220"/>
      <c r="WWW36" s="220"/>
      <c r="WWX36" s="220"/>
      <c r="WWY36" s="220"/>
      <c r="WWZ36" s="220"/>
      <c r="WXA36" s="220"/>
      <c r="WXB36" s="220"/>
      <c r="WXC36" s="220"/>
      <c r="WXD36" s="220"/>
      <c r="WXE36" s="220"/>
      <c r="WXF36" s="220"/>
      <c r="WXG36" s="220"/>
      <c r="WXH36" s="220"/>
      <c r="WXI36" s="220"/>
      <c r="WXJ36" s="220"/>
      <c r="WXK36" s="220"/>
      <c r="WXL36" s="220"/>
      <c r="WXM36" s="220"/>
      <c r="WXN36" s="220"/>
      <c r="WXO36" s="220"/>
      <c r="WXP36" s="220"/>
      <c r="WXQ36" s="220"/>
      <c r="WXR36" s="220"/>
      <c r="WXS36" s="220"/>
      <c r="WXT36" s="220"/>
      <c r="WXU36" s="220"/>
      <c r="WXV36" s="220"/>
      <c r="WXW36" s="220"/>
      <c r="WXX36" s="220"/>
      <c r="WXY36" s="220"/>
      <c r="WXZ36" s="220"/>
      <c r="WYA36" s="220"/>
      <c r="WYB36" s="220"/>
      <c r="WYC36" s="220"/>
      <c r="WYD36" s="220"/>
      <c r="WYE36" s="220"/>
      <c r="WYF36" s="220"/>
      <c r="WYG36" s="220"/>
      <c r="WYH36" s="220"/>
      <c r="WYI36" s="220"/>
      <c r="WYJ36" s="220"/>
      <c r="WYK36" s="220"/>
      <c r="WYL36" s="220"/>
      <c r="WYM36" s="220"/>
      <c r="WYN36" s="220"/>
      <c r="WYO36" s="220"/>
      <c r="WYP36" s="220"/>
      <c r="WYQ36" s="220"/>
      <c r="WYR36" s="220"/>
      <c r="WYS36" s="220"/>
      <c r="WYT36" s="220"/>
      <c r="WYU36" s="220"/>
      <c r="WYV36" s="220"/>
      <c r="WYW36" s="220"/>
      <c r="WYX36" s="220"/>
      <c r="WYY36" s="220"/>
      <c r="WYZ36" s="220"/>
      <c r="WZA36" s="220"/>
      <c r="WZB36" s="220"/>
      <c r="WZC36" s="220"/>
      <c r="WZD36" s="220"/>
      <c r="WZE36" s="220"/>
      <c r="WZF36" s="220"/>
      <c r="WZG36" s="220"/>
      <c r="WZH36" s="220"/>
      <c r="WZI36" s="220"/>
      <c r="WZJ36" s="220"/>
      <c r="WZK36" s="220"/>
      <c r="WZL36" s="220"/>
      <c r="WZM36" s="220"/>
      <c r="WZN36" s="220"/>
      <c r="WZO36" s="220"/>
      <c r="WZP36" s="220"/>
      <c r="WZQ36" s="220"/>
      <c r="WZR36" s="220"/>
      <c r="WZS36" s="220"/>
      <c r="WZT36" s="220"/>
      <c r="WZU36" s="220"/>
      <c r="WZV36" s="220"/>
      <c r="WZW36" s="220"/>
      <c r="WZX36" s="220"/>
      <c r="WZY36" s="220"/>
      <c r="WZZ36" s="220"/>
      <c r="XAA36" s="220"/>
      <c r="XAB36" s="220"/>
      <c r="XAC36" s="220"/>
      <c r="XAD36" s="220"/>
      <c r="XAE36" s="220"/>
      <c r="XAF36" s="220"/>
      <c r="XAG36" s="220"/>
      <c r="XAH36" s="220"/>
      <c r="XAI36" s="220"/>
      <c r="XAJ36" s="220"/>
      <c r="XAK36" s="220"/>
      <c r="XAL36" s="220"/>
      <c r="XAM36" s="220"/>
      <c r="XAN36" s="220"/>
      <c r="XAO36" s="220"/>
      <c r="XAP36" s="220"/>
      <c r="XAQ36" s="220"/>
      <c r="XAR36" s="220"/>
      <c r="XAS36" s="220"/>
      <c r="XAT36" s="220"/>
      <c r="XAU36" s="220"/>
      <c r="XAV36" s="220"/>
      <c r="XAW36" s="220"/>
      <c r="XAX36" s="220"/>
      <c r="XAY36" s="220"/>
      <c r="XAZ36" s="220"/>
      <c r="XBA36" s="220"/>
      <c r="XBB36" s="220"/>
      <c r="XBC36" s="220"/>
      <c r="XBD36" s="220"/>
      <c r="XBE36" s="220"/>
      <c r="XBF36" s="220"/>
      <c r="XBG36" s="220"/>
      <c r="XBH36" s="220"/>
      <c r="XBI36" s="220"/>
      <c r="XBJ36" s="220"/>
      <c r="XBK36" s="220"/>
      <c r="XBL36" s="220"/>
      <c r="XBM36" s="220"/>
      <c r="XBN36" s="220"/>
      <c r="XBO36" s="220"/>
      <c r="XBP36" s="220"/>
      <c r="XBQ36" s="220"/>
      <c r="XBR36" s="220"/>
      <c r="XBS36" s="220"/>
      <c r="XBT36" s="220"/>
      <c r="XBU36" s="220"/>
      <c r="XBV36" s="220"/>
      <c r="XBW36" s="220"/>
      <c r="XBX36" s="220"/>
      <c r="XBY36" s="220"/>
      <c r="XBZ36" s="220"/>
      <c r="XCA36" s="220"/>
      <c r="XCB36" s="220"/>
      <c r="XCC36" s="220"/>
      <c r="XCD36" s="220"/>
      <c r="XCE36" s="220"/>
      <c r="XCF36" s="220"/>
      <c r="XCG36" s="220"/>
      <c r="XCH36" s="220"/>
      <c r="XCI36" s="220"/>
      <c r="XCJ36" s="220"/>
      <c r="XCK36" s="220"/>
      <c r="XCL36" s="220"/>
      <c r="XCM36" s="220"/>
      <c r="XCN36" s="220"/>
      <c r="XCO36" s="220"/>
      <c r="XCP36" s="220"/>
      <c r="XCQ36" s="220"/>
      <c r="XCR36" s="220"/>
      <c r="XCS36" s="220"/>
      <c r="XCT36" s="220"/>
      <c r="XCU36" s="220"/>
      <c r="XCV36" s="220"/>
      <c r="XCW36" s="220"/>
      <c r="XCX36" s="220"/>
      <c r="XCY36" s="220"/>
      <c r="XCZ36" s="220"/>
      <c r="XDA36" s="220"/>
      <c r="XDB36" s="220"/>
      <c r="XDC36" s="220"/>
      <c r="XDD36" s="220"/>
      <c r="XDE36" s="220"/>
      <c r="XDF36" s="220"/>
      <c r="XDG36" s="220"/>
      <c r="XDH36" s="220"/>
      <c r="XDI36" s="220"/>
      <c r="XDJ36" s="220"/>
      <c r="XDK36" s="220"/>
      <c r="XDL36" s="220"/>
      <c r="XDM36" s="220"/>
      <c r="XDN36" s="220"/>
      <c r="XDO36" s="220"/>
      <c r="XDP36" s="220"/>
      <c r="XDQ36" s="220"/>
      <c r="XDR36" s="220"/>
      <c r="XDS36" s="220"/>
      <c r="XDT36" s="220"/>
      <c r="XDU36" s="220"/>
      <c r="XDV36" s="220"/>
      <c r="XDW36" s="220"/>
      <c r="XDX36" s="220"/>
      <c r="XDY36" s="220"/>
      <c r="XDZ36" s="220"/>
      <c r="XEA36" s="220"/>
      <c r="XEB36" s="220"/>
      <c r="XEC36" s="220"/>
      <c r="XED36" s="220"/>
      <c r="XEE36" s="220"/>
      <c r="XEF36" s="220"/>
      <c r="XEG36" s="220"/>
      <c r="XEH36" s="220"/>
      <c r="XEI36" s="220"/>
      <c r="XEJ36" s="220"/>
      <c r="XEK36" s="220"/>
      <c r="XEL36" s="220"/>
      <c r="XEM36" s="220"/>
      <c r="XEN36" s="220"/>
      <c r="XEO36" s="220"/>
      <c r="XEP36" s="220"/>
      <c r="XEQ36" s="220"/>
      <c r="XER36" s="220"/>
      <c r="XES36" s="220"/>
      <c r="XET36" s="220"/>
      <c r="XEU36" s="220"/>
      <c r="XEV36" s="220"/>
      <c r="XEW36" s="220"/>
      <c r="XEX36" s="220"/>
      <c r="XEY36" s="220"/>
      <c r="XEZ36" s="220"/>
      <c r="XFA36" s="220"/>
      <c r="XFB36" s="220"/>
      <c r="XFC36" s="220"/>
      <c r="XFD36" s="220"/>
    </row>
    <row r="37" spans="1:16384" s="7" customFormat="1" x14ac:dyDescent="0.35">
      <c r="B37" s="218" t="s">
        <v>65</v>
      </c>
      <c r="C37" s="218"/>
      <c r="D37" s="218"/>
      <c r="E37" s="218"/>
      <c r="F37" s="218"/>
      <c r="G37" s="218"/>
      <c r="H37" s="218"/>
      <c r="I37" s="218"/>
      <c r="J37" s="54"/>
    </row>
    <row r="38" spans="1:16384" s="7" customFormat="1" x14ac:dyDescent="0.35">
      <c r="B38" s="215" t="s">
        <v>66</v>
      </c>
      <c r="C38" s="215"/>
      <c r="D38" s="215"/>
      <c r="E38" s="215"/>
      <c r="F38" s="215"/>
      <c r="G38" s="215"/>
      <c r="H38" s="215"/>
      <c r="I38" s="215"/>
      <c r="J38" s="54"/>
    </row>
    <row r="39" spans="1:16384" s="7" customFormat="1" ht="30.75" customHeight="1" x14ac:dyDescent="0.35">
      <c r="B39" s="215" t="s">
        <v>37</v>
      </c>
      <c r="C39" s="215"/>
      <c r="D39" s="215"/>
      <c r="E39" s="215"/>
      <c r="F39" s="215"/>
      <c r="G39" s="215"/>
      <c r="H39" s="215"/>
      <c r="I39" s="215"/>
      <c r="J39" s="100"/>
    </row>
    <row r="40" spans="1:16384" s="7" customFormat="1" x14ac:dyDescent="0.35">
      <c r="B40" s="216" t="s">
        <v>127</v>
      </c>
      <c r="C40" s="216"/>
      <c r="D40" s="216"/>
      <c r="E40" s="216"/>
      <c r="F40" s="216"/>
      <c r="G40" s="216"/>
      <c r="H40" s="216"/>
      <c r="I40" s="216"/>
      <c r="J40" s="109"/>
    </row>
    <row r="41" spans="1:16384" s="7" customFormat="1" x14ac:dyDescent="0.35">
      <c r="B41" s="215" t="s">
        <v>153</v>
      </c>
      <c r="C41" s="215"/>
      <c r="D41" s="215"/>
      <c r="E41" s="215"/>
      <c r="F41" s="215"/>
      <c r="G41" s="215"/>
      <c r="H41" s="215"/>
      <c r="I41" s="215"/>
      <c r="J41" s="100"/>
    </row>
    <row r="42" spans="1:16384" s="7" customFormat="1" x14ac:dyDescent="0.35">
      <c r="B42" s="217" t="s">
        <v>133</v>
      </c>
      <c r="C42" s="217"/>
      <c r="D42" s="217"/>
      <c r="E42" s="217"/>
      <c r="F42" s="217"/>
      <c r="G42" s="217"/>
      <c r="H42" s="217"/>
      <c r="I42" s="217"/>
      <c r="J42" s="101"/>
    </row>
    <row r="43" spans="1:16384" s="7" customFormat="1" ht="40.5" customHeight="1" x14ac:dyDescent="0.35">
      <c r="B43" s="216" t="s">
        <v>81</v>
      </c>
      <c r="C43" s="216"/>
      <c r="D43" s="216"/>
      <c r="E43" s="216"/>
      <c r="F43" s="216"/>
      <c r="G43" s="216"/>
      <c r="H43" s="216"/>
      <c r="I43" s="216"/>
      <c r="J43" s="109"/>
    </row>
    <row r="44" spans="1:16384" s="7" customFormat="1" ht="42" customHeight="1" x14ac:dyDescent="0.35">
      <c r="B44" s="216"/>
      <c r="C44" s="216"/>
      <c r="D44" s="216"/>
      <c r="E44" s="216"/>
      <c r="F44" s="216"/>
      <c r="G44" s="216"/>
      <c r="H44" s="216"/>
      <c r="I44" s="216"/>
    </row>
    <row r="45" spans="1:16384" s="7" customFormat="1" ht="39" customHeight="1" x14ac:dyDescent="0.35">
      <c r="B45" s="216"/>
      <c r="C45" s="216"/>
      <c r="D45" s="216"/>
      <c r="E45" s="216"/>
      <c r="F45" s="216"/>
      <c r="G45" s="216"/>
      <c r="H45" s="216"/>
      <c r="I45" s="216"/>
    </row>
    <row r="46" spans="1:16384" s="7" customFormat="1" x14ac:dyDescent="0.35"/>
  </sheetData>
  <mergeCells count="37">
    <mergeCell ref="C17:D17"/>
    <mergeCell ref="C18:D18"/>
    <mergeCell ref="C12:D12"/>
    <mergeCell ref="C13:D13"/>
    <mergeCell ref="C14:D14"/>
    <mergeCell ref="C15:D15"/>
    <mergeCell ref="C16:D16"/>
    <mergeCell ref="C11:D11"/>
    <mergeCell ref="C1:I1"/>
    <mergeCell ref="B6:D6"/>
    <mergeCell ref="C8:D8"/>
    <mergeCell ref="C9:D9"/>
    <mergeCell ref="C10:D10"/>
    <mergeCell ref="C19:D19"/>
    <mergeCell ref="C20:D20"/>
    <mergeCell ref="C21:D21"/>
    <mergeCell ref="C22:D22"/>
    <mergeCell ref="B29:I29"/>
    <mergeCell ref="C25:D25"/>
    <mergeCell ref="E28:F28"/>
    <mergeCell ref="C23:D23"/>
    <mergeCell ref="B30:I30"/>
    <mergeCell ref="B31:I31"/>
    <mergeCell ref="B44:I44"/>
    <mergeCell ref="B45:I45"/>
    <mergeCell ref="B34:I34"/>
    <mergeCell ref="B35:I35"/>
    <mergeCell ref="B37:I37"/>
    <mergeCell ref="B38:I38"/>
    <mergeCell ref="B39:I39"/>
    <mergeCell ref="B40:I40"/>
    <mergeCell ref="B41:I41"/>
    <mergeCell ref="B42:I42"/>
    <mergeCell ref="B43:I43"/>
    <mergeCell ref="B32:I32"/>
    <mergeCell ref="B33:I33"/>
    <mergeCell ref="B36:XFD36"/>
  </mergeCells>
  <conditionalFormatting sqref="E6:J25 E26:I26">
    <cfRule type="expression" dxfId="11" priority="1">
      <formula>IF(#REF!=1, TRUE, FALSE)</formula>
    </cfRule>
  </conditionalFormatting>
  <hyperlinks>
    <hyperlink ref="I4" location="'Chart 1a - Compliance by HB'!A1" display="View chart for Table 1" xr:uid="{00000000-0004-0000-0100-000004000000}"/>
    <hyperlink ref="B36:H36" r:id="rId1" display="Further information on Cancer Waiting Times, including Data Quality and Guidance (such as the Data &amp; Definitions manual) can be found on the website." xr:uid="{EC456BB9-F787-4AE7-B2D1-08BF577C38BA}"/>
  </hyperlinks>
  <pageMargins left="0.70866141732283472" right="0.70866141732283472" top="0.74803149606299213" bottom="0.74803149606299213" header="0.31496062992125984" footer="0.31496062992125984"/>
  <pageSetup paperSize="9"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9217" r:id="rId5" name="Drop Down 1">
              <controlPr defaultSize="0" autoLine="0" autoPict="0">
                <anchor moveWithCells="1">
                  <from>
                    <xdr:col>2</xdr:col>
                    <xdr:colOff>1047750</xdr:colOff>
                    <xdr:row>3</xdr:row>
                    <xdr:rowOff>107950</xdr:rowOff>
                  </from>
                  <to>
                    <xdr:col>5</xdr:col>
                    <xdr:colOff>508000</xdr:colOff>
                    <xdr:row>3</xdr:row>
                    <xdr:rowOff>304800</xdr:rowOff>
                  </to>
                </anchor>
              </controlPr>
            </control>
          </mc:Choice>
        </mc:AlternateContent>
        <mc:AlternateContent xmlns:mc="http://schemas.openxmlformats.org/markup-compatibility/2006">
          <mc:Choice Requires="x14">
            <control shapeId="9218" r:id="rId6" name="Drop Down 2">
              <controlPr defaultSize="0" autoLine="0" autoPict="0">
                <anchor moveWithCells="1">
                  <from>
                    <xdr:col>2</xdr:col>
                    <xdr:colOff>1346200</xdr:colOff>
                    <xdr:row>2</xdr:row>
                    <xdr:rowOff>38100</xdr:rowOff>
                  </from>
                  <to>
                    <xdr:col>4</xdr:col>
                    <xdr:colOff>850900</xdr:colOff>
                    <xdr:row>3</xdr:row>
                    <xdr:rowOff>0</xdr:rowOff>
                  </to>
                </anchor>
              </controlPr>
            </control>
          </mc:Choice>
        </mc:AlternateContent>
        <mc:AlternateContent xmlns:mc="http://schemas.openxmlformats.org/markup-compatibility/2006">
          <mc:Choice Requires="x14">
            <control shapeId="9219" r:id="rId7" name="Drop Down 3">
              <controlPr defaultSize="0" autoLine="0" autoPict="0">
                <anchor moveWithCells="1">
                  <from>
                    <xdr:col>3</xdr:col>
                    <xdr:colOff>12700</xdr:colOff>
                    <xdr:row>1</xdr:row>
                    <xdr:rowOff>0</xdr:rowOff>
                  </from>
                  <to>
                    <xdr:col>8</xdr:col>
                    <xdr:colOff>260350</xdr:colOff>
                    <xdr:row>1</xdr:row>
                    <xdr:rowOff>228600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XFD59"/>
  <sheetViews>
    <sheetView zoomScaleNormal="100" workbookViewId="0"/>
  </sheetViews>
  <sheetFormatPr defaultColWidth="9.1796875" defaultRowHeight="14.5" x14ac:dyDescent="0.35"/>
  <cols>
    <col min="1" max="1" width="3" style="4" customWidth="1"/>
    <col min="2" max="2" width="9.7265625" style="4" customWidth="1"/>
    <col min="3" max="3" width="16.81640625" style="4" customWidth="1"/>
    <col min="4" max="6" width="13.26953125" style="4" customWidth="1"/>
    <col min="7" max="7" width="14.54296875" style="4" customWidth="1"/>
    <col min="8" max="11" width="13.26953125" style="4" customWidth="1"/>
    <col min="12" max="14" width="9.1796875" style="4"/>
    <col min="15" max="15" width="8.453125" style="4" customWidth="1"/>
    <col min="16" max="16384" width="9.1796875" style="4"/>
  </cols>
  <sheetData>
    <row r="1" spans="1:19" ht="34.5" customHeight="1" x14ac:dyDescent="0.35">
      <c r="B1" s="25" t="s">
        <v>136</v>
      </c>
      <c r="C1" s="228" t="str">
        <f ca="1">CELL("contents", Lookups!F43)</f>
        <v>Performance against the 62-day standard from receipt of an urgent referral with suspicion of cancer to first cancer treatment by NHS Board and regional Cancer Network for all cancer types recorded</v>
      </c>
      <c r="D1" s="228"/>
      <c r="E1" s="228"/>
      <c r="F1" s="228"/>
      <c r="G1" s="228"/>
      <c r="H1" s="228"/>
      <c r="I1" s="228"/>
      <c r="J1" s="228"/>
      <c r="K1" s="228"/>
      <c r="L1" s="228"/>
      <c r="M1" s="228"/>
    </row>
    <row r="2" spans="1:19" ht="24" customHeight="1" x14ac:dyDescent="0.35">
      <c r="B2" s="25"/>
      <c r="C2" s="58" t="s">
        <v>76</v>
      </c>
      <c r="D2" s="102"/>
      <c r="E2" s="102"/>
      <c r="F2" s="102"/>
      <c r="G2" s="102"/>
      <c r="H2" s="102"/>
      <c r="I2" s="102"/>
      <c r="J2" s="102"/>
      <c r="K2" s="102"/>
      <c r="L2" s="115"/>
      <c r="M2" s="102"/>
    </row>
    <row r="3" spans="1:19" ht="24" customHeight="1" x14ac:dyDescent="0.35">
      <c r="C3" s="41" t="s">
        <v>38</v>
      </c>
    </row>
    <row r="4" spans="1:19" ht="24" customHeight="1" x14ac:dyDescent="0.35">
      <c r="C4" s="41" t="s">
        <v>39</v>
      </c>
    </row>
    <row r="5" spans="1:19" ht="24" customHeight="1" x14ac:dyDescent="0.35">
      <c r="C5" s="41" t="s">
        <v>92</v>
      </c>
      <c r="O5" s="42" t="s">
        <v>184</v>
      </c>
    </row>
    <row r="6" spans="1:19" ht="24" customHeight="1" x14ac:dyDescent="0.35">
      <c r="A6" s="135"/>
      <c r="B6" s="135"/>
      <c r="C6" s="140"/>
      <c r="D6" s="135"/>
      <c r="E6" s="135"/>
      <c r="F6" s="135"/>
      <c r="G6" s="135"/>
      <c r="H6" s="135"/>
      <c r="I6" s="135"/>
      <c r="J6" s="135"/>
      <c r="K6" s="135"/>
      <c r="L6" s="135"/>
      <c r="M6" s="135"/>
      <c r="N6" s="135"/>
      <c r="O6" s="135"/>
      <c r="P6" s="135"/>
      <c r="Q6" s="135"/>
      <c r="R6" s="135"/>
      <c r="S6" s="135"/>
    </row>
    <row r="7" spans="1:19" x14ac:dyDescent="0.35">
      <c r="A7" s="5"/>
      <c r="B7" s="40"/>
      <c r="C7" s="40"/>
      <c r="D7" s="40"/>
      <c r="E7" s="40"/>
      <c r="F7" s="40"/>
      <c r="G7" s="136"/>
      <c r="H7" s="5"/>
      <c r="I7" s="88"/>
      <c r="J7" s="40"/>
      <c r="K7" s="133"/>
      <c r="L7" s="133"/>
      <c r="M7" s="133"/>
      <c r="N7" s="135"/>
      <c r="O7" s="135"/>
      <c r="P7" s="135"/>
      <c r="Q7" s="135"/>
      <c r="R7" s="135"/>
      <c r="S7" s="135"/>
    </row>
    <row r="8" spans="1:19" ht="36.75" customHeight="1" x14ac:dyDescent="0.35">
      <c r="A8" s="5"/>
      <c r="B8" s="40"/>
      <c r="C8" s="40"/>
      <c r="D8" s="89" t="s">
        <v>110</v>
      </c>
      <c r="E8" s="88">
        <f ca="1">CELL("contents",T13)</f>
        <v>0</v>
      </c>
      <c r="F8" s="88" t="s">
        <v>108</v>
      </c>
      <c r="G8" s="88" t="s">
        <v>109</v>
      </c>
      <c r="H8" s="88" t="s">
        <v>146</v>
      </c>
      <c r="I8" s="88" t="str">
        <f ca="1">CELL("contents",Lookups!D52)</f>
        <v>Number of eligible referrals (1)</v>
      </c>
      <c r="J8" s="88"/>
      <c r="K8" s="134"/>
      <c r="L8" s="135"/>
      <c r="M8" s="133"/>
      <c r="N8" s="141"/>
      <c r="O8" s="135"/>
      <c r="P8" s="135"/>
      <c r="Q8" s="135"/>
      <c r="R8" s="135"/>
      <c r="S8" s="135"/>
    </row>
    <row r="9" spans="1:19" ht="24" customHeight="1" x14ac:dyDescent="0.35">
      <c r="A9" s="5"/>
      <c r="B9" s="5"/>
      <c r="C9" s="97" t="s">
        <v>8</v>
      </c>
      <c r="D9" s="90">
        <f>IFERROR(IF(Lookups!$C$49=1,VLOOKUP(Lookups!$D$49&amp;Lookups!$D$50&amp;Lookups!$B56&amp;Lookups!$D$51,Data!$A$2:$K$10000,6,FALSE),IF(Lookups!$C$49=2,VLOOKUP(Lookups!$D$49&amp;Lookups!$D$50&amp;Lookups!$D56&amp;Lookups!$D$51,Data!$A$2:$K$10000,6,FALSE))),"0")</f>
        <v>4309</v>
      </c>
      <c r="E9" s="90">
        <f>IFERROR(IF(Lookups!$C$49=1,VLOOKUP(Lookups!$D$49&amp;Lookups!$D$50&amp;Lookups!$B56&amp;Lookups!$D$51,Data!$A$2:$K$10000,8,FALSE),IF(Lookups!$C$49=2,VLOOKUP(Lookups!$D$49&amp;Lookups!$D$50&amp;Lookups!$D56&amp;Lookups!$D$51,Data!$A$2:$K$10000,8,FALSE))),"0")</f>
        <v>73.474123926665101</v>
      </c>
      <c r="F9" s="90">
        <f>IFERROR(IF(Lookups!$C$49=1,VLOOKUP(Lookups!$D$49&amp;Lookups!$D$50&amp;Lookups!$B56&amp;Lookups!$D$51,Data!$A$2:$K$10000,9,FALSE),IF(Lookups!$C$49=2,VLOOKUP(Lookups!$D$49&amp;Lookups!$D$50&amp;Lookups!$D56&amp;Lookups!$D$51,Data!$A$2:$K$10000,9,FALSE))),"0")</f>
        <v>401</v>
      </c>
      <c r="G9" s="90">
        <f>IF($D9&gt;2,(IFERROR(IF(Lookups!$C$49=1,VLOOKUP(Lookups!$D$49&amp;Lookups!$D$50&amp;Lookups!$B56&amp;Lookups!$D$51,Data!$A$2:$K$10000,10,FALSE),IF(Lookups!$C$49=2,VLOOKUP(Lookups!$D$49&amp;Lookups!$D$50&amp;Lookups!$D56&amp;Lookups!$D$51,Data!$A$2:$K$10000,10,FALSE))),"0")),"n/a")</f>
        <v>49</v>
      </c>
      <c r="H9" s="90">
        <f>IF($D9&gt;39,(IFERROR(IF(Lookups!$C$49=1,VLOOKUP(Lookups!$D$49&amp;Lookups!$D$50&amp;Lookups!$B56&amp;Lookups!$D$51,Data!$A$2:$L$10000,12,FALSE),IF(Lookups!$C$49=2,VLOOKUP(Lookups!$D$49&amp;Lookups!$D$50&amp;Lookups!$D56&amp;Lookups!$D$51,Data!$A$2:$L$10000,12,FALSE))),"0")),"n/a")</f>
        <v>133</v>
      </c>
      <c r="I9" s="91">
        <f ca="1">HLOOKUP($I$8,$D$8:$H$28,2,FALSE)</f>
        <v>4309</v>
      </c>
      <c r="J9" s="91"/>
      <c r="K9" s="142"/>
      <c r="L9" s="135"/>
      <c r="M9" s="133"/>
      <c r="N9" s="135"/>
      <c r="O9" s="135"/>
      <c r="P9" s="135"/>
      <c r="Q9" s="135"/>
      <c r="R9" s="135"/>
      <c r="S9" s="135"/>
    </row>
    <row r="10" spans="1:19" x14ac:dyDescent="0.35">
      <c r="A10" s="5"/>
      <c r="B10" s="92" t="s">
        <v>151</v>
      </c>
      <c r="C10" s="92" t="s">
        <v>150</v>
      </c>
      <c r="D10" s="90">
        <f>IFERROR(IF(Lookups!$C$49=1,VLOOKUP(Lookups!$D$49&amp;Lookups!$D$50&amp;Lookups!$B57&amp;Lookups!$D$51,Data!$A$2:$K$10000,6,FALSE),IF(Lookups!$C$49=2,VLOOKUP(Lookups!$D$49&amp;Lookups!$D$50&amp;Lookups!$D57&amp;Lookups!$D$51,Data!$A$2:$K$10000,6,FALSE))),"0")</f>
        <v>1158</v>
      </c>
      <c r="E10" s="90">
        <f>IFERROR(IF(Lookups!$C$49=1,VLOOKUP(Lookups!$D$49&amp;Lookups!$D$50&amp;Lookups!$B57&amp;Lookups!$D$51,Data!$A$2:$K$10000,8,FALSE),IF(Lookups!$C$49=2,VLOOKUP(Lookups!$D$49&amp;Lookups!$D$50&amp;Lookups!$D57&amp;Lookups!$D$51,Data!$A$2:$K$10000,8,FALSE))),"0")</f>
        <v>64.680483592400705</v>
      </c>
      <c r="F10" s="90">
        <f>IFERROR(IF(Lookups!$C$49=1,VLOOKUP(Lookups!$D$49&amp;Lookups!$D$50&amp;Lookups!$B57&amp;Lookups!$D$51,Data!$A$2:$K$10000,9,FALSE),IF(Lookups!$C$49=2,VLOOKUP(Lookups!$D$49&amp;Lookups!$D$50&amp;Lookups!$D57&amp;Lookups!$D$51,Data!$A$2:$K$10000,9,FALSE))),"0")</f>
        <v>311</v>
      </c>
      <c r="G10" s="90">
        <f>IF($D10&gt;2,(IFERROR(IF(Lookups!$C$49=1,VLOOKUP(Lookups!$D$49&amp;Lookups!$D$50&amp;Lookups!$B57&amp;Lookups!$D$51,Data!$A$2:$K$10000,10,FALSE),IF(Lookups!$C$49=2,VLOOKUP(Lookups!$D$49&amp;Lookups!$D$50&amp;Lookups!$D57&amp;Lookups!$D$51,Data!$A$2:$K$10000,10,FALSE))),"0")),"n/a")</f>
        <v>53</v>
      </c>
      <c r="H10" s="90">
        <f>IF($D10&gt;39,(IFERROR(IF(Lookups!$C$49=1,VLOOKUP(Lookups!$D$49&amp;Lookups!$D$50&amp;Lookups!$B57&amp;Lookups!$D$51,Data!$A$2:$L$10000,12,FALSE),IF(Lookups!$C$49=2,VLOOKUP(Lookups!$D$49&amp;Lookups!$D$50&amp;Lookups!$D57&amp;Lookups!$D$51,Data!$A$2:$L$10000,12,FALSE))),"0")),"n/a")</f>
        <v>148</v>
      </c>
      <c r="I10" s="91">
        <f ca="1">HLOOKUP($I$8,$D$8:$H$28,3,FALSE)</f>
        <v>1158</v>
      </c>
      <c r="J10" s="91"/>
      <c r="K10" s="142"/>
      <c r="L10" s="135"/>
      <c r="M10" s="133"/>
      <c r="N10" s="135"/>
      <c r="O10" s="135"/>
      <c r="P10" s="135"/>
      <c r="Q10" s="135"/>
      <c r="R10" s="135"/>
      <c r="S10" s="135"/>
    </row>
    <row r="11" spans="1:19" x14ac:dyDescent="0.35">
      <c r="A11" s="5"/>
      <c r="B11" s="93"/>
      <c r="C11" s="43" t="s">
        <v>75</v>
      </c>
      <c r="D11" s="90">
        <f>IFERROR(IF(Lookups!$C$49=1,VLOOKUP(Lookups!$D$49&amp;Lookups!$D$50&amp;Lookups!$B58&amp;Lookups!$D$51,Data!$A$2:$K$10000,6,FALSE),IF(Lookups!$C$49=2,VLOOKUP(Lookups!$D$49&amp;Lookups!$D$50&amp;Lookups!$D58&amp;Lookups!$D$51,Data!$A$2:$K$10000,6,FALSE))),"0")</f>
        <v>466</v>
      </c>
      <c r="E11" s="90">
        <f>IFERROR(IF(Lookups!$C$49=1,VLOOKUP(Lookups!$D$49&amp;Lookups!$D$50&amp;Lookups!$B58&amp;Lookups!$D$51,Data!$A$2:$K$10000,8,FALSE),IF(Lookups!$C$49=2,VLOOKUP(Lookups!$D$49&amp;Lookups!$D$50&amp;Lookups!$D58&amp;Lookups!$D$51,Data!$A$2:$K$10000,8,FALSE))),"0")</f>
        <v>60.300429184549401</v>
      </c>
      <c r="F11" s="90">
        <f>IFERROR(IF(Lookups!$C$49=1,VLOOKUP(Lookups!$D$49&amp;Lookups!$D$50&amp;Lookups!$B58&amp;Lookups!$D$51,Data!$A$2:$K$10000,9,FALSE),IF(Lookups!$C$49=2,VLOOKUP(Lookups!$D$49&amp;Lookups!$D$50&amp;Lookups!$D58&amp;Lookups!$D$51,Data!$A$2:$K$10000,9,FALSE))),"0")</f>
        <v>311</v>
      </c>
      <c r="G11" s="90">
        <f>IF($D11&gt;2,(IFERROR(IF(Lookups!$C$49=1,VLOOKUP(Lookups!$D$49&amp;Lookups!$D$50&amp;Lookups!$B58&amp;Lookups!$D$51,Data!$A$2:$K$10000,10,FALSE),IF(Lookups!$C$49=2,VLOOKUP(Lookups!$D$49&amp;Lookups!$D$50&amp;Lookups!$D58&amp;Lookups!$D$51,Data!$A$2:$K$10000,10,FALSE))),"0")),"n/a")</f>
        <v>54</v>
      </c>
      <c r="H11" s="90">
        <f>IF($D11&gt;39,(IFERROR(IF(Lookups!$C$49=1,VLOOKUP(Lookups!$D$49&amp;Lookups!$D$50&amp;Lookups!$B58&amp;Lookups!$D$51,Data!$A$2:$L$10000,12,FALSE),IF(Lookups!$C$49=2,VLOOKUP(Lookups!$D$49&amp;Lookups!$D$50&amp;Lookups!$D58&amp;Lookups!$D$51,Data!$A$2:$L$10000,12,FALSE))),"0")),"n/a")</f>
        <v>179</v>
      </c>
      <c r="I11" s="91">
        <f ca="1">HLOOKUP($I$8,$D$8:$H$28,4,FALSE)</f>
        <v>466</v>
      </c>
      <c r="J11" s="91"/>
      <c r="K11" s="142"/>
      <c r="L11" s="135"/>
      <c r="M11" s="133"/>
      <c r="N11" s="135"/>
      <c r="O11" s="135"/>
      <c r="P11" s="135"/>
      <c r="Q11" s="135"/>
      <c r="R11" s="135"/>
      <c r="S11" s="135"/>
    </row>
    <row r="12" spans="1:19" x14ac:dyDescent="0.35">
      <c r="A12" s="5"/>
      <c r="B12" s="93"/>
      <c r="C12" s="43" t="s">
        <v>1</v>
      </c>
      <c r="D12" s="90">
        <f>IFERROR(IF(Lookups!$C$49=1,VLOOKUP(Lookups!$D$49&amp;Lookups!$D$50&amp;Lookups!$B59&amp;Lookups!$D$51,Data!$A$2:$K$10000,6,FALSE),IF(Lookups!$C$49=2,VLOOKUP(Lookups!$D$49&amp;Lookups!$D$50&amp;Lookups!$D59&amp;Lookups!$D$51,Data!$A$2:$K$10000,6,FALSE))),"0")</f>
        <v>319</v>
      </c>
      <c r="E12" s="90">
        <f>IFERROR(IF(Lookups!$C$49=1,VLOOKUP(Lookups!$D$49&amp;Lookups!$D$50&amp;Lookups!$B59&amp;Lookups!$D$51,Data!$A$2:$K$10000,8,FALSE),IF(Lookups!$C$49=2,VLOOKUP(Lookups!$D$49&amp;Lookups!$D$50&amp;Lookups!$D59&amp;Lookups!$D$51,Data!$A$2:$K$10000,8,FALSE))),"0")</f>
        <v>71.473354231974895</v>
      </c>
      <c r="F12" s="90">
        <f>IFERROR(IF(Lookups!$C$49=1,VLOOKUP(Lookups!$D$49&amp;Lookups!$D$50&amp;Lookups!$B59&amp;Lookups!$D$51,Data!$A$2:$K$10000,9,FALSE),IF(Lookups!$C$49=2,VLOOKUP(Lookups!$D$49&amp;Lookups!$D$50&amp;Lookups!$D59&amp;Lookups!$D$51,Data!$A$2:$K$10000,9,FALSE))),"0")</f>
        <v>165</v>
      </c>
      <c r="G12" s="90">
        <f>IF($D12&gt;2,(IFERROR(IF(Lookups!$C$49=1,VLOOKUP(Lookups!$D$49&amp;Lookups!$D$50&amp;Lookups!$B59&amp;Lookups!$D$51,Data!$A$2:$K$10000,10,FALSE),IF(Lookups!$C$49=2,VLOOKUP(Lookups!$D$49&amp;Lookups!$D$50&amp;Lookups!$D59&amp;Lookups!$D$51,Data!$A$2:$K$10000,10,FALSE))),"0")),"n/a")</f>
        <v>53</v>
      </c>
      <c r="H12" s="90">
        <f>IF($D12&gt;39,(IFERROR(IF(Lookups!$C$49=1,VLOOKUP(Lookups!$D$49&amp;Lookups!$D$50&amp;Lookups!$B59&amp;Lookups!$D$51,Data!$A$2:$L$10000,12,FALSE),IF(Lookups!$C$49=2,VLOOKUP(Lookups!$D$49&amp;Lookups!$D$50&amp;Lookups!$D59&amp;Lookups!$D$51,Data!$A$2:$L$10000,12,FALSE))),"0")),"n/a")</f>
        <v>110</v>
      </c>
      <c r="I12" s="91">
        <f ca="1">HLOOKUP($I$8,$D$8:$H$28,5,FALSE)</f>
        <v>319</v>
      </c>
      <c r="J12" s="91"/>
      <c r="K12" s="142"/>
      <c r="L12" s="135"/>
      <c r="M12" s="133"/>
      <c r="N12" s="135"/>
      <c r="O12" s="135"/>
      <c r="P12" s="135"/>
      <c r="Q12" s="135"/>
      <c r="R12" s="135"/>
      <c r="S12" s="135"/>
    </row>
    <row r="13" spans="1:19" x14ac:dyDescent="0.35">
      <c r="A13" s="5"/>
      <c r="B13" s="93"/>
      <c r="C13" s="43" t="s">
        <v>4</v>
      </c>
      <c r="D13" s="90">
        <f>IFERROR(IF(Lookups!$C$49=1,VLOOKUP(Lookups!$D$49&amp;Lookups!$D$50&amp;Lookups!$B60&amp;Lookups!$D$51,Data!$A$2:$K$10000,6,FALSE),IF(Lookups!$C$49=2,VLOOKUP(Lookups!$D$49&amp;Lookups!$D$50&amp;Lookups!$D60&amp;Lookups!$D$51,Data!$A$2:$K$10000,6,FALSE))),"0")</f>
        <v>7</v>
      </c>
      <c r="E13" s="90">
        <f>IFERROR(IF(Lookups!$C$49=1,VLOOKUP(Lookups!$D$49&amp;Lookups!$D$50&amp;Lookups!$B60&amp;Lookups!$D$51,Data!$A$2:$K$10000,8,FALSE),IF(Lookups!$C$49=2,VLOOKUP(Lookups!$D$49&amp;Lookups!$D$50&amp;Lookups!$D60&amp;Lookups!$D$51,Data!$A$2:$K$10000,8,FALSE))),"0")</f>
        <v>57.142857142857103</v>
      </c>
      <c r="F13" s="90">
        <f>IFERROR(IF(Lookups!$C$49=1,VLOOKUP(Lookups!$D$49&amp;Lookups!$D$50&amp;Lookups!$B60&amp;Lookups!$D$51,Data!$A$2:$K$10000,9,FALSE),IF(Lookups!$C$49=2,VLOOKUP(Lookups!$D$49&amp;Lookups!$D$50&amp;Lookups!$D60&amp;Lookups!$D$51,Data!$A$2:$K$10000,9,FALSE))),"0")</f>
        <v>230</v>
      </c>
      <c r="G13" s="90">
        <f>IF($D13&gt;2,(IFERROR(IF(Lookups!$C$49=1,VLOOKUP(Lookups!$D$49&amp;Lookups!$D$50&amp;Lookups!$B60&amp;Lookups!$D$51,Data!$A$2:$K$10000,10,FALSE),IF(Lookups!$C$49=2,VLOOKUP(Lookups!$D$49&amp;Lookups!$D$50&amp;Lookups!$D60&amp;Lookups!$D$51,Data!$A$2:$K$10000,10,FALSE))),"0")),"n/a")</f>
        <v>62</v>
      </c>
      <c r="H13" s="90" t="str">
        <f>IF($D13&gt;39,(IFERROR(IF(Lookups!$C$49=1,VLOOKUP(Lookups!$D$49&amp;Lookups!$D$50&amp;Lookups!$B60&amp;Lookups!$D$51,Data!$A$2:$L$10000,12,FALSE),IF(Lookups!$C$49=2,VLOOKUP(Lookups!$D$49&amp;Lookups!$D$50&amp;Lookups!$D60&amp;Lookups!$D$51,Data!$A$2:$L$10000,12,FALSE))),"0")),"n/a")</f>
        <v>n/a</v>
      </c>
      <c r="I13" s="91">
        <f ca="1">HLOOKUP($I$8,$D$8:$H$28,6,FALSE)</f>
        <v>7</v>
      </c>
      <c r="J13" s="91"/>
      <c r="K13" s="142"/>
      <c r="L13" s="135"/>
      <c r="M13" s="133"/>
      <c r="N13" s="135"/>
      <c r="O13" s="135"/>
      <c r="P13" s="135"/>
      <c r="Q13" s="135"/>
      <c r="R13" s="135"/>
      <c r="S13" s="135"/>
    </row>
    <row r="14" spans="1:19" x14ac:dyDescent="0.35">
      <c r="A14" s="5"/>
      <c r="B14" s="93"/>
      <c r="C14" s="43" t="s">
        <v>5</v>
      </c>
      <c r="D14" s="90">
        <f>IFERROR(IF(Lookups!$C$49=1,VLOOKUP(Lookups!$D$49&amp;Lookups!$D$50&amp;Lookups!$B61&amp;Lookups!$D$51,Data!$A$2:$K$10000,6,FALSE),IF(Lookups!$C$49=2,VLOOKUP(Lookups!$D$49&amp;Lookups!$D$50&amp;Lookups!$D61&amp;Lookups!$D$51,Data!$A$2:$K$10000,6,FALSE))),"0")</f>
        <v>21</v>
      </c>
      <c r="E14" s="90">
        <f>IFERROR(IF(Lookups!$C$49=1,VLOOKUP(Lookups!$D$49&amp;Lookups!$D$50&amp;Lookups!$B61&amp;Lookups!$D$51,Data!$A$2:$K$10000,8,FALSE),IF(Lookups!$C$49=2,VLOOKUP(Lookups!$D$49&amp;Lookups!$D$50&amp;Lookups!$D61&amp;Lookups!$D$51,Data!$A$2:$K$10000,8,FALSE))),"0")</f>
        <v>57.142857142857103</v>
      </c>
      <c r="F14" s="90">
        <f>IFERROR(IF(Lookups!$C$49=1,VLOOKUP(Lookups!$D$49&amp;Lookups!$D$50&amp;Lookups!$B61&amp;Lookups!$D$51,Data!$A$2:$K$10000,9,FALSE),IF(Lookups!$C$49=2,VLOOKUP(Lookups!$D$49&amp;Lookups!$D$50&amp;Lookups!$D61&amp;Lookups!$D$51,Data!$A$2:$K$10000,9,FALSE))),"0")</f>
        <v>122</v>
      </c>
      <c r="G14" s="90">
        <f>IF($D14&gt;2,(IFERROR(IF(Lookups!$C$49=1,VLOOKUP(Lookups!$D$49&amp;Lookups!$D$50&amp;Lookups!$B61&amp;Lookups!$D$51,Data!$A$2:$K$10000,10,FALSE),IF(Lookups!$C$49=2,VLOOKUP(Lookups!$D$49&amp;Lookups!$D$50&amp;Lookups!$D61&amp;Lookups!$D$51,Data!$A$2:$K$10000,10,FALSE))),"0")),"n/a")</f>
        <v>59</v>
      </c>
      <c r="H14" s="90" t="str">
        <f>IF($D14&gt;39,(IFERROR(IF(Lookups!$C$49=1,VLOOKUP(Lookups!$D$49&amp;Lookups!$D$50&amp;Lookups!$B61&amp;Lookups!$D$51,Data!$A$2:$L$10000,12,FALSE),IF(Lookups!$C$49=2,VLOOKUP(Lookups!$D$49&amp;Lookups!$D$50&amp;Lookups!$D61&amp;Lookups!$D$51,Data!$A$2:$L$10000,12,FALSE))),"0")),"n/a")</f>
        <v>n/a</v>
      </c>
      <c r="I14" s="91">
        <f ca="1">HLOOKUP($I$8,$D$8:$H$28,7,FALSE)</f>
        <v>21</v>
      </c>
      <c r="J14" s="91"/>
      <c r="K14" s="142"/>
      <c r="L14" s="135"/>
      <c r="M14" s="133"/>
      <c r="N14" s="135"/>
      <c r="O14" s="135"/>
      <c r="P14" s="135"/>
      <c r="Q14" s="135"/>
      <c r="R14" s="135"/>
      <c r="S14" s="135"/>
    </row>
    <row r="15" spans="1:19" x14ac:dyDescent="0.35">
      <c r="A15" s="5"/>
      <c r="B15" s="93"/>
      <c r="C15" s="43" t="s">
        <v>6</v>
      </c>
      <c r="D15" s="90">
        <f>IFERROR(IF(Lookups!$C$49=1,VLOOKUP(Lookups!$D$49&amp;Lookups!$D$50&amp;Lookups!$B62&amp;Lookups!$D$51,Data!$A$2:$K$10000,6,FALSE),IF(Lookups!$C$49=2,VLOOKUP(Lookups!$D$49&amp;Lookups!$D$50&amp;Lookups!$D62&amp;Lookups!$D$51,Data!$A$2:$K$10000,6,FALSE))),"0")</f>
        <v>313</v>
      </c>
      <c r="E15" s="90">
        <f>IFERROR(IF(Lookups!$C$49=1,VLOOKUP(Lookups!$D$49&amp;Lookups!$D$50&amp;Lookups!$B62&amp;Lookups!$D$51,Data!$A$2:$K$10000,8,FALSE),IF(Lookups!$C$49=2,VLOOKUP(Lookups!$D$49&amp;Lookups!$D$50&amp;Lookups!$D62&amp;Lookups!$D$51,Data!$A$2:$K$10000,8,FALSE))),"0")</f>
        <v>64.217252396166103</v>
      </c>
      <c r="F15" s="90">
        <f>IFERROR(IF(Lookups!$C$49=1,VLOOKUP(Lookups!$D$49&amp;Lookups!$D$50&amp;Lookups!$B62&amp;Lookups!$D$51,Data!$A$2:$K$10000,9,FALSE),IF(Lookups!$C$49=2,VLOOKUP(Lookups!$D$49&amp;Lookups!$D$50&amp;Lookups!$D62&amp;Lookups!$D$51,Data!$A$2:$K$10000,9,FALSE))),"0")</f>
        <v>218</v>
      </c>
      <c r="G15" s="90">
        <f>IF($D15&gt;2,(IFERROR(IF(Lookups!$C$49=1,VLOOKUP(Lookups!$D$49&amp;Lookups!$D$50&amp;Lookups!$B62&amp;Lookups!$D$51,Data!$A$2:$K$10000,10,FALSE),IF(Lookups!$C$49=2,VLOOKUP(Lookups!$D$49&amp;Lookups!$D$50&amp;Lookups!$D62&amp;Lookups!$D$51,Data!$A$2:$K$10000,10,FALSE))),"0")),"n/a")</f>
        <v>51</v>
      </c>
      <c r="H15" s="90">
        <f>IF($D15&gt;39,(IFERROR(IF(Lookups!$C$49=1,VLOOKUP(Lookups!$D$49&amp;Lookups!$D$50&amp;Lookups!$B62&amp;Lookups!$D$51,Data!$A$2:$L$10000,12,FALSE),IF(Lookups!$C$49=2,VLOOKUP(Lookups!$D$49&amp;Lookups!$D$50&amp;Lookups!$D62&amp;Lookups!$D$51,Data!$A$2:$L$10000,12,FALSE))),"0")),"n/a")</f>
        <v>120</v>
      </c>
      <c r="I15" s="91">
        <f ca="1">HLOOKUP($I$8,$D$8:$H$28,8,FALSE)</f>
        <v>313</v>
      </c>
      <c r="J15" s="91"/>
      <c r="K15" s="142"/>
      <c r="L15" s="135"/>
      <c r="M15" s="133"/>
      <c r="N15" s="135"/>
      <c r="O15" s="135"/>
      <c r="P15" s="135"/>
      <c r="Q15" s="143"/>
      <c r="R15" s="135"/>
      <c r="S15" s="143"/>
    </row>
    <row r="16" spans="1:19" x14ac:dyDescent="0.35">
      <c r="A16" s="5"/>
      <c r="B16" s="93"/>
      <c r="C16" s="43" t="s">
        <v>7</v>
      </c>
      <c r="D16" s="90">
        <f>IFERROR(IF(Lookups!$C$49=1,VLOOKUP(Lookups!$D$49&amp;Lookups!$D$50&amp;Lookups!$B63&amp;Lookups!$D$51,Data!$A$2:$K$10000,6,FALSE),IF(Lookups!$C$49=2,VLOOKUP(Lookups!$D$49&amp;Lookups!$D$50&amp;Lookups!$D63&amp;Lookups!$D$51,Data!$A$2:$K$10000,6,FALSE))),"0")</f>
        <v>32</v>
      </c>
      <c r="E16" s="90">
        <f>IFERROR(IF(Lookups!$C$49=1,VLOOKUP(Lookups!$D$49&amp;Lookups!$D$50&amp;Lookups!$B63&amp;Lookups!$D$51,Data!$A$2:$K$10000,8,FALSE),IF(Lookups!$C$49=2,VLOOKUP(Lookups!$D$49&amp;Lookups!$D$50&amp;Lookups!$D63&amp;Lookups!$D$51,Data!$A$2:$K$10000,8,FALSE))),"0")</f>
        <v>71.875</v>
      </c>
      <c r="F16" s="90">
        <f>IFERROR(IF(Lookups!$C$49=1,VLOOKUP(Lookups!$D$49&amp;Lookups!$D$50&amp;Lookups!$B63&amp;Lookups!$D$51,Data!$A$2:$K$10000,9,FALSE),IF(Lookups!$C$49=2,VLOOKUP(Lookups!$D$49&amp;Lookups!$D$50&amp;Lookups!$D63&amp;Lookups!$D$51,Data!$A$2:$K$10000,9,FALSE))),"0")</f>
        <v>112</v>
      </c>
      <c r="G16" s="90">
        <f>IF($D16&gt;2,(IFERROR(IF(Lookups!$C$49=1,VLOOKUP(Lookups!$D$49&amp;Lookups!$D$50&amp;Lookups!$B63&amp;Lookups!$D$51,Data!$A$2:$K$10000,10,FALSE),IF(Lookups!$C$49=2,VLOOKUP(Lookups!$D$49&amp;Lookups!$D$50&amp;Lookups!$D63&amp;Lookups!$D$51,Data!$A$2:$K$10000,10,FALSE))),"0")),"n/a")</f>
        <v>52</v>
      </c>
      <c r="H16" s="90" t="str">
        <f>IF($D16&gt;39,(IFERROR(IF(Lookups!$C$49=1,VLOOKUP(Lookups!$D$49&amp;Lookups!$D$50&amp;Lookups!$B63&amp;Lookups!$D$51,Data!$A$2:$L$10000,12,FALSE),IF(Lookups!$C$49=2,VLOOKUP(Lookups!$D$49&amp;Lookups!$D$50&amp;Lookups!$D63&amp;Lookups!$D$51,Data!$A$2:$L$10000,12,FALSE))),"0")),"n/a")</f>
        <v>n/a</v>
      </c>
      <c r="I16" s="91">
        <f ca="1">HLOOKUP($I$8,$D$8:$H$28,9,FALSE)</f>
        <v>32</v>
      </c>
      <c r="J16" s="91"/>
      <c r="K16" s="142"/>
      <c r="L16" s="135"/>
      <c r="M16" s="133"/>
      <c r="N16" s="135"/>
      <c r="O16" s="135"/>
      <c r="P16" s="135"/>
      <c r="Q16" s="143"/>
      <c r="R16" s="133"/>
      <c r="S16" s="143"/>
    </row>
    <row r="17" spans="1:19" x14ac:dyDescent="0.35">
      <c r="A17" s="5"/>
      <c r="B17" s="98" t="s">
        <v>116</v>
      </c>
      <c r="C17" s="98" t="s">
        <v>9</v>
      </c>
      <c r="D17" s="90">
        <f>IFERROR(IF(Lookups!$C$49=1,VLOOKUP(Lookups!$D$49&amp;Lookups!$D$50&amp;Lookups!$B64&amp;Lookups!$D$51,Data!$A$2:$K$10000,6,FALSE),IF(Lookups!$C$49=2,VLOOKUP(Lookups!$D$49&amp;Lookups!$D$50&amp;Lookups!$D64&amp;Lookups!$D$51,Data!$A$2:$K$10000,6,FALSE))),"0")</f>
        <v>1141</v>
      </c>
      <c r="E17" s="90">
        <f>IFERROR(IF(Lookups!$C$49=1,VLOOKUP(Lookups!$D$49&amp;Lookups!$D$50&amp;Lookups!$B64&amp;Lookups!$D$51,Data!$A$2:$K$10000,8,FALSE),IF(Lookups!$C$49=2,VLOOKUP(Lookups!$D$49&amp;Lookups!$D$50&amp;Lookups!$D64&amp;Lookups!$D$51,Data!$A$2:$K$10000,8,FALSE))),"0")</f>
        <v>79.491673970201603</v>
      </c>
      <c r="F17" s="90">
        <f>IFERROR(IF(Lookups!$C$49=1,VLOOKUP(Lookups!$D$49&amp;Lookups!$D$50&amp;Lookups!$B64&amp;Lookups!$D$51,Data!$A$2:$K$10000,9,FALSE),IF(Lookups!$C$49=2,VLOOKUP(Lookups!$D$49&amp;Lookups!$D$50&amp;Lookups!$D64&amp;Lookups!$D$51,Data!$A$2:$K$10000,9,FALSE))),"0")</f>
        <v>401</v>
      </c>
      <c r="G17" s="90">
        <f>IF($D17&gt;2,(IFERROR(IF(Lookups!$C$49=1,VLOOKUP(Lookups!$D$49&amp;Lookups!$D$50&amp;Lookups!$B64&amp;Lookups!$D$51,Data!$A$2:$K$10000,10,FALSE),IF(Lookups!$C$49=2,VLOOKUP(Lookups!$D$49&amp;Lookups!$D$50&amp;Lookups!$D64&amp;Lookups!$D$51,Data!$A$2:$K$10000,10,FALSE))),"0")),"n/a")</f>
        <v>46</v>
      </c>
      <c r="H17" s="90">
        <f>IF($D17&gt;39,(IFERROR(IF(Lookups!$C$49=1,VLOOKUP(Lookups!$D$49&amp;Lookups!$D$50&amp;Lookups!$B64&amp;Lookups!$D$51,Data!$A$2:$L$10000,12,FALSE),IF(Lookups!$C$49=2,VLOOKUP(Lookups!$D$49&amp;Lookups!$D$50&amp;Lookups!$D64&amp;Lookups!$D$51,Data!$A$2:$L$10000,12,FALSE))),"0")),"n/a")</f>
        <v>162</v>
      </c>
      <c r="I17" s="91">
        <f ca="1">HLOOKUP($I$8,$D$8:$H$28,10,FALSE)</f>
        <v>1141</v>
      </c>
      <c r="J17" s="91"/>
      <c r="K17" s="142"/>
      <c r="L17" s="135"/>
      <c r="M17" s="133"/>
      <c r="N17" s="135"/>
      <c r="O17" s="135"/>
      <c r="P17" s="135"/>
      <c r="Q17" s="143"/>
      <c r="R17" s="133"/>
      <c r="S17" s="143"/>
    </row>
    <row r="18" spans="1:19" x14ac:dyDescent="0.35">
      <c r="A18" s="5"/>
      <c r="B18" s="93"/>
      <c r="C18" s="43" t="s">
        <v>0</v>
      </c>
      <c r="D18" s="90">
        <f>IFERROR(IF(Lookups!$C$49=1,VLOOKUP(Lookups!$D$49&amp;Lookups!$D$50&amp;Lookups!$B65&amp;Lookups!$D$51,Data!$A$2:$K$10000,6,FALSE),IF(Lookups!$C$49=2,VLOOKUP(Lookups!$D$49&amp;Lookups!$D$50&amp;Lookups!$D65&amp;Lookups!$D$51,Data!$A$2:$K$10000,6,FALSE))),"0")</f>
        <v>75</v>
      </c>
      <c r="E18" s="90">
        <f>IFERROR(IF(Lookups!$C$49=1,VLOOKUP(Lookups!$D$49&amp;Lookups!$D$50&amp;Lookups!$B65&amp;Lookups!$D$51,Data!$A$2:$K$10000,8,FALSE),IF(Lookups!$C$49=2,VLOOKUP(Lookups!$D$49&amp;Lookups!$D$50&amp;Lookups!$D65&amp;Lookups!$D$51,Data!$A$2:$K$10000,8,FALSE))),"0")</f>
        <v>74.6666666666667</v>
      </c>
      <c r="F18" s="90">
        <f>IFERROR(IF(Lookups!$C$49=1,VLOOKUP(Lookups!$D$49&amp;Lookups!$D$50&amp;Lookups!$B65&amp;Lookups!$D$51,Data!$A$2:$K$10000,9,FALSE),IF(Lookups!$C$49=2,VLOOKUP(Lookups!$D$49&amp;Lookups!$D$50&amp;Lookups!$D65&amp;Lookups!$D$51,Data!$A$2:$K$10000,9,FALSE))),"0")</f>
        <v>367</v>
      </c>
      <c r="G18" s="90">
        <f>IF($D18&gt;2,(IFERROR(IF(Lookups!$C$49=1,VLOOKUP(Lookups!$D$49&amp;Lookups!$D$50&amp;Lookups!$B65&amp;Lookups!$D$51,Data!$A$2:$K$10000,10,FALSE),IF(Lookups!$C$49=2,VLOOKUP(Lookups!$D$49&amp;Lookups!$D$50&amp;Lookups!$D65&amp;Lookups!$D$51,Data!$A$2:$K$10000,10,FALSE))),"0")),"n/a")</f>
        <v>53</v>
      </c>
      <c r="H18" s="90">
        <f>IF($D18&gt;39,(IFERROR(IF(Lookups!$C$49=1,VLOOKUP(Lookups!$D$49&amp;Lookups!$D$50&amp;Lookups!$B65&amp;Lookups!$D$51,Data!$A$2:$L$10000,12,FALSE),IF(Lookups!$C$49=2,VLOOKUP(Lookups!$D$49&amp;Lookups!$D$50&amp;Lookups!$D65&amp;Lookups!$D$51,Data!$A$2:$L$10000,12,FALSE))),"0")),"n/a")</f>
        <v>224</v>
      </c>
      <c r="I18" s="91">
        <f ca="1">HLOOKUP($I$8,$D$8:$H$28,11,FALSE)</f>
        <v>75</v>
      </c>
      <c r="J18" s="91"/>
      <c r="K18" s="142"/>
      <c r="L18" s="135"/>
      <c r="M18" s="133"/>
      <c r="N18" s="135"/>
      <c r="O18" s="135"/>
      <c r="P18" s="135"/>
      <c r="Q18" s="143"/>
      <c r="R18" s="133"/>
      <c r="S18" s="143"/>
    </row>
    <row r="19" spans="1:19" x14ac:dyDescent="0.35">
      <c r="A19" s="5"/>
      <c r="B19" s="93"/>
      <c r="C19" s="43" t="s">
        <v>72</v>
      </c>
      <c r="D19" s="90">
        <f>IFERROR(IF(Lookups!$C$49=1,VLOOKUP(Lookups!$D$49&amp;Lookups!$D$50&amp;Lookups!$B66&amp;Lookups!$D$51,Data!$A$2:$K$10000,6,FALSE),IF(Lookups!$C$49=2,VLOOKUP(Lookups!$D$49&amp;Lookups!$D$50&amp;Lookups!$D66&amp;Lookups!$D$51,Data!$A$2:$K$10000,6,FALSE))),"0")</f>
        <v>129</v>
      </c>
      <c r="E19" s="90">
        <f>IFERROR(IF(Lookups!$C$49=1,VLOOKUP(Lookups!$D$49&amp;Lookups!$D$50&amp;Lookups!$B66&amp;Lookups!$D$51,Data!$A$2:$K$10000,8,FALSE),IF(Lookups!$C$49=2,VLOOKUP(Lookups!$D$49&amp;Lookups!$D$50&amp;Lookups!$D66&amp;Lookups!$D$51,Data!$A$2:$K$10000,8,FALSE))),"0")</f>
        <v>80.620155038759705</v>
      </c>
      <c r="F19" s="90">
        <f>IFERROR(IF(Lookups!$C$49=1,VLOOKUP(Lookups!$D$49&amp;Lookups!$D$50&amp;Lookups!$B66&amp;Lookups!$D$51,Data!$A$2:$K$10000,9,FALSE),IF(Lookups!$C$49=2,VLOOKUP(Lookups!$D$49&amp;Lookups!$D$50&amp;Lookups!$D66&amp;Lookups!$D$51,Data!$A$2:$K$10000,9,FALSE))),"0")</f>
        <v>364</v>
      </c>
      <c r="G19" s="90">
        <f>IF($D19&gt;2,(IFERROR(IF(Lookups!$C$49=1,VLOOKUP(Lookups!$D$49&amp;Lookups!$D$50&amp;Lookups!$B66&amp;Lookups!$D$51,Data!$A$2:$K$10000,10,FALSE),IF(Lookups!$C$49=2,VLOOKUP(Lookups!$D$49&amp;Lookups!$D$50&amp;Lookups!$D66&amp;Lookups!$D$51,Data!$A$2:$K$10000,10,FALSE))),"0")),"n/a")</f>
        <v>43</v>
      </c>
      <c r="H19" s="90">
        <f>IF($D19&gt;39,(IFERROR(IF(Lookups!$C$49=1,VLOOKUP(Lookups!$D$49&amp;Lookups!$D$50&amp;Lookups!$B66&amp;Lookups!$D$51,Data!$A$2:$L$10000,12,FALSE),IF(Lookups!$C$49=2,VLOOKUP(Lookups!$D$49&amp;Lookups!$D$50&amp;Lookups!$D66&amp;Lookups!$D$51,Data!$A$2:$L$10000,12,FALSE))),"0")),"n/a")</f>
        <v>177</v>
      </c>
      <c r="I19" s="91">
        <f ca="1">HLOOKUP($I$8,$D$8:$H$28,12,FALSE)</f>
        <v>129</v>
      </c>
      <c r="J19" s="91"/>
      <c r="K19" s="142"/>
      <c r="L19" s="135"/>
      <c r="M19" s="133"/>
      <c r="N19" s="135"/>
      <c r="O19" s="135"/>
      <c r="P19" s="135"/>
      <c r="Q19" s="143"/>
      <c r="R19" s="133"/>
      <c r="S19" s="143"/>
    </row>
    <row r="20" spans="1:19" x14ac:dyDescent="0.35">
      <c r="A20" s="5"/>
      <c r="B20" s="93"/>
      <c r="C20" s="43" t="s">
        <v>73</v>
      </c>
      <c r="D20" s="90">
        <f>IFERROR(IF(Lookups!$C$49=1,VLOOKUP(Lookups!$D$49&amp;Lookups!$D$50&amp;Lookups!$B67&amp;Lookups!$D$51,Data!$A$2:$K$10000,6,FALSE),IF(Lookups!$C$49=2,VLOOKUP(Lookups!$D$49&amp;Lookups!$D$50&amp;Lookups!$D67&amp;Lookups!$D$51,Data!$A$2:$K$10000,6,FALSE))),"0")</f>
        <v>228</v>
      </c>
      <c r="E20" s="90">
        <f>IFERROR(IF(Lookups!$C$49=1,VLOOKUP(Lookups!$D$49&amp;Lookups!$D$50&amp;Lookups!$B67&amp;Lookups!$D$51,Data!$A$2:$K$10000,8,FALSE),IF(Lookups!$C$49=2,VLOOKUP(Lookups!$D$49&amp;Lookups!$D$50&amp;Lookups!$D67&amp;Lookups!$D$51,Data!$A$2:$K$10000,8,FALSE))),"0")</f>
        <v>76.315789473684205</v>
      </c>
      <c r="F20" s="90">
        <f>IFERROR(IF(Lookups!$C$49=1,VLOOKUP(Lookups!$D$49&amp;Lookups!$D$50&amp;Lookups!$B67&amp;Lookups!$D$51,Data!$A$2:$K$10000,9,FALSE),IF(Lookups!$C$49=2,VLOOKUP(Lookups!$D$49&amp;Lookups!$D$50&amp;Lookups!$D67&amp;Lookups!$D$51,Data!$A$2:$K$10000,9,FALSE))),"0")</f>
        <v>238</v>
      </c>
      <c r="G20" s="90">
        <f>IF($D20&gt;2,(IFERROR(IF(Lookups!$C$49=1,VLOOKUP(Lookups!$D$49&amp;Lookups!$D$50&amp;Lookups!$B67&amp;Lookups!$D$51,Data!$A$2:$K$10000,10,FALSE),IF(Lookups!$C$49=2,VLOOKUP(Lookups!$D$49&amp;Lookups!$D$50&amp;Lookups!$D67&amp;Lookups!$D$51,Data!$A$2:$K$10000,10,FALSE))),"0")),"n/a")</f>
        <v>46</v>
      </c>
      <c r="H20" s="90">
        <f>IF($D20&gt;39,(IFERROR(IF(Lookups!$C$49=1,VLOOKUP(Lookups!$D$49&amp;Lookups!$D$50&amp;Lookups!$B67&amp;Lookups!$D$51,Data!$A$2:$L$10000,12,FALSE),IF(Lookups!$C$49=2,VLOOKUP(Lookups!$D$49&amp;Lookups!$D$50&amp;Lookups!$D67&amp;Lookups!$D$51,Data!$A$2:$L$10000,12,FALSE))),"0")),"n/a")</f>
        <v>121</v>
      </c>
      <c r="I20" s="91">
        <f ca="1">HLOOKUP($I$8,$D$8:$H$28,13,FALSE)</f>
        <v>228</v>
      </c>
      <c r="J20" s="91"/>
      <c r="K20" s="142"/>
      <c r="L20" s="135"/>
      <c r="M20" s="133"/>
      <c r="N20" s="135"/>
      <c r="O20" s="135"/>
      <c r="P20" s="135"/>
      <c r="Q20" s="143"/>
      <c r="R20" s="133"/>
      <c r="S20" s="143"/>
    </row>
    <row r="21" spans="1:19" x14ac:dyDescent="0.35">
      <c r="A21" s="5"/>
      <c r="B21" s="93"/>
      <c r="C21" s="43" t="s">
        <v>3</v>
      </c>
      <c r="D21" s="90">
        <f>IFERROR(IF(Lookups!$C$49=1,VLOOKUP(Lookups!$D$49&amp;Lookups!$D$50&amp;Lookups!$B68&amp;Lookups!$D$51,Data!$A$2:$K$10000,6,FALSE),IF(Lookups!$C$49=2,VLOOKUP(Lookups!$D$49&amp;Lookups!$D$50&amp;Lookups!$D68&amp;Lookups!$D$51,Data!$A$2:$K$10000,6,FALSE))),"0")</f>
        <v>709</v>
      </c>
      <c r="E21" s="90">
        <f>IFERROR(IF(Lookups!$C$49=1,VLOOKUP(Lookups!$D$49&amp;Lookups!$D$50&amp;Lookups!$B68&amp;Lookups!$D$51,Data!$A$2:$K$10000,8,FALSE),IF(Lookups!$C$49=2,VLOOKUP(Lookups!$D$49&amp;Lookups!$D$50&amp;Lookups!$D68&amp;Lookups!$D$51,Data!$A$2:$K$10000,8,FALSE))),"0")</f>
        <v>80.818053596614902</v>
      </c>
      <c r="F21" s="90">
        <f>IFERROR(IF(Lookups!$C$49=1,VLOOKUP(Lookups!$D$49&amp;Lookups!$D$50&amp;Lookups!$B68&amp;Lookups!$D$51,Data!$A$2:$K$10000,9,FALSE),IF(Lookups!$C$49=2,VLOOKUP(Lookups!$D$49&amp;Lookups!$D$50&amp;Lookups!$D68&amp;Lookups!$D$51,Data!$A$2:$K$10000,9,FALSE))),"0")</f>
        <v>401</v>
      </c>
      <c r="G21" s="90">
        <f>IF($D21&gt;2,(IFERROR(IF(Lookups!$C$49=1,VLOOKUP(Lookups!$D$49&amp;Lookups!$D$50&amp;Lookups!$B68&amp;Lookups!$D$51,Data!$A$2:$K$10000,10,FALSE),IF(Lookups!$C$49=2,VLOOKUP(Lookups!$D$49&amp;Lookups!$D$50&amp;Lookups!$D68&amp;Lookups!$D$51,Data!$A$2:$K$10000,10,FALSE))),"0")),"n/a")</f>
        <v>46</v>
      </c>
      <c r="H21" s="90">
        <f>IF($D21&gt;39,(IFERROR(IF(Lookups!$C$49=1,VLOOKUP(Lookups!$D$49&amp;Lookups!$D$50&amp;Lookups!$B68&amp;Lookups!$D$51,Data!$A$2:$L$10000,12,FALSE),IF(Lookups!$C$49=2,VLOOKUP(Lookups!$D$49&amp;Lookups!$D$50&amp;Lookups!$D68&amp;Lookups!$D$51,Data!$A$2:$L$10000,12,FALSE))),"0")),"n/a")</f>
        <v>162</v>
      </c>
      <c r="I21" s="91">
        <f ca="1">HLOOKUP($I$8,$D$8:$H$28,14,FALSE)</f>
        <v>709</v>
      </c>
      <c r="J21" s="91"/>
      <c r="K21" s="142"/>
      <c r="L21" s="135"/>
      <c r="M21" s="133"/>
      <c r="N21" s="135"/>
      <c r="O21" s="135"/>
      <c r="P21" s="135"/>
      <c r="Q21" s="143"/>
      <c r="R21" s="133"/>
      <c r="S21" s="143"/>
    </row>
    <row r="22" spans="1:19" x14ac:dyDescent="0.35">
      <c r="A22" s="5"/>
      <c r="B22" s="98" t="s">
        <v>117</v>
      </c>
      <c r="C22" s="98" t="s">
        <v>10</v>
      </c>
      <c r="D22" s="90">
        <f>IFERROR(IF(Lookups!$C$49=1,VLOOKUP(Lookups!$D$49&amp;Lookups!$D$50&amp;Lookups!$B69&amp;Lookups!$D$51,Data!$A$2:$K$10000,6,FALSE),IF(Lookups!$C$49=2,VLOOKUP(Lookups!$D$49&amp;Lookups!$D$50&amp;Lookups!$D69&amp;Lookups!$D$51,Data!$A$2:$K$10000,6,FALSE))),"0")</f>
        <v>2010</v>
      </c>
      <c r="E22" s="90">
        <f>IFERROR(IF(Lookups!$C$49=1,VLOOKUP(Lookups!$D$49&amp;Lookups!$D$50&amp;Lookups!$B69&amp;Lookups!$D$51,Data!$A$2:$K$10000,8,FALSE),IF(Lookups!$C$49=2,VLOOKUP(Lookups!$D$49&amp;Lookups!$D$50&amp;Lookups!$D69&amp;Lookups!$D$51,Data!$A$2:$K$10000,8,FALSE))),"0")</f>
        <v>75.124378109452707</v>
      </c>
      <c r="F22" s="90">
        <f>IFERROR(IF(Lookups!$C$49=1,VLOOKUP(Lookups!$D$49&amp;Lookups!$D$50&amp;Lookups!$B69&amp;Lookups!$D$51,Data!$A$2:$K$10000,9,FALSE),IF(Lookups!$C$49=2,VLOOKUP(Lookups!$D$49&amp;Lookups!$D$50&amp;Lookups!$D69&amp;Lookups!$D$51,Data!$A$2:$K$10000,9,FALSE))),"0")</f>
        <v>330</v>
      </c>
      <c r="G22" s="90">
        <f>IF($D22&gt;2,(IFERROR(IF(Lookups!$C$49=1,VLOOKUP(Lookups!$D$49&amp;Lookups!$D$50&amp;Lookups!$B69&amp;Lookups!$D$51,Data!$A$2:$K$10000,10,FALSE),IF(Lookups!$C$49=2,VLOOKUP(Lookups!$D$49&amp;Lookups!$D$50&amp;Lookups!$D69&amp;Lookups!$D$51,Data!$A$2:$K$10000,10,FALSE))),"0")),"n/a")</f>
        <v>49</v>
      </c>
      <c r="H22" s="90">
        <f>IF($D22&gt;39,(IFERROR(IF(Lookups!$C$49=1,VLOOKUP(Lookups!$D$49&amp;Lookups!$D$50&amp;Lookups!$B69&amp;Lookups!$D$51,Data!$A$2:$L$10000,12,FALSE),IF(Lookups!$C$49=2,VLOOKUP(Lookups!$D$49&amp;Lookups!$D$50&amp;Lookups!$D69&amp;Lookups!$D$51,Data!$A$2:$L$10000,12,FALSE))),"0")),"n/a")</f>
        <v>117</v>
      </c>
      <c r="I22" s="91">
        <f ca="1">HLOOKUP($I$8,$D$8:$H$28,15,FALSE)</f>
        <v>2010</v>
      </c>
      <c r="J22" s="91"/>
      <c r="K22" s="142"/>
      <c r="L22" s="135"/>
      <c r="M22" s="133"/>
      <c r="N22" s="135"/>
      <c r="O22" s="135"/>
      <c r="P22" s="135"/>
      <c r="Q22" s="143"/>
      <c r="R22" s="133"/>
      <c r="S22" s="143"/>
    </row>
    <row r="23" spans="1:19" x14ac:dyDescent="0.35">
      <c r="A23" s="5"/>
      <c r="B23" s="93"/>
      <c r="C23" s="43" t="s">
        <v>71</v>
      </c>
      <c r="D23" s="90">
        <f>IFERROR(IF(Lookups!$C$49=1,VLOOKUP(Lookups!$D$49&amp;Lookups!$D$50&amp;Lookups!$B70&amp;Lookups!$D$51,Data!$A$2:$K$10000,6,FALSE),IF(Lookups!$C$49=2,VLOOKUP(Lookups!$D$49&amp;Lookups!$D$50&amp;Lookups!$D70&amp;Lookups!$D$51,Data!$A$2:$K$10000,6,FALSE))),"0")</f>
        <v>312</v>
      </c>
      <c r="E23" s="90">
        <f>IFERROR(IF(Lookups!$C$49=1,VLOOKUP(Lookups!$D$49&amp;Lookups!$D$50&amp;Lookups!$B70&amp;Lookups!$D$51,Data!$A$2:$K$10000,8,FALSE),IF(Lookups!$C$49=2,VLOOKUP(Lookups!$D$49&amp;Lookups!$D$50&amp;Lookups!$D70&amp;Lookups!$D$51,Data!$A$2:$K$10000,8,FALSE))),"0")</f>
        <v>70.192307692307693</v>
      </c>
      <c r="F23" s="90">
        <f>IFERROR(IF(Lookups!$C$49=1,VLOOKUP(Lookups!$D$49&amp;Lookups!$D$50&amp;Lookups!$B70&amp;Lookups!$D$51,Data!$A$2:$K$10000,9,FALSE),IF(Lookups!$C$49=2,VLOOKUP(Lookups!$D$49&amp;Lookups!$D$50&amp;Lookups!$D70&amp;Lookups!$D$51,Data!$A$2:$K$10000,9,FALSE))),"0")</f>
        <v>174</v>
      </c>
      <c r="G23" s="90">
        <f>IF($D23&gt;2,(IFERROR(IF(Lookups!$C$49=1,VLOOKUP(Lookups!$D$49&amp;Lookups!$D$50&amp;Lookups!$B70&amp;Lookups!$D$51,Data!$A$2:$K$10000,10,FALSE),IF(Lookups!$C$49=2,VLOOKUP(Lookups!$D$49&amp;Lookups!$D$50&amp;Lookups!$D70&amp;Lookups!$D$51,Data!$A$2:$K$10000,10,FALSE))),"0")),"n/a")</f>
        <v>53</v>
      </c>
      <c r="H23" s="90">
        <f>IF($D23&gt;39,(IFERROR(IF(Lookups!$C$49=1,VLOOKUP(Lookups!$D$49&amp;Lookups!$D$50&amp;Lookups!$B70&amp;Lookups!$D$51,Data!$A$2:$L$10000,12,FALSE),IF(Lookups!$C$49=2,VLOOKUP(Lookups!$D$49&amp;Lookups!$D$50&amp;Lookups!$D70&amp;Lookups!$D$51,Data!$A$2:$L$10000,12,FALSE))),"0")),"n/a")</f>
        <v>121</v>
      </c>
      <c r="I23" s="91">
        <f ca="1">HLOOKUP($I$8,$D$8:$H$28,16,FALSE)</f>
        <v>312</v>
      </c>
      <c r="J23" s="91"/>
      <c r="K23" s="142"/>
      <c r="L23" s="135"/>
      <c r="M23" s="133"/>
      <c r="N23" s="135"/>
      <c r="O23" s="135"/>
      <c r="P23" s="135"/>
      <c r="Q23" s="143"/>
      <c r="R23" s="144"/>
      <c r="S23" s="143"/>
    </row>
    <row r="24" spans="1:19" x14ac:dyDescent="0.35">
      <c r="A24" s="5"/>
      <c r="B24" s="93"/>
      <c r="C24" s="43" t="s">
        <v>74</v>
      </c>
      <c r="D24" s="90">
        <f>IFERROR(IF(Lookups!$C$49=1,VLOOKUP(Lookups!$D$49&amp;Lookups!$D$50&amp;Lookups!$B71&amp;Lookups!$D$51,Data!$A$2:$K$10000,6,FALSE),IF(Lookups!$C$49=2,VLOOKUP(Lookups!$D$49&amp;Lookups!$D$50&amp;Lookups!$D71&amp;Lookups!$D$51,Data!$A$2:$K$10000,6,FALSE))),"0")</f>
        <v>231</v>
      </c>
      <c r="E24" s="90">
        <f>IFERROR(IF(Lookups!$C$49=1,VLOOKUP(Lookups!$D$49&amp;Lookups!$D$50&amp;Lookups!$B71&amp;Lookups!$D$51,Data!$A$2:$K$10000,8,FALSE),IF(Lookups!$C$49=2,VLOOKUP(Lookups!$D$49&amp;Lookups!$D$50&amp;Lookups!$D71&amp;Lookups!$D$51,Data!$A$2:$K$10000,8,FALSE))),"0")</f>
        <v>79.653679653679703</v>
      </c>
      <c r="F24" s="90">
        <f>IFERROR(IF(Lookups!$C$49=1,VLOOKUP(Lookups!$D$49&amp;Lookups!$D$50&amp;Lookups!$B71&amp;Lookups!$D$51,Data!$A$2:$K$10000,9,FALSE),IF(Lookups!$C$49=2,VLOOKUP(Lookups!$D$49&amp;Lookups!$D$50&amp;Lookups!$D71&amp;Lookups!$D$51,Data!$A$2:$K$10000,9,FALSE))),"0")</f>
        <v>160</v>
      </c>
      <c r="G24" s="90">
        <f>IF($D24&gt;2,(IFERROR(IF(Lookups!$C$49=1,VLOOKUP(Lookups!$D$49&amp;Lookups!$D$50&amp;Lookups!$B71&amp;Lookups!$D$51,Data!$A$2:$K$10000,10,FALSE),IF(Lookups!$C$49=2,VLOOKUP(Lookups!$D$49&amp;Lookups!$D$50&amp;Lookups!$D71&amp;Lookups!$D$51,Data!$A$2:$K$10000,10,FALSE))),"0")),"n/a")</f>
        <v>41</v>
      </c>
      <c r="H24" s="90">
        <f>IF($D24&gt;39,(IFERROR(IF(Lookups!$C$49=1,VLOOKUP(Lookups!$D$49&amp;Lookups!$D$50&amp;Lookups!$B71&amp;Lookups!$D$51,Data!$A$2:$L$10000,12,FALSE),IF(Lookups!$C$49=2,VLOOKUP(Lookups!$D$49&amp;Lookups!$D$50&amp;Lookups!$D71&amp;Lookups!$D$51,Data!$A$2:$L$10000,12,FALSE))),"0")),"n/a")</f>
        <v>113</v>
      </c>
      <c r="I24" s="91">
        <f ca="1">HLOOKUP($I$8,$D$8:$H$28,17,FALSE)</f>
        <v>231</v>
      </c>
      <c r="J24" s="91"/>
      <c r="K24" s="142"/>
      <c r="L24" s="135"/>
      <c r="M24" s="133"/>
      <c r="N24" s="135"/>
      <c r="O24" s="135"/>
      <c r="P24" s="135"/>
      <c r="Q24" s="143"/>
      <c r="R24" s="133"/>
      <c r="S24" s="143"/>
    </row>
    <row r="25" spans="1:19" x14ac:dyDescent="0.35">
      <c r="A25" s="5"/>
      <c r="B25" s="93"/>
      <c r="C25" s="43" t="s">
        <v>11</v>
      </c>
      <c r="D25" s="90">
        <f>IFERROR(IF(Lookups!$C$49=1,VLOOKUP(Lookups!$D$49&amp;Lookups!$D$50&amp;Lookups!$B72&amp;Lookups!$D$51,Data!$A$2:$K$10000,6,FALSE),IF(Lookups!$C$49=2,VLOOKUP(Lookups!$D$49&amp;Lookups!$D$50&amp;Lookups!$D72&amp;Lookups!$D$51,Data!$A$2:$K$10000,6,FALSE))),"0")</f>
        <v>1102</v>
      </c>
      <c r="E25" s="90">
        <f>IFERROR(IF(Lookups!$C$49=1,VLOOKUP(Lookups!$D$49&amp;Lookups!$D$50&amp;Lookups!$B72&amp;Lookups!$D$51,Data!$A$2:$K$10000,8,FALSE),IF(Lookups!$C$49=2,VLOOKUP(Lookups!$D$49&amp;Lookups!$D$50&amp;Lookups!$D72&amp;Lookups!$D$51,Data!$A$2:$K$10000,8,FALSE))),"0")</f>
        <v>68.602540834845698</v>
      </c>
      <c r="F25" s="90">
        <f>IFERROR(IF(Lookups!$C$49=1,VLOOKUP(Lookups!$D$49&amp;Lookups!$D$50&amp;Lookups!$B72&amp;Lookups!$D$51,Data!$A$2:$K$10000,9,FALSE),IF(Lookups!$C$49=2,VLOOKUP(Lookups!$D$49&amp;Lookups!$D$50&amp;Lookups!$D72&amp;Lookups!$D$51,Data!$A$2:$K$10000,9,FALSE))),"0")</f>
        <v>330</v>
      </c>
      <c r="G25" s="90">
        <f>IF($D25&gt;2,(IFERROR(IF(Lookups!$C$49=1,VLOOKUP(Lookups!$D$49&amp;Lookups!$D$50&amp;Lookups!$B72&amp;Lookups!$D$51,Data!$A$2:$K$10000,10,FALSE),IF(Lookups!$C$49=2,VLOOKUP(Lookups!$D$49&amp;Lookups!$D$50&amp;Lookups!$D72&amp;Lookups!$D$51,Data!$A$2:$K$10000,10,FALSE))),"0")),"n/a")</f>
        <v>50</v>
      </c>
      <c r="H25" s="90">
        <f>IF($D25&gt;39,(IFERROR(IF(Lookups!$C$49=1,VLOOKUP(Lookups!$D$49&amp;Lookups!$D$50&amp;Lookups!$B72&amp;Lookups!$D$51,Data!$A$2:$L$10000,12,FALSE),IF(Lookups!$C$49=2,VLOOKUP(Lookups!$D$49&amp;Lookups!$D$50&amp;Lookups!$D72&amp;Lookups!$D$51,Data!$A$2:$L$10000,12,FALSE))),"0")),"n/a")</f>
        <v>125</v>
      </c>
      <c r="I25" s="91">
        <f ca="1">HLOOKUP($I$8,$D$8:$H$28,18,FALSE)</f>
        <v>1102</v>
      </c>
      <c r="J25" s="91"/>
      <c r="K25" s="142"/>
      <c r="L25" s="135"/>
      <c r="M25" s="133"/>
      <c r="N25" s="135"/>
      <c r="O25" s="135"/>
      <c r="P25" s="135"/>
      <c r="Q25" s="143"/>
      <c r="R25" s="133"/>
      <c r="S25" s="143"/>
    </row>
    <row r="26" spans="1:19" x14ac:dyDescent="0.35">
      <c r="A26" s="5"/>
      <c r="B26" s="93"/>
      <c r="C26" s="43" t="s">
        <v>2</v>
      </c>
      <c r="D26" s="90">
        <f>IFERROR(IF(Lookups!$C$49=1,VLOOKUP(Lookups!$D$49&amp;Lookups!$D$50&amp;Lookups!$B73&amp;Lookups!$D$51,Data!$A$2:$K$10000,6,FALSE),IF(Lookups!$C$49=2,VLOOKUP(Lookups!$D$49&amp;Lookups!$D$50&amp;Lookups!$D73&amp;Lookups!$D$51,Data!$A$2:$K$10000,6,FALSE))),"0")</f>
        <v>365</v>
      </c>
      <c r="E26" s="90">
        <f>IFERROR(IF(Lookups!$C$49=1,VLOOKUP(Lookups!$D$49&amp;Lookups!$D$50&amp;Lookups!$B73&amp;Lookups!$D$51,Data!$A$2:$K$10000,8,FALSE),IF(Lookups!$C$49=2,VLOOKUP(Lookups!$D$49&amp;Lookups!$D$50&amp;Lookups!$D73&amp;Lookups!$D$51,Data!$A$2:$K$10000,8,FALSE))),"0")</f>
        <v>96.164383561643803</v>
      </c>
      <c r="F26" s="90">
        <f>IFERROR(IF(Lookups!$C$49=1,VLOOKUP(Lookups!$D$49&amp;Lookups!$D$50&amp;Lookups!$B73&amp;Lookups!$D$51,Data!$A$2:$K$10000,9,FALSE),IF(Lookups!$C$49=2,VLOOKUP(Lookups!$D$49&amp;Lookups!$D$50&amp;Lookups!$D73&amp;Lookups!$D$51,Data!$A$2:$K$10000,9,FALSE))),"0")</f>
        <v>133</v>
      </c>
      <c r="G26" s="90">
        <f>IF($D26&gt;2,(IFERROR(IF(Lookups!$C$49=1,VLOOKUP(Lookups!$D$49&amp;Lookups!$D$50&amp;Lookups!$B73&amp;Lookups!$D$51,Data!$A$2:$K$10000,10,FALSE),IF(Lookups!$C$49=2,VLOOKUP(Lookups!$D$49&amp;Lookups!$D$50&amp;Lookups!$D73&amp;Lookups!$D$51,Data!$A$2:$K$10000,10,FALSE))),"0")),"n/a")</f>
        <v>43</v>
      </c>
      <c r="H26" s="90">
        <f>IF($D26&gt;39,(IFERROR(IF(Lookups!$C$49=1,VLOOKUP(Lookups!$D$49&amp;Lookups!$D$50&amp;Lookups!$B73&amp;Lookups!$D$51,Data!$A$2:$L$10000,12,FALSE),IF(Lookups!$C$49=2,VLOOKUP(Lookups!$D$49&amp;Lookups!$D$50&amp;Lookups!$D73&amp;Lookups!$D$51,Data!$A$2:$L$10000,12,FALSE))),"0")),"n/a")</f>
        <v>62</v>
      </c>
      <c r="I26" s="91">
        <f ca="1">HLOOKUP($I$8,$D$8:$H$28,19,FALSE)</f>
        <v>365</v>
      </c>
      <c r="J26" s="91"/>
      <c r="K26" s="142"/>
      <c r="L26" s="135"/>
      <c r="M26" s="133"/>
      <c r="N26" s="135"/>
      <c r="O26" s="135"/>
      <c r="P26" s="135"/>
      <c r="Q26" s="143"/>
      <c r="R26" s="133"/>
      <c r="S26" s="143"/>
    </row>
    <row r="27" spans="1:19" x14ac:dyDescent="0.35">
      <c r="A27" s="5"/>
      <c r="B27" s="92" t="s">
        <v>70</v>
      </c>
      <c r="C27" s="40"/>
      <c r="D27" s="90" t="e">
        <f>IFERROR(IF(Lookups!$C$49=1,VLOOKUP(Lookups!$D$49&amp;Lookups!$D$50&amp;Lookups!$B74&amp;Lookups!$D$51,Data!$A$2:$K$10000,6,FALSE),IF(Lookups!$C$49=2,VLOOKUP(Lookups!$D$49&amp;Lookups!$D$50&amp;Lookups!$D74&amp;Lookups!$D$51,Data!$A$2:$K$10000,6,FALSE))),#N/A)</f>
        <v>#N/A</v>
      </c>
      <c r="E27" s="90" t="e">
        <f>IFERROR(IF(Lookups!$C$49=1,VLOOKUP(Lookups!$D$49&amp;Lookups!$D$50&amp;Lookups!$B74&amp;Lookups!$D$51,Data!$A$2:$K$10000,8,FALSE),IF(Lookups!$C$49=2,VLOOKUP(Lookups!$D$49&amp;Lookups!$D$50&amp;Lookups!$D74&amp;Lookups!$D$51,Data!$A$2:$K$10000,8,FALSE))),#N/A)</f>
        <v>#N/A</v>
      </c>
      <c r="F27" s="90" t="e">
        <f>IFERROR(IF(Lookups!$C$49=1,VLOOKUP(Lookups!$D$49&amp;Lookups!$D$50&amp;Lookups!$B74&amp;Lookups!$D$51,Data!$A$2:$K$10000,9,FALSE),IF(Lookups!$C$49=2,VLOOKUP(Lookups!$D$49&amp;Lookups!$D$50&amp;Lookups!$D74&amp;Lookups!$D$51,Data!$A$2:$K$10000,9,FALSE))),#N/A)</f>
        <v>#N/A</v>
      </c>
      <c r="G27" s="90" t="e">
        <f>IF($D27&gt;2,(IFERROR(IF(Lookups!$C$49=1,VLOOKUP(Lookups!$D$49&amp;Lookups!$D$50&amp;Lookups!$B74&amp;Lookups!$D$51,Data!$A$2:$K$10000,10,FALSE),IF(Lookups!$C$49=2,VLOOKUP(Lookups!$D$49&amp;Lookups!$D$50&amp;Lookups!$D74&amp;Lookups!$D$51,Data!$A$2:$K$10000,10,FALSE))),"0")),"n/a")</f>
        <v>#N/A</v>
      </c>
      <c r="H27" s="90" t="e">
        <f>IF($D27&gt;39,(IFERROR(IF(Lookups!$C$49=1,VLOOKUP(Lookups!$D$49&amp;Lookups!$D$50&amp;Lookups!$B74&amp;Lookups!$D$51,Data!$A$2:$L$10000,12,FALSE),IF(Lookups!$C$49=2,VLOOKUP(Lookups!$D$49&amp;Lookups!$D$50&amp;Lookups!$D74&amp;Lookups!$D$51,Data!$A$2:$L$10000,12,FALSE))),"0")),"n/a")</f>
        <v>#N/A</v>
      </c>
      <c r="I27" s="91" t="e">
        <f ca="1">HLOOKUP($I$8,$D$8:$H$28,20,FALSE)</f>
        <v>#N/A</v>
      </c>
      <c r="J27" s="91"/>
      <c r="K27" s="142"/>
      <c r="L27" s="135"/>
      <c r="M27" s="133"/>
      <c r="N27" s="135"/>
      <c r="O27" s="135"/>
      <c r="P27" s="135"/>
      <c r="Q27" s="143"/>
      <c r="R27" s="133"/>
      <c r="S27" s="143"/>
    </row>
    <row r="28" spans="1:19" x14ac:dyDescent="0.35">
      <c r="A28" s="5"/>
      <c r="B28" s="93" t="s">
        <v>85</v>
      </c>
      <c r="C28" s="43" t="s">
        <v>115</v>
      </c>
      <c r="D28" s="90" t="e">
        <f>IFERROR(IF(Lookups!$C$49=1,VLOOKUP(Lookups!$D$49&amp;Lookups!$D$50&amp;Lookups!$B75&amp;Lookups!$D$51,Data!$A$2:$K$10000,6,FALSE),IF(Lookups!$C$49=2,VLOOKUP(Lookups!$D$49&amp;Lookups!$D$50&amp;Lookups!$D75&amp;Lookups!$D$51,Data!$A$2:$K$10000,6,FALSE))),#N/A)</f>
        <v>#N/A</v>
      </c>
      <c r="E28" s="90" t="e">
        <f>IFERROR(IF(Lookups!$C$49=1,VLOOKUP(Lookups!$D$49&amp;Lookups!$D$50&amp;Lookups!$B75&amp;Lookups!$D$51,Data!$A$2:$K$10000,8,FALSE),IF(Lookups!$C$49=2,VLOOKUP(Lookups!$D$49&amp;Lookups!$D$50&amp;Lookups!$D75&amp;Lookups!$D$51,Data!$A$2:$K$10000,8,FALSE))),#N/A)</f>
        <v>#N/A</v>
      </c>
      <c r="F28" s="90" t="e">
        <f>IFERROR(IF(Lookups!$C$49=1,VLOOKUP(Lookups!$D$49&amp;Lookups!$D$50&amp;Lookups!$B75&amp;Lookups!$D$51,Data!$A$2:$K$10000,9,FALSE),IF(Lookups!$C$49=2,VLOOKUP(Lookups!$D$49&amp;Lookups!$D$50&amp;Lookups!$D75&amp;Lookups!$D$51,Data!$A$2:$K$10000,9,FALSE))),#N/A)</f>
        <v>#N/A</v>
      </c>
      <c r="G28" s="90" t="e">
        <f>IF($D28&gt;2,(IFERROR(IF(Lookups!$C$49=1,VLOOKUP(Lookups!$D$49&amp;Lookups!$D$50&amp;Lookups!$B75&amp;Lookups!$D$51,Data!$A$2:$K$10000,10,FALSE),IF(Lookups!$C$49=2,VLOOKUP(Lookups!$D$49&amp;Lookups!$D$50&amp;Lookups!$D75&amp;Lookups!$D$51,Data!$A$2:$K$10000,10,FALSE))),"0")),"n/a")</f>
        <v>#N/A</v>
      </c>
      <c r="H28" s="90" t="e">
        <f>IF($D28&gt;39,(IFERROR(IF(Lookups!$C$49=1,VLOOKUP(Lookups!$D$49&amp;Lookups!$D$50&amp;Lookups!$B75&amp;Lookups!$D$51,Data!$A$2:$L$10000,12,FALSE),IF(Lookups!$C$49=2,VLOOKUP(Lookups!$D$49&amp;Lookups!$D$50&amp;Lookups!$D75&amp;Lookups!$D$51,Data!$A$2:$L$10000,12,FALSE))),"0")),"n/a")</f>
        <v>#N/A</v>
      </c>
      <c r="I28" s="91" t="e">
        <f ca="1">HLOOKUP($I$8,$D$8:$H$28,21,FALSE)</f>
        <v>#N/A</v>
      </c>
      <c r="J28" s="91"/>
      <c r="K28" s="142"/>
      <c r="L28" s="135"/>
      <c r="M28" s="133"/>
      <c r="N28" s="135"/>
      <c r="O28" s="135"/>
      <c r="P28" s="135"/>
      <c r="Q28" s="143"/>
      <c r="R28" s="144"/>
      <c r="S28" s="143"/>
    </row>
    <row r="29" spans="1:19" x14ac:dyDescent="0.35">
      <c r="A29" s="5"/>
      <c r="B29" s="40"/>
      <c r="C29" s="40"/>
      <c r="D29" s="40"/>
      <c r="E29" s="40"/>
      <c r="F29" s="40"/>
      <c r="G29" s="5"/>
      <c r="H29" s="40"/>
      <c r="I29" s="40"/>
      <c r="J29" s="40"/>
      <c r="K29" s="133"/>
      <c r="L29" s="133"/>
      <c r="M29" s="135"/>
      <c r="N29" s="135"/>
      <c r="O29" s="135"/>
      <c r="P29" s="135"/>
      <c r="Q29" s="143"/>
      <c r="R29" s="133"/>
      <c r="S29" s="143"/>
    </row>
    <row r="30" spans="1:19" ht="15" customHeight="1" x14ac:dyDescent="0.35">
      <c r="A30" s="135"/>
      <c r="B30" s="135"/>
      <c r="C30" s="135"/>
      <c r="D30" s="135"/>
      <c r="E30" s="135"/>
      <c r="F30" s="135"/>
      <c r="G30" s="135"/>
      <c r="H30" s="135"/>
      <c r="I30" s="135"/>
      <c r="J30" s="135"/>
      <c r="K30" s="135"/>
      <c r="L30" s="135"/>
      <c r="M30" s="135"/>
      <c r="N30" s="135"/>
      <c r="O30" s="135"/>
      <c r="P30" s="135"/>
      <c r="Q30" s="143"/>
      <c r="R30" s="133"/>
      <c r="S30" s="143"/>
    </row>
    <row r="31" spans="1:19" x14ac:dyDescent="0.35">
      <c r="B31" s="135"/>
      <c r="C31" s="135"/>
      <c r="D31" s="135"/>
      <c r="E31" s="135"/>
      <c r="F31" s="135"/>
      <c r="G31" s="135"/>
      <c r="H31" s="135"/>
      <c r="I31" s="135"/>
      <c r="J31" s="135"/>
      <c r="Q31" s="75"/>
      <c r="R31" s="59"/>
      <c r="S31" s="75"/>
    </row>
    <row r="32" spans="1:19" x14ac:dyDescent="0.35">
      <c r="C32" s="128"/>
      <c r="Q32" s="75"/>
      <c r="R32" s="59"/>
      <c r="S32" s="75"/>
    </row>
    <row r="33" spans="1:16384" x14ac:dyDescent="0.35">
      <c r="C33" s="128"/>
      <c r="Q33" s="75"/>
      <c r="R33" s="59"/>
      <c r="S33" s="75"/>
    </row>
    <row r="34" spans="1:16384" x14ac:dyDescent="0.35">
      <c r="B34" s="53" t="s">
        <v>36</v>
      </c>
      <c r="C34" s="83"/>
      <c r="D34" s="23"/>
      <c r="E34" s="23"/>
      <c r="F34" s="23"/>
      <c r="G34" s="23"/>
      <c r="H34" s="23"/>
      <c r="I34" s="23"/>
      <c r="J34" s="23"/>
      <c r="K34" s="23"/>
      <c r="L34" s="23"/>
      <c r="Q34" s="75"/>
      <c r="R34" s="59"/>
      <c r="S34" s="84"/>
    </row>
    <row r="35" spans="1:16384" ht="15" customHeight="1" x14ac:dyDescent="0.35">
      <c r="B35" s="23" t="s">
        <v>154</v>
      </c>
      <c r="C35" s="23"/>
      <c r="D35" s="23"/>
      <c r="E35" s="226" t="str">
        <f ca="1">CELL("contents",Lookups!D50)</f>
        <v>October-December 2024</v>
      </c>
      <c r="F35" s="227"/>
      <c r="G35" s="23" t="s">
        <v>101</v>
      </c>
      <c r="H35" s="82">
        <f>'Table 1a - Compliance by HB'!H28</f>
        <v>45712</v>
      </c>
      <c r="I35" s="23" t="s">
        <v>102</v>
      </c>
      <c r="J35" s="23"/>
      <c r="K35" s="23"/>
      <c r="L35" s="23"/>
      <c r="P35" s="75"/>
      <c r="Q35" s="59"/>
      <c r="R35" s="84"/>
    </row>
    <row r="36" spans="1:16384" s="7" customFormat="1" ht="86.25" customHeight="1" x14ac:dyDescent="0.35">
      <c r="B36" s="213" t="s">
        <v>178</v>
      </c>
      <c r="C36" s="214"/>
      <c r="D36" s="214"/>
      <c r="E36" s="214"/>
      <c r="F36" s="214"/>
      <c r="G36" s="214"/>
      <c r="H36" s="214"/>
      <c r="I36" s="214"/>
      <c r="J36" s="23"/>
    </row>
    <row r="37" spans="1:16384" s="7" customFormat="1" ht="18.75" customHeight="1" x14ac:dyDescent="0.35">
      <c r="B37" s="215" t="s">
        <v>179</v>
      </c>
      <c r="C37" s="215"/>
      <c r="D37" s="215"/>
      <c r="E37" s="215"/>
      <c r="F37" s="215"/>
      <c r="G37" s="215"/>
      <c r="H37" s="215"/>
      <c r="I37" s="215"/>
      <c r="J37" s="100"/>
    </row>
    <row r="38" spans="1:16384" s="7" customFormat="1" ht="27" customHeight="1" x14ac:dyDescent="0.35">
      <c r="B38" s="215" t="s">
        <v>180</v>
      </c>
      <c r="C38" s="215"/>
      <c r="D38" s="215"/>
      <c r="E38" s="215"/>
      <c r="F38" s="215"/>
      <c r="G38" s="215"/>
      <c r="H38" s="215"/>
      <c r="I38" s="215"/>
      <c r="J38" s="100"/>
    </row>
    <row r="39" spans="1:16384" s="7" customFormat="1" ht="40.5" customHeight="1" x14ac:dyDescent="0.35">
      <c r="B39" s="217" t="s">
        <v>182</v>
      </c>
      <c r="C39" s="217"/>
      <c r="D39" s="217"/>
      <c r="E39" s="217"/>
      <c r="F39" s="217"/>
      <c r="G39" s="217"/>
      <c r="H39" s="217"/>
      <c r="I39" s="217"/>
      <c r="J39" s="101"/>
    </row>
    <row r="40" spans="1:16384" s="7" customFormat="1" ht="42.75" customHeight="1" x14ac:dyDescent="0.35">
      <c r="B40" s="215" t="s">
        <v>149</v>
      </c>
      <c r="C40" s="215"/>
      <c r="D40" s="215"/>
      <c r="E40" s="215"/>
      <c r="F40" s="215"/>
      <c r="G40" s="215"/>
      <c r="H40" s="215"/>
      <c r="I40" s="215"/>
      <c r="J40" s="54"/>
    </row>
    <row r="41" spans="1:16384" s="172" customFormat="1" ht="25.5" customHeight="1" x14ac:dyDescent="0.35">
      <c r="B41" s="217" t="s">
        <v>183</v>
      </c>
      <c r="C41" s="217"/>
      <c r="D41" s="217"/>
      <c r="E41" s="217"/>
      <c r="F41" s="217"/>
      <c r="G41" s="217"/>
      <c r="H41" s="217"/>
      <c r="I41" s="217"/>
      <c r="J41" s="173"/>
    </row>
    <row r="42" spans="1:16384" s="221" customFormat="1" x14ac:dyDescent="0.35">
      <c r="A42" s="7"/>
      <c r="B42" s="219" t="s">
        <v>192</v>
      </c>
      <c r="C42" s="219"/>
      <c r="D42" s="219"/>
      <c r="E42" s="219"/>
      <c r="F42" s="219"/>
      <c r="G42" s="219"/>
      <c r="H42" s="219"/>
      <c r="I42" s="219"/>
      <c r="J42" s="219"/>
      <c r="K42" s="219"/>
      <c r="L42" s="219"/>
      <c r="M42" s="219"/>
      <c r="N42" s="219"/>
      <c r="O42" s="219"/>
      <c r="P42" s="219"/>
      <c r="Q42" s="219"/>
      <c r="R42" s="219"/>
      <c r="S42" s="219"/>
      <c r="T42" s="219"/>
      <c r="U42" s="219"/>
      <c r="V42" s="220"/>
      <c r="W42" s="220"/>
      <c r="X42" s="220"/>
      <c r="Y42" s="220"/>
      <c r="Z42" s="220"/>
      <c r="AA42" s="220"/>
      <c r="AB42" s="220"/>
      <c r="AC42" s="220"/>
      <c r="AD42" s="220"/>
      <c r="AE42" s="220"/>
      <c r="AF42" s="220"/>
      <c r="AG42" s="220"/>
      <c r="AH42" s="220"/>
      <c r="AI42" s="220"/>
      <c r="AJ42" s="220"/>
      <c r="AK42" s="220"/>
      <c r="AL42" s="220"/>
      <c r="AM42" s="220"/>
      <c r="AN42" s="220"/>
      <c r="AO42" s="220"/>
      <c r="AP42" s="220"/>
      <c r="AQ42" s="220"/>
      <c r="AR42" s="220"/>
      <c r="AS42" s="220"/>
      <c r="AT42" s="220"/>
      <c r="AU42" s="220"/>
      <c r="AV42" s="220"/>
      <c r="AW42" s="220"/>
      <c r="AX42" s="220"/>
      <c r="AY42" s="220"/>
      <c r="AZ42" s="220"/>
      <c r="BA42" s="220"/>
      <c r="BB42" s="220"/>
      <c r="BC42" s="220"/>
      <c r="BD42" s="220"/>
      <c r="BE42" s="220"/>
      <c r="BF42" s="220"/>
      <c r="BG42" s="220"/>
      <c r="BH42" s="220"/>
      <c r="BI42" s="220"/>
      <c r="BJ42" s="220"/>
      <c r="BK42" s="220"/>
      <c r="BL42" s="220"/>
      <c r="BM42" s="220"/>
      <c r="BN42" s="220"/>
      <c r="BO42" s="220"/>
      <c r="BP42" s="220"/>
      <c r="BQ42" s="220"/>
      <c r="BR42" s="220"/>
      <c r="BS42" s="220"/>
      <c r="BT42" s="220"/>
      <c r="BU42" s="220"/>
      <c r="BV42" s="220"/>
      <c r="BW42" s="220"/>
      <c r="BX42" s="220"/>
      <c r="BY42" s="220"/>
      <c r="BZ42" s="220"/>
      <c r="CA42" s="220"/>
      <c r="CB42" s="220"/>
      <c r="CC42" s="220"/>
      <c r="CD42" s="220"/>
      <c r="CE42" s="220"/>
      <c r="CF42" s="220"/>
      <c r="CG42" s="220"/>
      <c r="CH42" s="220"/>
      <c r="CI42" s="220"/>
      <c r="CJ42" s="220"/>
      <c r="CK42" s="220"/>
      <c r="CL42" s="220"/>
      <c r="CM42" s="220"/>
      <c r="CN42" s="220"/>
      <c r="CO42" s="220"/>
      <c r="CP42" s="220"/>
      <c r="CQ42" s="220"/>
      <c r="CR42" s="220"/>
      <c r="CS42" s="220"/>
      <c r="CT42" s="220"/>
      <c r="CU42" s="220"/>
      <c r="CV42" s="220"/>
      <c r="CW42" s="220"/>
      <c r="CX42" s="220"/>
      <c r="CY42" s="220"/>
      <c r="CZ42" s="220"/>
      <c r="DA42" s="220"/>
      <c r="DB42" s="220"/>
      <c r="DC42" s="220"/>
      <c r="DD42" s="220"/>
      <c r="DE42" s="220"/>
      <c r="DF42" s="220"/>
      <c r="DG42" s="220"/>
      <c r="DH42" s="220"/>
      <c r="DI42" s="220"/>
      <c r="DJ42" s="220"/>
      <c r="DK42" s="220"/>
      <c r="DL42" s="220"/>
      <c r="DM42" s="220"/>
      <c r="DN42" s="220"/>
      <c r="DO42" s="220"/>
      <c r="DP42" s="220"/>
      <c r="DQ42" s="220"/>
      <c r="DR42" s="220"/>
      <c r="DS42" s="220"/>
      <c r="DT42" s="220"/>
      <c r="DU42" s="220"/>
      <c r="DV42" s="220"/>
      <c r="DW42" s="220"/>
      <c r="DX42" s="220"/>
      <c r="DY42" s="220"/>
      <c r="DZ42" s="220"/>
      <c r="EA42" s="220"/>
      <c r="EB42" s="220"/>
      <c r="EC42" s="220"/>
      <c r="ED42" s="220"/>
      <c r="EE42" s="220"/>
      <c r="EF42" s="220"/>
      <c r="EG42" s="220"/>
      <c r="EH42" s="220"/>
      <c r="EI42" s="220"/>
      <c r="EJ42" s="220"/>
      <c r="EK42" s="220"/>
      <c r="EL42" s="220"/>
      <c r="EM42" s="220"/>
      <c r="EN42" s="220"/>
      <c r="EO42" s="220"/>
      <c r="EP42" s="220"/>
      <c r="EQ42" s="220"/>
      <c r="ER42" s="220"/>
      <c r="ES42" s="220"/>
      <c r="ET42" s="220"/>
      <c r="EU42" s="220"/>
      <c r="EV42" s="220"/>
      <c r="EW42" s="220"/>
      <c r="EX42" s="220"/>
      <c r="EY42" s="220"/>
      <c r="EZ42" s="220"/>
      <c r="FA42" s="220"/>
      <c r="FB42" s="220"/>
      <c r="FC42" s="220"/>
      <c r="FD42" s="220"/>
      <c r="FE42" s="220"/>
      <c r="FF42" s="220"/>
      <c r="FG42" s="220"/>
      <c r="FH42" s="220"/>
      <c r="FI42" s="220"/>
      <c r="FJ42" s="220"/>
      <c r="FK42" s="220"/>
      <c r="FL42" s="220"/>
      <c r="FM42" s="220"/>
      <c r="FN42" s="220"/>
      <c r="FO42" s="220"/>
      <c r="FP42" s="220"/>
      <c r="FQ42" s="220"/>
      <c r="FR42" s="220"/>
      <c r="FS42" s="220"/>
      <c r="FT42" s="220"/>
      <c r="FU42" s="220"/>
      <c r="FV42" s="220"/>
      <c r="FW42" s="220"/>
      <c r="FX42" s="220"/>
      <c r="FY42" s="220"/>
      <c r="FZ42" s="220"/>
      <c r="GA42" s="220"/>
      <c r="GB42" s="220"/>
      <c r="GC42" s="220"/>
      <c r="GD42" s="220"/>
      <c r="GE42" s="220"/>
      <c r="GF42" s="220"/>
      <c r="GG42" s="220"/>
      <c r="GH42" s="220"/>
      <c r="GI42" s="220"/>
      <c r="GJ42" s="220"/>
      <c r="GK42" s="220"/>
      <c r="GL42" s="220"/>
      <c r="GM42" s="220"/>
      <c r="GN42" s="220"/>
      <c r="GO42" s="220"/>
      <c r="GP42" s="220"/>
      <c r="GQ42" s="220"/>
      <c r="GR42" s="220"/>
      <c r="GS42" s="220"/>
      <c r="GT42" s="220"/>
      <c r="GU42" s="220"/>
      <c r="GV42" s="220"/>
      <c r="GW42" s="220"/>
      <c r="GX42" s="220"/>
      <c r="GY42" s="220"/>
      <c r="GZ42" s="220"/>
      <c r="HA42" s="220"/>
      <c r="HB42" s="220"/>
      <c r="HC42" s="220"/>
      <c r="HD42" s="220"/>
      <c r="HE42" s="220"/>
      <c r="HF42" s="220"/>
      <c r="HG42" s="220"/>
      <c r="HH42" s="220"/>
      <c r="HI42" s="220"/>
      <c r="HJ42" s="220"/>
      <c r="HK42" s="220"/>
      <c r="HL42" s="220"/>
      <c r="HM42" s="220"/>
      <c r="HN42" s="220"/>
      <c r="HO42" s="220"/>
      <c r="HP42" s="220"/>
      <c r="HQ42" s="220"/>
      <c r="HR42" s="220"/>
      <c r="HS42" s="220"/>
      <c r="HT42" s="220"/>
      <c r="HU42" s="220"/>
      <c r="HV42" s="220"/>
      <c r="HW42" s="220"/>
      <c r="HX42" s="220"/>
      <c r="HY42" s="220"/>
      <c r="HZ42" s="220"/>
      <c r="IA42" s="220"/>
      <c r="IB42" s="220"/>
      <c r="IC42" s="220"/>
      <c r="ID42" s="220"/>
      <c r="IE42" s="220"/>
      <c r="IF42" s="220"/>
      <c r="IG42" s="220"/>
      <c r="IH42" s="220"/>
      <c r="II42" s="220"/>
      <c r="IJ42" s="220"/>
      <c r="IK42" s="220"/>
      <c r="IL42" s="220"/>
      <c r="IM42" s="220"/>
      <c r="IN42" s="220"/>
      <c r="IO42" s="220"/>
      <c r="IP42" s="220"/>
      <c r="IQ42" s="220"/>
      <c r="IR42" s="220"/>
      <c r="IS42" s="220"/>
      <c r="IT42" s="220"/>
      <c r="IU42" s="220"/>
      <c r="IV42" s="220"/>
      <c r="IW42" s="220"/>
      <c r="IX42" s="220"/>
      <c r="IY42" s="220"/>
      <c r="IZ42" s="220"/>
      <c r="JA42" s="220"/>
      <c r="JB42" s="220"/>
      <c r="JC42" s="220"/>
      <c r="JD42" s="220"/>
      <c r="JE42" s="220"/>
      <c r="JF42" s="220"/>
      <c r="JG42" s="220"/>
      <c r="JH42" s="220"/>
      <c r="JI42" s="220"/>
      <c r="JJ42" s="220"/>
      <c r="JK42" s="220"/>
      <c r="JL42" s="220"/>
      <c r="JM42" s="220"/>
      <c r="JN42" s="220"/>
      <c r="JO42" s="220"/>
      <c r="JP42" s="220"/>
      <c r="JQ42" s="220"/>
      <c r="JR42" s="220"/>
      <c r="JS42" s="220"/>
      <c r="JT42" s="220"/>
      <c r="JU42" s="220"/>
      <c r="JV42" s="220"/>
      <c r="JW42" s="220"/>
      <c r="JX42" s="220"/>
      <c r="JY42" s="220"/>
      <c r="JZ42" s="220"/>
      <c r="KA42" s="220"/>
      <c r="KB42" s="220"/>
      <c r="KC42" s="220"/>
      <c r="KD42" s="220"/>
      <c r="KE42" s="220"/>
      <c r="KF42" s="220"/>
      <c r="KG42" s="220"/>
      <c r="KH42" s="220"/>
      <c r="KI42" s="220"/>
      <c r="KJ42" s="220"/>
      <c r="KK42" s="220"/>
      <c r="KL42" s="220"/>
      <c r="KM42" s="220"/>
      <c r="KN42" s="220"/>
      <c r="KO42" s="220"/>
      <c r="KP42" s="220"/>
      <c r="KQ42" s="220"/>
      <c r="KR42" s="220"/>
      <c r="KS42" s="220"/>
      <c r="KT42" s="220"/>
      <c r="KU42" s="220"/>
      <c r="KV42" s="220"/>
      <c r="KW42" s="220"/>
      <c r="KX42" s="220"/>
      <c r="KY42" s="220"/>
      <c r="KZ42" s="220"/>
      <c r="LA42" s="220"/>
      <c r="LB42" s="220"/>
      <c r="LC42" s="220"/>
      <c r="LD42" s="220"/>
      <c r="LE42" s="220"/>
      <c r="LF42" s="220"/>
      <c r="LG42" s="220"/>
      <c r="LH42" s="220"/>
      <c r="LI42" s="220"/>
      <c r="LJ42" s="220"/>
      <c r="LK42" s="220"/>
      <c r="LL42" s="220"/>
      <c r="LM42" s="220"/>
      <c r="LN42" s="220"/>
      <c r="LO42" s="220"/>
      <c r="LP42" s="220"/>
      <c r="LQ42" s="220"/>
      <c r="LR42" s="220"/>
      <c r="LS42" s="220"/>
      <c r="LT42" s="220"/>
      <c r="LU42" s="220"/>
      <c r="LV42" s="220"/>
      <c r="LW42" s="220"/>
      <c r="LX42" s="220"/>
      <c r="LY42" s="220"/>
      <c r="LZ42" s="220"/>
      <c r="MA42" s="220"/>
      <c r="MB42" s="220"/>
      <c r="MC42" s="220"/>
      <c r="MD42" s="220"/>
      <c r="ME42" s="220"/>
      <c r="MF42" s="220"/>
      <c r="MG42" s="220"/>
      <c r="MH42" s="220"/>
      <c r="MI42" s="220"/>
      <c r="MJ42" s="220"/>
      <c r="MK42" s="220"/>
      <c r="ML42" s="220"/>
      <c r="MM42" s="220"/>
      <c r="MN42" s="220"/>
      <c r="MO42" s="220"/>
      <c r="MP42" s="220"/>
      <c r="MQ42" s="220"/>
      <c r="MR42" s="220"/>
      <c r="MS42" s="220"/>
      <c r="MT42" s="220"/>
      <c r="MU42" s="220"/>
      <c r="MV42" s="220"/>
      <c r="MW42" s="220"/>
      <c r="MX42" s="220"/>
      <c r="MY42" s="220"/>
      <c r="MZ42" s="220"/>
      <c r="NA42" s="220"/>
      <c r="NB42" s="220"/>
      <c r="NC42" s="220"/>
      <c r="ND42" s="220"/>
      <c r="NE42" s="220"/>
      <c r="NF42" s="220"/>
      <c r="NG42" s="220"/>
      <c r="NH42" s="220"/>
      <c r="NI42" s="220"/>
      <c r="NJ42" s="220"/>
      <c r="NK42" s="220"/>
      <c r="NL42" s="220"/>
      <c r="NM42" s="220"/>
      <c r="NN42" s="220"/>
      <c r="NO42" s="220"/>
      <c r="NP42" s="220"/>
      <c r="NQ42" s="220"/>
      <c r="NR42" s="220"/>
      <c r="NS42" s="220"/>
      <c r="NT42" s="220"/>
      <c r="NU42" s="220"/>
      <c r="NV42" s="220"/>
      <c r="NW42" s="220"/>
      <c r="NX42" s="220"/>
      <c r="NY42" s="220"/>
      <c r="NZ42" s="220"/>
      <c r="OA42" s="220"/>
      <c r="OB42" s="220"/>
      <c r="OC42" s="220"/>
      <c r="OD42" s="220"/>
      <c r="OE42" s="220"/>
      <c r="OF42" s="220"/>
      <c r="OG42" s="220"/>
      <c r="OH42" s="220"/>
      <c r="OI42" s="220"/>
      <c r="OJ42" s="220"/>
      <c r="OK42" s="220"/>
      <c r="OL42" s="220"/>
      <c r="OM42" s="220"/>
      <c r="ON42" s="220"/>
      <c r="OO42" s="220"/>
      <c r="OP42" s="220"/>
      <c r="OQ42" s="220"/>
      <c r="OR42" s="220"/>
      <c r="OS42" s="220"/>
      <c r="OT42" s="220"/>
      <c r="OU42" s="220"/>
      <c r="OV42" s="220"/>
      <c r="OW42" s="220"/>
      <c r="OX42" s="220"/>
      <c r="OY42" s="220"/>
      <c r="OZ42" s="220"/>
      <c r="PA42" s="220"/>
      <c r="PB42" s="220"/>
      <c r="PC42" s="220"/>
      <c r="PD42" s="220"/>
      <c r="PE42" s="220"/>
      <c r="PF42" s="220"/>
      <c r="PG42" s="220"/>
      <c r="PH42" s="220"/>
      <c r="PI42" s="220"/>
      <c r="PJ42" s="220"/>
      <c r="PK42" s="220"/>
      <c r="PL42" s="220"/>
      <c r="PM42" s="220"/>
      <c r="PN42" s="220"/>
      <c r="PO42" s="220"/>
      <c r="PP42" s="220"/>
      <c r="PQ42" s="220"/>
      <c r="PR42" s="220"/>
      <c r="PS42" s="220"/>
      <c r="PT42" s="220"/>
      <c r="PU42" s="220"/>
      <c r="PV42" s="220"/>
      <c r="PW42" s="220"/>
      <c r="PX42" s="220"/>
      <c r="PY42" s="220"/>
      <c r="PZ42" s="220"/>
      <c r="QA42" s="220"/>
      <c r="QB42" s="220"/>
      <c r="QC42" s="220"/>
      <c r="QD42" s="220"/>
      <c r="QE42" s="220"/>
      <c r="QF42" s="220"/>
      <c r="QG42" s="220"/>
      <c r="QH42" s="220"/>
      <c r="QI42" s="220"/>
      <c r="QJ42" s="220"/>
      <c r="QK42" s="220"/>
      <c r="QL42" s="220"/>
      <c r="QM42" s="220"/>
      <c r="QN42" s="220"/>
      <c r="QO42" s="220"/>
      <c r="QP42" s="220"/>
      <c r="QQ42" s="220"/>
      <c r="QR42" s="220"/>
      <c r="QS42" s="220"/>
      <c r="QT42" s="220"/>
      <c r="QU42" s="220"/>
      <c r="QV42" s="220"/>
      <c r="QW42" s="220"/>
      <c r="QX42" s="220"/>
      <c r="QY42" s="220"/>
      <c r="QZ42" s="220"/>
      <c r="RA42" s="220"/>
      <c r="RB42" s="220"/>
      <c r="RC42" s="220"/>
      <c r="RD42" s="220"/>
      <c r="RE42" s="220"/>
      <c r="RF42" s="220"/>
      <c r="RG42" s="220"/>
      <c r="RH42" s="220"/>
      <c r="RI42" s="220"/>
      <c r="RJ42" s="220"/>
      <c r="RK42" s="220"/>
      <c r="RL42" s="220"/>
      <c r="RM42" s="220"/>
      <c r="RN42" s="220"/>
      <c r="RO42" s="220"/>
      <c r="RP42" s="220"/>
      <c r="RQ42" s="220"/>
      <c r="RR42" s="220"/>
      <c r="RS42" s="220"/>
      <c r="RT42" s="220"/>
      <c r="RU42" s="220"/>
      <c r="RV42" s="220"/>
      <c r="RW42" s="220"/>
      <c r="RX42" s="220"/>
      <c r="RY42" s="220"/>
      <c r="RZ42" s="220"/>
      <c r="SA42" s="220"/>
      <c r="SB42" s="220"/>
      <c r="SC42" s="220"/>
      <c r="SD42" s="220"/>
      <c r="SE42" s="220"/>
      <c r="SF42" s="220"/>
      <c r="SG42" s="220"/>
      <c r="SH42" s="220"/>
      <c r="SI42" s="220"/>
      <c r="SJ42" s="220"/>
      <c r="SK42" s="220"/>
      <c r="SL42" s="220"/>
      <c r="SM42" s="220"/>
      <c r="SN42" s="220"/>
      <c r="SO42" s="220"/>
      <c r="SP42" s="220"/>
      <c r="SQ42" s="220"/>
      <c r="SR42" s="220"/>
      <c r="SS42" s="220"/>
      <c r="ST42" s="220"/>
      <c r="SU42" s="220"/>
      <c r="SV42" s="220"/>
      <c r="SW42" s="220"/>
      <c r="SX42" s="220"/>
      <c r="SY42" s="220"/>
      <c r="SZ42" s="220"/>
      <c r="TA42" s="220"/>
      <c r="TB42" s="220"/>
      <c r="TC42" s="220"/>
      <c r="TD42" s="220"/>
      <c r="TE42" s="220"/>
      <c r="TF42" s="220"/>
      <c r="TG42" s="220"/>
      <c r="TH42" s="220"/>
      <c r="TI42" s="220"/>
      <c r="TJ42" s="220"/>
      <c r="TK42" s="220"/>
      <c r="TL42" s="220"/>
      <c r="TM42" s="220"/>
      <c r="TN42" s="220"/>
      <c r="TO42" s="220"/>
      <c r="TP42" s="220"/>
      <c r="TQ42" s="220"/>
      <c r="TR42" s="220"/>
      <c r="TS42" s="220"/>
      <c r="TT42" s="220"/>
      <c r="TU42" s="220"/>
      <c r="TV42" s="220"/>
      <c r="TW42" s="220"/>
      <c r="TX42" s="220"/>
      <c r="TY42" s="220"/>
      <c r="TZ42" s="220"/>
      <c r="UA42" s="220"/>
      <c r="UB42" s="220"/>
      <c r="UC42" s="220"/>
      <c r="UD42" s="220"/>
      <c r="UE42" s="220"/>
      <c r="UF42" s="220"/>
      <c r="UG42" s="220"/>
      <c r="UH42" s="220"/>
      <c r="UI42" s="220"/>
      <c r="UJ42" s="220"/>
      <c r="UK42" s="220"/>
      <c r="UL42" s="220"/>
      <c r="UM42" s="220"/>
      <c r="UN42" s="220"/>
      <c r="UO42" s="220"/>
      <c r="UP42" s="220"/>
      <c r="UQ42" s="220"/>
      <c r="UR42" s="220"/>
      <c r="US42" s="220"/>
      <c r="UT42" s="220"/>
      <c r="UU42" s="220"/>
      <c r="UV42" s="220"/>
      <c r="UW42" s="220"/>
      <c r="UX42" s="220"/>
      <c r="UY42" s="220"/>
      <c r="UZ42" s="220"/>
      <c r="VA42" s="220"/>
      <c r="VB42" s="220"/>
      <c r="VC42" s="220"/>
      <c r="VD42" s="220"/>
      <c r="VE42" s="220"/>
      <c r="VF42" s="220"/>
      <c r="VG42" s="220"/>
      <c r="VH42" s="220"/>
      <c r="VI42" s="220"/>
      <c r="VJ42" s="220"/>
      <c r="VK42" s="220"/>
      <c r="VL42" s="220"/>
      <c r="VM42" s="220"/>
      <c r="VN42" s="220"/>
      <c r="VO42" s="220"/>
      <c r="VP42" s="220"/>
      <c r="VQ42" s="220"/>
      <c r="VR42" s="220"/>
      <c r="VS42" s="220"/>
      <c r="VT42" s="220"/>
      <c r="VU42" s="220"/>
      <c r="VV42" s="220"/>
      <c r="VW42" s="220"/>
      <c r="VX42" s="220"/>
      <c r="VY42" s="220"/>
      <c r="VZ42" s="220"/>
      <c r="WA42" s="220"/>
      <c r="WB42" s="220"/>
      <c r="WC42" s="220"/>
      <c r="WD42" s="220"/>
      <c r="WE42" s="220"/>
      <c r="WF42" s="220"/>
      <c r="WG42" s="220"/>
      <c r="WH42" s="220"/>
      <c r="WI42" s="220"/>
      <c r="WJ42" s="220"/>
      <c r="WK42" s="220"/>
      <c r="WL42" s="220"/>
      <c r="WM42" s="220"/>
      <c r="WN42" s="220"/>
      <c r="WO42" s="220"/>
      <c r="WP42" s="220"/>
      <c r="WQ42" s="220"/>
      <c r="WR42" s="220"/>
      <c r="WS42" s="220"/>
      <c r="WT42" s="220"/>
      <c r="WU42" s="220"/>
      <c r="WV42" s="220"/>
      <c r="WW42" s="220"/>
      <c r="WX42" s="220"/>
      <c r="WY42" s="220"/>
      <c r="WZ42" s="220"/>
      <c r="XA42" s="220"/>
      <c r="XB42" s="220"/>
      <c r="XC42" s="220"/>
      <c r="XD42" s="220"/>
      <c r="XE42" s="220"/>
      <c r="XF42" s="220"/>
      <c r="XG42" s="220"/>
      <c r="XH42" s="220"/>
      <c r="XI42" s="220"/>
      <c r="XJ42" s="220"/>
      <c r="XK42" s="220"/>
      <c r="XL42" s="220"/>
      <c r="XM42" s="220"/>
      <c r="XN42" s="220"/>
      <c r="XO42" s="220"/>
      <c r="XP42" s="220"/>
      <c r="XQ42" s="220"/>
      <c r="XR42" s="220"/>
      <c r="XS42" s="220"/>
      <c r="XT42" s="220"/>
      <c r="XU42" s="220"/>
      <c r="XV42" s="220"/>
      <c r="XW42" s="220"/>
      <c r="XX42" s="220"/>
      <c r="XY42" s="220"/>
      <c r="XZ42" s="220"/>
      <c r="YA42" s="220"/>
      <c r="YB42" s="220"/>
      <c r="YC42" s="220"/>
      <c r="YD42" s="220"/>
      <c r="YE42" s="220"/>
      <c r="YF42" s="220"/>
      <c r="YG42" s="220"/>
      <c r="YH42" s="220"/>
      <c r="YI42" s="220"/>
      <c r="YJ42" s="220"/>
      <c r="YK42" s="220"/>
      <c r="YL42" s="220"/>
      <c r="YM42" s="220"/>
      <c r="YN42" s="220"/>
      <c r="YO42" s="220"/>
      <c r="YP42" s="220"/>
      <c r="YQ42" s="220"/>
      <c r="YR42" s="220"/>
      <c r="YS42" s="220"/>
      <c r="YT42" s="220"/>
      <c r="YU42" s="220"/>
      <c r="YV42" s="220"/>
      <c r="YW42" s="220"/>
      <c r="YX42" s="220"/>
      <c r="YY42" s="220"/>
      <c r="YZ42" s="220"/>
      <c r="ZA42" s="220"/>
      <c r="ZB42" s="220"/>
      <c r="ZC42" s="220"/>
      <c r="ZD42" s="220"/>
      <c r="ZE42" s="220"/>
      <c r="ZF42" s="220"/>
      <c r="ZG42" s="220"/>
      <c r="ZH42" s="220"/>
      <c r="ZI42" s="220"/>
      <c r="ZJ42" s="220"/>
      <c r="ZK42" s="220"/>
      <c r="ZL42" s="220"/>
      <c r="ZM42" s="220"/>
      <c r="ZN42" s="220"/>
      <c r="ZO42" s="220"/>
      <c r="ZP42" s="220"/>
      <c r="ZQ42" s="220"/>
      <c r="ZR42" s="220"/>
      <c r="ZS42" s="220"/>
      <c r="ZT42" s="220"/>
      <c r="ZU42" s="220"/>
      <c r="ZV42" s="220"/>
      <c r="ZW42" s="220"/>
      <c r="ZX42" s="220"/>
      <c r="ZY42" s="220"/>
      <c r="ZZ42" s="220"/>
      <c r="AAA42" s="220"/>
      <c r="AAB42" s="220"/>
      <c r="AAC42" s="220"/>
      <c r="AAD42" s="220"/>
      <c r="AAE42" s="220"/>
      <c r="AAF42" s="220"/>
      <c r="AAG42" s="220"/>
      <c r="AAH42" s="220"/>
      <c r="AAI42" s="220"/>
      <c r="AAJ42" s="220"/>
      <c r="AAK42" s="220"/>
      <c r="AAL42" s="220"/>
      <c r="AAM42" s="220"/>
      <c r="AAN42" s="220"/>
      <c r="AAO42" s="220"/>
      <c r="AAP42" s="220"/>
      <c r="AAQ42" s="220"/>
      <c r="AAR42" s="220"/>
      <c r="AAS42" s="220"/>
      <c r="AAT42" s="220"/>
      <c r="AAU42" s="220"/>
      <c r="AAV42" s="220"/>
      <c r="AAW42" s="220"/>
      <c r="AAX42" s="220"/>
      <c r="AAY42" s="220"/>
      <c r="AAZ42" s="220"/>
      <c r="ABA42" s="220"/>
      <c r="ABB42" s="220"/>
      <c r="ABC42" s="220"/>
      <c r="ABD42" s="220"/>
      <c r="ABE42" s="220"/>
      <c r="ABF42" s="220"/>
      <c r="ABG42" s="220"/>
      <c r="ABH42" s="220"/>
      <c r="ABI42" s="220"/>
      <c r="ABJ42" s="220"/>
      <c r="ABK42" s="220"/>
      <c r="ABL42" s="220"/>
      <c r="ABM42" s="220"/>
      <c r="ABN42" s="220"/>
      <c r="ABO42" s="220"/>
      <c r="ABP42" s="220"/>
      <c r="ABQ42" s="220"/>
      <c r="ABR42" s="220"/>
      <c r="ABS42" s="220"/>
      <c r="ABT42" s="220"/>
      <c r="ABU42" s="220"/>
      <c r="ABV42" s="220"/>
      <c r="ABW42" s="220"/>
      <c r="ABX42" s="220"/>
      <c r="ABY42" s="220"/>
      <c r="ABZ42" s="220"/>
      <c r="ACA42" s="220"/>
      <c r="ACB42" s="220"/>
      <c r="ACC42" s="220"/>
      <c r="ACD42" s="220"/>
      <c r="ACE42" s="220"/>
      <c r="ACF42" s="220"/>
      <c r="ACG42" s="220"/>
      <c r="ACH42" s="220"/>
      <c r="ACI42" s="220"/>
      <c r="ACJ42" s="220"/>
      <c r="ACK42" s="220"/>
      <c r="ACL42" s="220"/>
      <c r="ACM42" s="220"/>
      <c r="ACN42" s="220"/>
      <c r="ACO42" s="220"/>
      <c r="ACP42" s="220"/>
      <c r="ACQ42" s="220"/>
      <c r="ACR42" s="220"/>
      <c r="ACS42" s="220"/>
      <c r="ACT42" s="220"/>
      <c r="ACU42" s="220"/>
      <c r="ACV42" s="220"/>
      <c r="ACW42" s="220"/>
      <c r="ACX42" s="220"/>
      <c r="ACY42" s="220"/>
      <c r="ACZ42" s="220"/>
      <c r="ADA42" s="220"/>
      <c r="ADB42" s="220"/>
      <c r="ADC42" s="220"/>
      <c r="ADD42" s="220"/>
      <c r="ADE42" s="220"/>
      <c r="ADF42" s="220"/>
      <c r="ADG42" s="220"/>
      <c r="ADH42" s="220"/>
      <c r="ADI42" s="220"/>
      <c r="ADJ42" s="220"/>
      <c r="ADK42" s="220"/>
      <c r="ADL42" s="220"/>
      <c r="ADM42" s="220"/>
      <c r="ADN42" s="220"/>
      <c r="ADO42" s="220"/>
      <c r="ADP42" s="220"/>
      <c r="ADQ42" s="220"/>
      <c r="ADR42" s="220"/>
      <c r="ADS42" s="220"/>
      <c r="ADT42" s="220"/>
      <c r="ADU42" s="220"/>
      <c r="ADV42" s="220"/>
      <c r="ADW42" s="220"/>
      <c r="ADX42" s="220"/>
      <c r="ADY42" s="220"/>
      <c r="ADZ42" s="220"/>
      <c r="AEA42" s="220"/>
      <c r="AEB42" s="220"/>
      <c r="AEC42" s="220"/>
      <c r="AED42" s="220"/>
      <c r="AEE42" s="220"/>
      <c r="AEF42" s="220"/>
      <c r="AEG42" s="220"/>
      <c r="AEH42" s="220"/>
      <c r="AEI42" s="220"/>
      <c r="AEJ42" s="220"/>
      <c r="AEK42" s="220"/>
      <c r="AEL42" s="220"/>
      <c r="AEM42" s="220"/>
      <c r="AEN42" s="220"/>
      <c r="AEO42" s="220"/>
      <c r="AEP42" s="220"/>
      <c r="AEQ42" s="220"/>
      <c r="AER42" s="220"/>
      <c r="AES42" s="220"/>
      <c r="AET42" s="220"/>
      <c r="AEU42" s="220"/>
      <c r="AEV42" s="220"/>
      <c r="AEW42" s="220"/>
      <c r="AEX42" s="220"/>
      <c r="AEY42" s="220"/>
      <c r="AEZ42" s="220"/>
      <c r="AFA42" s="220"/>
      <c r="AFB42" s="220"/>
      <c r="AFC42" s="220"/>
      <c r="AFD42" s="220"/>
      <c r="AFE42" s="220"/>
      <c r="AFF42" s="220"/>
      <c r="AFG42" s="220"/>
      <c r="AFH42" s="220"/>
      <c r="AFI42" s="220"/>
      <c r="AFJ42" s="220"/>
      <c r="AFK42" s="220"/>
      <c r="AFL42" s="220"/>
      <c r="AFM42" s="220"/>
      <c r="AFN42" s="220"/>
      <c r="AFO42" s="220"/>
      <c r="AFP42" s="220"/>
      <c r="AFQ42" s="220"/>
      <c r="AFR42" s="220"/>
      <c r="AFS42" s="220"/>
      <c r="AFT42" s="220"/>
      <c r="AFU42" s="220"/>
      <c r="AFV42" s="220"/>
      <c r="AFW42" s="220"/>
      <c r="AFX42" s="220"/>
      <c r="AFY42" s="220"/>
      <c r="AFZ42" s="220"/>
      <c r="AGA42" s="220"/>
      <c r="AGB42" s="220"/>
      <c r="AGC42" s="220"/>
      <c r="AGD42" s="220"/>
      <c r="AGE42" s="220"/>
      <c r="AGF42" s="220"/>
      <c r="AGG42" s="220"/>
      <c r="AGH42" s="220"/>
      <c r="AGI42" s="220"/>
      <c r="AGJ42" s="220"/>
      <c r="AGK42" s="220"/>
      <c r="AGL42" s="220"/>
      <c r="AGM42" s="220"/>
      <c r="AGN42" s="220"/>
      <c r="AGO42" s="220"/>
      <c r="AGP42" s="220"/>
      <c r="AGQ42" s="220"/>
      <c r="AGR42" s="220"/>
      <c r="AGS42" s="220"/>
      <c r="AGT42" s="220"/>
      <c r="AGU42" s="220"/>
      <c r="AGV42" s="220"/>
      <c r="AGW42" s="220"/>
      <c r="AGX42" s="220"/>
      <c r="AGY42" s="220"/>
      <c r="AGZ42" s="220"/>
      <c r="AHA42" s="220"/>
      <c r="AHB42" s="220"/>
      <c r="AHC42" s="220"/>
      <c r="AHD42" s="220"/>
      <c r="AHE42" s="220"/>
      <c r="AHF42" s="220"/>
      <c r="AHG42" s="220"/>
      <c r="AHH42" s="220"/>
      <c r="AHI42" s="220"/>
      <c r="AHJ42" s="220"/>
      <c r="AHK42" s="220"/>
      <c r="AHL42" s="220"/>
      <c r="AHM42" s="220"/>
      <c r="AHN42" s="220"/>
      <c r="AHO42" s="220"/>
      <c r="AHP42" s="220"/>
      <c r="AHQ42" s="220"/>
      <c r="AHR42" s="220"/>
      <c r="AHS42" s="220"/>
      <c r="AHT42" s="220"/>
      <c r="AHU42" s="220"/>
      <c r="AHV42" s="220"/>
      <c r="AHW42" s="220"/>
      <c r="AHX42" s="220"/>
      <c r="AHY42" s="220"/>
      <c r="AHZ42" s="220"/>
      <c r="AIA42" s="220"/>
      <c r="AIB42" s="220"/>
      <c r="AIC42" s="220"/>
      <c r="AID42" s="220"/>
      <c r="AIE42" s="220"/>
      <c r="AIF42" s="220"/>
      <c r="AIG42" s="220"/>
      <c r="AIH42" s="220"/>
      <c r="AII42" s="220"/>
      <c r="AIJ42" s="220"/>
      <c r="AIK42" s="220"/>
      <c r="AIL42" s="220"/>
      <c r="AIM42" s="220"/>
      <c r="AIN42" s="220"/>
      <c r="AIO42" s="220"/>
      <c r="AIP42" s="220"/>
      <c r="AIQ42" s="220"/>
      <c r="AIR42" s="220"/>
      <c r="AIS42" s="220"/>
      <c r="AIT42" s="220"/>
      <c r="AIU42" s="220"/>
      <c r="AIV42" s="220"/>
      <c r="AIW42" s="220"/>
      <c r="AIX42" s="220"/>
      <c r="AIY42" s="220"/>
      <c r="AIZ42" s="220"/>
      <c r="AJA42" s="220"/>
      <c r="AJB42" s="220"/>
      <c r="AJC42" s="220"/>
      <c r="AJD42" s="220"/>
      <c r="AJE42" s="220"/>
      <c r="AJF42" s="220"/>
      <c r="AJG42" s="220"/>
      <c r="AJH42" s="220"/>
      <c r="AJI42" s="220"/>
      <c r="AJJ42" s="220"/>
      <c r="AJK42" s="220"/>
      <c r="AJL42" s="220"/>
      <c r="AJM42" s="220"/>
      <c r="AJN42" s="220"/>
      <c r="AJO42" s="220"/>
      <c r="AJP42" s="220"/>
      <c r="AJQ42" s="220"/>
      <c r="AJR42" s="220"/>
      <c r="AJS42" s="220"/>
      <c r="AJT42" s="220"/>
      <c r="AJU42" s="220"/>
      <c r="AJV42" s="220"/>
      <c r="AJW42" s="220"/>
      <c r="AJX42" s="220"/>
      <c r="AJY42" s="220"/>
      <c r="AJZ42" s="220"/>
      <c r="AKA42" s="220"/>
      <c r="AKB42" s="220"/>
      <c r="AKC42" s="220"/>
      <c r="AKD42" s="220"/>
      <c r="AKE42" s="220"/>
      <c r="AKF42" s="220"/>
      <c r="AKG42" s="220"/>
      <c r="AKH42" s="220"/>
      <c r="AKI42" s="220"/>
      <c r="AKJ42" s="220"/>
      <c r="AKK42" s="220"/>
      <c r="AKL42" s="220"/>
      <c r="AKM42" s="220"/>
      <c r="AKN42" s="220"/>
      <c r="AKO42" s="220"/>
      <c r="AKP42" s="220"/>
      <c r="AKQ42" s="220"/>
      <c r="AKR42" s="220"/>
      <c r="AKS42" s="220"/>
      <c r="AKT42" s="220"/>
      <c r="AKU42" s="220"/>
      <c r="AKV42" s="220"/>
      <c r="AKW42" s="220"/>
      <c r="AKX42" s="220"/>
      <c r="AKY42" s="220"/>
      <c r="AKZ42" s="220"/>
      <c r="ALA42" s="220"/>
      <c r="ALB42" s="220"/>
      <c r="ALC42" s="220"/>
      <c r="ALD42" s="220"/>
      <c r="ALE42" s="220"/>
      <c r="ALF42" s="220"/>
      <c r="ALG42" s="220"/>
      <c r="ALH42" s="220"/>
      <c r="ALI42" s="220"/>
      <c r="ALJ42" s="220"/>
      <c r="ALK42" s="220"/>
      <c r="ALL42" s="220"/>
      <c r="ALM42" s="220"/>
      <c r="ALN42" s="220"/>
      <c r="ALO42" s="220"/>
      <c r="ALP42" s="220"/>
      <c r="ALQ42" s="220"/>
      <c r="ALR42" s="220"/>
      <c r="ALS42" s="220"/>
      <c r="ALT42" s="220"/>
      <c r="ALU42" s="220"/>
      <c r="ALV42" s="220"/>
      <c r="ALW42" s="220"/>
      <c r="ALX42" s="220"/>
      <c r="ALY42" s="220"/>
      <c r="ALZ42" s="220"/>
      <c r="AMA42" s="220"/>
      <c r="AMB42" s="220"/>
      <c r="AMC42" s="220"/>
      <c r="AMD42" s="220"/>
      <c r="AME42" s="220"/>
      <c r="AMF42" s="220"/>
      <c r="AMG42" s="220"/>
      <c r="AMH42" s="220"/>
      <c r="AMI42" s="220"/>
      <c r="AMJ42" s="220"/>
      <c r="AMK42" s="220"/>
      <c r="AML42" s="220"/>
      <c r="AMM42" s="220"/>
      <c r="AMN42" s="220"/>
      <c r="AMO42" s="220"/>
      <c r="AMP42" s="220"/>
      <c r="AMQ42" s="220"/>
      <c r="AMR42" s="220"/>
      <c r="AMS42" s="220"/>
      <c r="AMT42" s="220"/>
      <c r="AMU42" s="220"/>
      <c r="AMV42" s="220"/>
      <c r="AMW42" s="220"/>
      <c r="AMX42" s="220"/>
      <c r="AMY42" s="220"/>
      <c r="AMZ42" s="220"/>
      <c r="ANA42" s="220"/>
      <c r="ANB42" s="220"/>
      <c r="ANC42" s="220"/>
      <c r="AND42" s="220"/>
      <c r="ANE42" s="220"/>
      <c r="ANF42" s="220"/>
      <c r="ANG42" s="220"/>
      <c r="ANH42" s="220"/>
      <c r="ANI42" s="220"/>
      <c r="ANJ42" s="220"/>
      <c r="ANK42" s="220"/>
      <c r="ANL42" s="220"/>
      <c r="ANM42" s="220"/>
      <c r="ANN42" s="220"/>
      <c r="ANO42" s="220"/>
      <c r="ANP42" s="220"/>
      <c r="ANQ42" s="220"/>
      <c r="ANR42" s="220"/>
      <c r="ANS42" s="220"/>
      <c r="ANT42" s="220"/>
      <c r="ANU42" s="220"/>
      <c r="ANV42" s="220"/>
      <c r="ANW42" s="220"/>
      <c r="ANX42" s="220"/>
      <c r="ANY42" s="220"/>
      <c r="ANZ42" s="220"/>
      <c r="AOA42" s="220"/>
      <c r="AOB42" s="220"/>
      <c r="AOC42" s="220"/>
      <c r="AOD42" s="220"/>
      <c r="AOE42" s="220"/>
      <c r="AOF42" s="220"/>
      <c r="AOG42" s="220"/>
      <c r="AOH42" s="220"/>
      <c r="AOI42" s="220"/>
      <c r="AOJ42" s="220"/>
      <c r="AOK42" s="220"/>
      <c r="AOL42" s="220"/>
      <c r="AOM42" s="220"/>
      <c r="AON42" s="220"/>
      <c r="AOO42" s="220"/>
      <c r="AOP42" s="220"/>
      <c r="AOQ42" s="220"/>
      <c r="AOR42" s="220"/>
      <c r="AOS42" s="220"/>
      <c r="AOT42" s="220"/>
      <c r="AOU42" s="220"/>
      <c r="AOV42" s="220"/>
      <c r="AOW42" s="220"/>
      <c r="AOX42" s="220"/>
      <c r="AOY42" s="220"/>
      <c r="AOZ42" s="220"/>
      <c r="APA42" s="220"/>
      <c r="APB42" s="220"/>
      <c r="APC42" s="220"/>
      <c r="APD42" s="220"/>
      <c r="APE42" s="220"/>
      <c r="APF42" s="220"/>
      <c r="APG42" s="220"/>
      <c r="APH42" s="220"/>
      <c r="API42" s="220"/>
      <c r="APJ42" s="220"/>
      <c r="APK42" s="220"/>
      <c r="APL42" s="220"/>
      <c r="APM42" s="220"/>
      <c r="APN42" s="220"/>
      <c r="APO42" s="220"/>
      <c r="APP42" s="220"/>
      <c r="APQ42" s="220"/>
      <c r="APR42" s="220"/>
      <c r="APS42" s="220"/>
      <c r="APT42" s="220"/>
      <c r="APU42" s="220"/>
      <c r="APV42" s="220"/>
      <c r="APW42" s="220"/>
      <c r="APX42" s="220"/>
      <c r="APY42" s="220"/>
      <c r="APZ42" s="220"/>
      <c r="AQA42" s="220"/>
      <c r="AQB42" s="220"/>
      <c r="AQC42" s="220"/>
      <c r="AQD42" s="220"/>
      <c r="AQE42" s="220"/>
      <c r="AQF42" s="220"/>
      <c r="AQG42" s="220"/>
      <c r="AQH42" s="220"/>
      <c r="AQI42" s="220"/>
      <c r="AQJ42" s="220"/>
      <c r="AQK42" s="220"/>
      <c r="AQL42" s="220"/>
      <c r="AQM42" s="220"/>
      <c r="AQN42" s="220"/>
      <c r="AQO42" s="220"/>
      <c r="AQP42" s="220"/>
      <c r="AQQ42" s="220"/>
      <c r="AQR42" s="220"/>
      <c r="AQS42" s="220"/>
      <c r="AQT42" s="220"/>
      <c r="AQU42" s="220"/>
      <c r="AQV42" s="220"/>
      <c r="AQW42" s="220"/>
      <c r="AQX42" s="220"/>
      <c r="AQY42" s="220"/>
      <c r="AQZ42" s="220"/>
      <c r="ARA42" s="220"/>
      <c r="ARB42" s="220"/>
      <c r="ARC42" s="220"/>
      <c r="ARD42" s="220"/>
      <c r="ARE42" s="220"/>
      <c r="ARF42" s="220"/>
      <c r="ARG42" s="220"/>
      <c r="ARH42" s="220"/>
      <c r="ARI42" s="220"/>
      <c r="ARJ42" s="220"/>
      <c r="ARK42" s="220"/>
      <c r="ARL42" s="220"/>
      <c r="ARM42" s="220"/>
      <c r="ARN42" s="220"/>
      <c r="ARO42" s="220"/>
      <c r="ARP42" s="220"/>
      <c r="ARQ42" s="220"/>
      <c r="ARR42" s="220"/>
      <c r="ARS42" s="220"/>
      <c r="ART42" s="220"/>
      <c r="ARU42" s="220"/>
      <c r="ARV42" s="220"/>
      <c r="ARW42" s="220"/>
      <c r="ARX42" s="220"/>
      <c r="ARY42" s="220"/>
      <c r="ARZ42" s="220"/>
      <c r="ASA42" s="220"/>
      <c r="ASB42" s="220"/>
      <c r="ASC42" s="220"/>
      <c r="ASD42" s="220"/>
      <c r="ASE42" s="220"/>
      <c r="ASF42" s="220"/>
      <c r="ASG42" s="220"/>
      <c r="ASH42" s="220"/>
      <c r="ASI42" s="220"/>
      <c r="ASJ42" s="220"/>
      <c r="ASK42" s="220"/>
      <c r="ASL42" s="220"/>
      <c r="ASM42" s="220"/>
      <c r="ASN42" s="220"/>
      <c r="ASO42" s="220"/>
      <c r="ASP42" s="220"/>
      <c r="ASQ42" s="220"/>
      <c r="ASR42" s="220"/>
      <c r="ASS42" s="220"/>
      <c r="AST42" s="220"/>
      <c r="ASU42" s="220"/>
      <c r="ASV42" s="220"/>
      <c r="ASW42" s="220"/>
      <c r="ASX42" s="220"/>
      <c r="ASY42" s="220"/>
      <c r="ASZ42" s="220"/>
      <c r="ATA42" s="220"/>
      <c r="ATB42" s="220"/>
      <c r="ATC42" s="220"/>
      <c r="ATD42" s="220"/>
      <c r="ATE42" s="220"/>
      <c r="ATF42" s="220"/>
      <c r="ATG42" s="220"/>
      <c r="ATH42" s="220"/>
      <c r="ATI42" s="220"/>
      <c r="ATJ42" s="220"/>
      <c r="ATK42" s="220"/>
      <c r="ATL42" s="220"/>
      <c r="ATM42" s="220"/>
      <c r="ATN42" s="220"/>
      <c r="ATO42" s="220"/>
      <c r="ATP42" s="220"/>
      <c r="ATQ42" s="220"/>
      <c r="ATR42" s="220"/>
      <c r="ATS42" s="220"/>
      <c r="ATT42" s="220"/>
      <c r="ATU42" s="220"/>
      <c r="ATV42" s="220"/>
      <c r="ATW42" s="220"/>
      <c r="ATX42" s="220"/>
      <c r="ATY42" s="220"/>
      <c r="ATZ42" s="220"/>
      <c r="AUA42" s="220"/>
      <c r="AUB42" s="220"/>
      <c r="AUC42" s="220"/>
      <c r="AUD42" s="220"/>
      <c r="AUE42" s="220"/>
      <c r="AUF42" s="220"/>
      <c r="AUG42" s="220"/>
      <c r="AUH42" s="220"/>
      <c r="AUI42" s="220"/>
      <c r="AUJ42" s="220"/>
      <c r="AUK42" s="220"/>
      <c r="AUL42" s="220"/>
      <c r="AUM42" s="220"/>
      <c r="AUN42" s="220"/>
      <c r="AUO42" s="220"/>
      <c r="AUP42" s="220"/>
      <c r="AUQ42" s="220"/>
      <c r="AUR42" s="220"/>
      <c r="AUS42" s="220"/>
      <c r="AUT42" s="220"/>
      <c r="AUU42" s="220"/>
      <c r="AUV42" s="220"/>
      <c r="AUW42" s="220"/>
      <c r="AUX42" s="220"/>
      <c r="AUY42" s="220"/>
      <c r="AUZ42" s="220"/>
      <c r="AVA42" s="220"/>
      <c r="AVB42" s="220"/>
      <c r="AVC42" s="220"/>
      <c r="AVD42" s="220"/>
      <c r="AVE42" s="220"/>
      <c r="AVF42" s="220"/>
      <c r="AVG42" s="220"/>
      <c r="AVH42" s="220"/>
      <c r="AVI42" s="220"/>
      <c r="AVJ42" s="220"/>
      <c r="AVK42" s="220"/>
      <c r="AVL42" s="220"/>
      <c r="AVM42" s="220"/>
      <c r="AVN42" s="220"/>
      <c r="AVO42" s="220"/>
      <c r="AVP42" s="220"/>
      <c r="AVQ42" s="220"/>
      <c r="AVR42" s="220"/>
      <c r="AVS42" s="220"/>
      <c r="AVT42" s="220"/>
      <c r="AVU42" s="220"/>
      <c r="AVV42" s="220"/>
      <c r="AVW42" s="220"/>
      <c r="AVX42" s="220"/>
      <c r="AVY42" s="220"/>
      <c r="AVZ42" s="220"/>
      <c r="AWA42" s="220"/>
      <c r="AWB42" s="220"/>
      <c r="AWC42" s="220"/>
      <c r="AWD42" s="220"/>
      <c r="AWE42" s="220"/>
      <c r="AWF42" s="220"/>
      <c r="AWG42" s="220"/>
      <c r="AWH42" s="220"/>
      <c r="AWI42" s="220"/>
      <c r="AWJ42" s="220"/>
      <c r="AWK42" s="220"/>
      <c r="AWL42" s="220"/>
      <c r="AWM42" s="220"/>
      <c r="AWN42" s="220"/>
      <c r="AWO42" s="220"/>
      <c r="AWP42" s="220"/>
      <c r="AWQ42" s="220"/>
      <c r="AWR42" s="220"/>
      <c r="AWS42" s="220"/>
      <c r="AWT42" s="220"/>
      <c r="AWU42" s="220"/>
      <c r="AWV42" s="220"/>
      <c r="AWW42" s="220"/>
      <c r="AWX42" s="220"/>
      <c r="AWY42" s="220"/>
      <c r="AWZ42" s="220"/>
      <c r="AXA42" s="220"/>
      <c r="AXB42" s="220"/>
      <c r="AXC42" s="220"/>
      <c r="AXD42" s="220"/>
      <c r="AXE42" s="220"/>
      <c r="AXF42" s="220"/>
      <c r="AXG42" s="220"/>
      <c r="AXH42" s="220"/>
      <c r="AXI42" s="220"/>
      <c r="AXJ42" s="220"/>
      <c r="AXK42" s="220"/>
      <c r="AXL42" s="220"/>
      <c r="AXM42" s="220"/>
      <c r="AXN42" s="220"/>
      <c r="AXO42" s="220"/>
      <c r="AXP42" s="220"/>
      <c r="AXQ42" s="220"/>
      <c r="AXR42" s="220"/>
      <c r="AXS42" s="220"/>
      <c r="AXT42" s="220"/>
      <c r="AXU42" s="220"/>
      <c r="AXV42" s="220"/>
      <c r="AXW42" s="220"/>
      <c r="AXX42" s="220"/>
      <c r="AXY42" s="220"/>
      <c r="AXZ42" s="220"/>
      <c r="AYA42" s="220"/>
      <c r="AYB42" s="220"/>
      <c r="AYC42" s="220"/>
      <c r="AYD42" s="220"/>
      <c r="AYE42" s="220"/>
      <c r="AYF42" s="220"/>
      <c r="AYG42" s="220"/>
      <c r="AYH42" s="220"/>
      <c r="AYI42" s="220"/>
      <c r="AYJ42" s="220"/>
      <c r="AYK42" s="220"/>
      <c r="AYL42" s="220"/>
      <c r="AYM42" s="220"/>
      <c r="AYN42" s="220"/>
      <c r="AYO42" s="220"/>
      <c r="AYP42" s="220"/>
      <c r="AYQ42" s="220"/>
      <c r="AYR42" s="220"/>
      <c r="AYS42" s="220"/>
      <c r="AYT42" s="220"/>
      <c r="AYU42" s="220"/>
      <c r="AYV42" s="220"/>
      <c r="AYW42" s="220"/>
      <c r="AYX42" s="220"/>
      <c r="AYY42" s="220"/>
      <c r="AYZ42" s="220"/>
      <c r="AZA42" s="220"/>
      <c r="AZB42" s="220"/>
      <c r="AZC42" s="220"/>
      <c r="AZD42" s="220"/>
      <c r="AZE42" s="220"/>
      <c r="AZF42" s="220"/>
      <c r="AZG42" s="220"/>
      <c r="AZH42" s="220"/>
      <c r="AZI42" s="220"/>
      <c r="AZJ42" s="220"/>
      <c r="AZK42" s="220"/>
      <c r="AZL42" s="220"/>
      <c r="AZM42" s="220"/>
      <c r="AZN42" s="220"/>
      <c r="AZO42" s="220"/>
      <c r="AZP42" s="220"/>
      <c r="AZQ42" s="220"/>
      <c r="AZR42" s="220"/>
      <c r="AZS42" s="220"/>
      <c r="AZT42" s="220"/>
      <c r="AZU42" s="220"/>
      <c r="AZV42" s="220"/>
      <c r="AZW42" s="220"/>
      <c r="AZX42" s="220"/>
      <c r="AZY42" s="220"/>
      <c r="AZZ42" s="220"/>
      <c r="BAA42" s="220"/>
      <c r="BAB42" s="220"/>
      <c r="BAC42" s="220"/>
      <c r="BAD42" s="220"/>
      <c r="BAE42" s="220"/>
      <c r="BAF42" s="220"/>
      <c r="BAG42" s="220"/>
      <c r="BAH42" s="220"/>
      <c r="BAI42" s="220"/>
      <c r="BAJ42" s="220"/>
      <c r="BAK42" s="220"/>
      <c r="BAL42" s="220"/>
      <c r="BAM42" s="220"/>
      <c r="BAN42" s="220"/>
      <c r="BAO42" s="220"/>
      <c r="BAP42" s="220"/>
      <c r="BAQ42" s="220"/>
      <c r="BAR42" s="220"/>
      <c r="BAS42" s="220"/>
      <c r="BAT42" s="220"/>
      <c r="BAU42" s="220"/>
      <c r="BAV42" s="220"/>
      <c r="BAW42" s="220"/>
      <c r="BAX42" s="220"/>
      <c r="BAY42" s="220"/>
      <c r="BAZ42" s="220"/>
      <c r="BBA42" s="220"/>
      <c r="BBB42" s="220"/>
      <c r="BBC42" s="220"/>
      <c r="BBD42" s="220"/>
      <c r="BBE42" s="220"/>
      <c r="BBF42" s="220"/>
      <c r="BBG42" s="220"/>
      <c r="BBH42" s="220"/>
      <c r="BBI42" s="220"/>
      <c r="BBJ42" s="220"/>
      <c r="BBK42" s="220"/>
      <c r="BBL42" s="220"/>
      <c r="BBM42" s="220"/>
      <c r="BBN42" s="220"/>
      <c r="BBO42" s="220"/>
      <c r="BBP42" s="220"/>
      <c r="BBQ42" s="220"/>
      <c r="BBR42" s="220"/>
      <c r="BBS42" s="220"/>
      <c r="BBT42" s="220"/>
      <c r="BBU42" s="220"/>
      <c r="BBV42" s="220"/>
      <c r="BBW42" s="220"/>
      <c r="BBX42" s="220"/>
      <c r="BBY42" s="220"/>
      <c r="BBZ42" s="220"/>
      <c r="BCA42" s="220"/>
      <c r="BCB42" s="220"/>
      <c r="BCC42" s="220"/>
      <c r="BCD42" s="220"/>
      <c r="BCE42" s="220"/>
      <c r="BCF42" s="220"/>
      <c r="BCG42" s="220"/>
      <c r="BCH42" s="220"/>
      <c r="BCI42" s="220"/>
      <c r="BCJ42" s="220"/>
      <c r="BCK42" s="220"/>
      <c r="BCL42" s="220"/>
      <c r="BCM42" s="220"/>
      <c r="BCN42" s="220"/>
      <c r="BCO42" s="220"/>
      <c r="BCP42" s="220"/>
      <c r="BCQ42" s="220"/>
      <c r="BCR42" s="220"/>
      <c r="BCS42" s="220"/>
      <c r="BCT42" s="220"/>
      <c r="BCU42" s="220"/>
      <c r="BCV42" s="220"/>
      <c r="BCW42" s="220"/>
      <c r="BCX42" s="220"/>
      <c r="BCY42" s="220"/>
      <c r="BCZ42" s="220"/>
      <c r="BDA42" s="220"/>
      <c r="BDB42" s="220"/>
      <c r="BDC42" s="220"/>
      <c r="BDD42" s="220"/>
      <c r="BDE42" s="220"/>
      <c r="BDF42" s="220"/>
      <c r="BDG42" s="220"/>
      <c r="BDH42" s="220"/>
      <c r="BDI42" s="220"/>
      <c r="BDJ42" s="220"/>
      <c r="BDK42" s="220"/>
      <c r="BDL42" s="220"/>
      <c r="BDM42" s="220"/>
      <c r="BDN42" s="220"/>
      <c r="BDO42" s="220"/>
      <c r="BDP42" s="220"/>
      <c r="BDQ42" s="220"/>
      <c r="BDR42" s="220"/>
      <c r="BDS42" s="220"/>
      <c r="BDT42" s="220"/>
      <c r="BDU42" s="220"/>
      <c r="BDV42" s="220"/>
      <c r="BDW42" s="220"/>
      <c r="BDX42" s="220"/>
      <c r="BDY42" s="220"/>
      <c r="BDZ42" s="220"/>
      <c r="BEA42" s="220"/>
      <c r="BEB42" s="220"/>
      <c r="BEC42" s="220"/>
      <c r="BED42" s="220"/>
      <c r="BEE42" s="220"/>
      <c r="BEF42" s="220"/>
      <c r="BEG42" s="220"/>
      <c r="BEH42" s="220"/>
      <c r="BEI42" s="220"/>
      <c r="BEJ42" s="220"/>
      <c r="BEK42" s="220"/>
      <c r="BEL42" s="220"/>
      <c r="BEM42" s="220"/>
      <c r="BEN42" s="220"/>
      <c r="BEO42" s="220"/>
      <c r="BEP42" s="220"/>
      <c r="BEQ42" s="220"/>
      <c r="BER42" s="220"/>
      <c r="BES42" s="220"/>
      <c r="BET42" s="220"/>
      <c r="BEU42" s="220"/>
      <c r="BEV42" s="220"/>
      <c r="BEW42" s="220"/>
      <c r="BEX42" s="220"/>
      <c r="BEY42" s="220"/>
      <c r="BEZ42" s="220"/>
      <c r="BFA42" s="220"/>
      <c r="BFB42" s="220"/>
      <c r="BFC42" s="220"/>
      <c r="BFD42" s="220"/>
      <c r="BFE42" s="220"/>
      <c r="BFF42" s="220"/>
      <c r="BFG42" s="220"/>
      <c r="BFH42" s="220"/>
      <c r="BFI42" s="220"/>
      <c r="BFJ42" s="220"/>
      <c r="BFK42" s="220"/>
      <c r="BFL42" s="220"/>
      <c r="BFM42" s="220"/>
      <c r="BFN42" s="220"/>
      <c r="BFO42" s="220"/>
      <c r="BFP42" s="220"/>
      <c r="BFQ42" s="220"/>
      <c r="BFR42" s="220"/>
      <c r="BFS42" s="220"/>
      <c r="BFT42" s="220"/>
      <c r="BFU42" s="220"/>
      <c r="BFV42" s="220"/>
      <c r="BFW42" s="220"/>
      <c r="BFX42" s="220"/>
      <c r="BFY42" s="220"/>
      <c r="BFZ42" s="220"/>
      <c r="BGA42" s="220"/>
      <c r="BGB42" s="220"/>
      <c r="BGC42" s="220"/>
      <c r="BGD42" s="220"/>
      <c r="BGE42" s="220"/>
      <c r="BGF42" s="220"/>
      <c r="BGG42" s="220"/>
      <c r="BGH42" s="220"/>
      <c r="BGI42" s="220"/>
      <c r="BGJ42" s="220"/>
      <c r="BGK42" s="220"/>
      <c r="BGL42" s="220"/>
      <c r="BGM42" s="220"/>
      <c r="BGN42" s="220"/>
      <c r="BGO42" s="220"/>
      <c r="BGP42" s="220"/>
      <c r="BGQ42" s="220"/>
      <c r="BGR42" s="220"/>
      <c r="BGS42" s="220"/>
      <c r="BGT42" s="220"/>
      <c r="BGU42" s="220"/>
      <c r="BGV42" s="220"/>
      <c r="BGW42" s="220"/>
      <c r="BGX42" s="220"/>
      <c r="BGY42" s="220"/>
      <c r="BGZ42" s="220"/>
      <c r="BHA42" s="220"/>
      <c r="BHB42" s="220"/>
      <c r="BHC42" s="220"/>
      <c r="BHD42" s="220"/>
      <c r="BHE42" s="220"/>
      <c r="BHF42" s="220"/>
      <c r="BHG42" s="220"/>
      <c r="BHH42" s="220"/>
      <c r="BHI42" s="220"/>
      <c r="BHJ42" s="220"/>
      <c r="BHK42" s="220"/>
      <c r="BHL42" s="220"/>
      <c r="BHM42" s="220"/>
      <c r="BHN42" s="220"/>
      <c r="BHO42" s="220"/>
      <c r="BHP42" s="220"/>
      <c r="BHQ42" s="220"/>
      <c r="BHR42" s="220"/>
      <c r="BHS42" s="220"/>
      <c r="BHT42" s="220"/>
      <c r="BHU42" s="220"/>
      <c r="BHV42" s="220"/>
      <c r="BHW42" s="220"/>
      <c r="BHX42" s="220"/>
      <c r="BHY42" s="220"/>
      <c r="BHZ42" s="220"/>
      <c r="BIA42" s="220"/>
      <c r="BIB42" s="220"/>
      <c r="BIC42" s="220"/>
      <c r="BID42" s="220"/>
      <c r="BIE42" s="220"/>
      <c r="BIF42" s="220"/>
      <c r="BIG42" s="220"/>
      <c r="BIH42" s="220"/>
      <c r="BII42" s="220"/>
      <c r="BIJ42" s="220"/>
      <c r="BIK42" s="220"/>
      <c r="BIL42" s="220"/>
      <c r="BIM42" s="220"/>
      <c r="BIN42" s="220"/>
      <c r="BIO42" s="220"/>
      <c r="BIP42" s="220"/>
      <c r="BIQ42" s="220"/>
      <c r="BIR42" s="220"/>
      <c r="BIS42" s="220"/>
      <c r="BIT42" s="220"/>
      <c r="BIU42" s="220"/>
      <c r="BIV42" s="220"/>
      <c r="BIW42" s="220"/>
      <c r="BIX42" s="220"/>
      <c r="BIY42" s="220"/>
      <c r="BIZ42" s="220"/>
      <c r="BJA42" s="220"/>
      <c r="BJB42" s="220"/>
      <c r="BJC42" s="220"/>
      <c r="BJD42" s="220"/>
      <c r="BJE42" s="220"/>
      <c r="BJF42" s="220"/>
      <c r="BJG42" s="220"/>
      <c r="BJH42" s="220"/>
      <c r="BJI42" s="220"/>
      <c r="BJJ42" s="220"/>
      <c r="BJK42" s="220"/>
      <c r="BJL42" s="220"/>
      <c r="BJM42" s="220"/>
      <c r="BJN42" s="220"/>
      <c r="BJO42" s="220"/>
      <c r="BJP42" s="220"/>
      <c r="BJQ42" s="220"/>
      <c r="BJR42" s="220"/>
      <c r="BJS42" s="220"/>
      <c r="BJT42" s="220"/>
      <c r="BJU42" s="220"/>
      <c r="BJV42" s="220"/>
      <c r="BJW42" s="220"/>
      <c r="BJX42" s="220"/>
      <c r="BJY42" s="220"/>
      <c r="BJZ42" s="220"/>
      <c r="BKA42" s="220"/>
      <c r="BKB42" s="220"/>
      <c r="BKC42" s="220"/>
      <c r="BKD42" s="220"/>
      <c r="BKE42" s="220"/>
      <c r="BKF42" s="220"/>
      <c r="BKG42" s="220"/>
      <c r="BKH42" s="220"/>
      <c r="BKI42" s="220"/>
      <c r="BKJ42" s="220"/>
      <c r="BKK42" s="220"/>
      <c r="BKL42" s="220"/>
      <c r="BKM42" s="220"/>
      <c r="BKN42" s="220"/>
      <c r="BKO42" s="220"/>
      <c r="BKP42" s="220"/>
      <c r="BKQ42" s="220"/>
      <c r="BKR42" s="220"/>
      <c r="BKS42" s="220"/>
      <c r="BKT42" s="220"/>
      <c r="BKU42" s="220"/>
      <c r="BKV42" s="220"/>
      <c r="BKW42" s="220"/>
      <c r="BKX42" s="220"/>
      <c r="BKY42" s="220"/>
      <c r="BKZ42" s="220"/>
      <c r="BLA42" s="220"/>
      <c r="BLB42" s="220"/>
      <c r="BLC42" s="220"/>
      <c r="BLD42" s="220"/>
      <c r="BLE42" s="220"/>
      <c r="BLF42" s="220"/>
      <c r="BLG42" s="220"/>
      <c r="BLH42" s="220"/>
      <c r="BLI42" s="220"/>
      <c r="BLJ42" s="220"/>
      <c r="BLK42" s="220"/>
      <c r="BLL42" s="220"/>
      <c r="BLM42" s="220"/>
      <c r="BLN42" s="220"/>
      <c r="BLO42" s="220"/>
      <c r="BLP42" s="220"/>
      <c r="BLQ42" s="220"/>
      <c r="BLR42" s="220"/>
      <c r="BLS42" s="220"/>
      <c r="BLT42" s="220"/>
      <c r="BLU42" s="220"/>
      <c r="BLV42" s="220"/>
      <c r="BLW42" s="220"/>
      <c r="BLX42" s="220"/>
      <c r="BLY42" s="220"/>
      <c r="BLZ42" s="220"/>
      <c r="BMA42" s="220"/>
      <c r="BMB42" s="220"/>
      <c r="BMC42" s="220"/>
      <c r="BMD42" s="220"/>
      <c r="BME42" s="220"/>
      <c r="BMF42" s="220"/>
      <c r="BMG42" s="220"/>
      <c r="BMH42" s="220"/>
      <c r="BMI42" s="220"/>
      <c r="BMJ42" s="220"/>
      <c r="BMK42" s="220"/>
      <c r="BML42" s="220"/>
      <c r="BMM42" s="220"/>
      <c r="BMN42" s="220"/>
      <c r="BMO42" s="220"/>
      <c r="BMP42" s="220"/>
      <c r="BMQ42" s="220"/>
      <c r="BMR42" s="220"/>
      <c r="BMS42" s="220"/>
      <c r="BMT42" s="220"/>
      <c r="BMU42" s="220"/>
      <c r="BMV42" s="220"/>
      <c r="BMW42" s="220"/>
      <c r="BMX42" s="220"/>
      <c r="BMY42" s="220"/>
      <c r="BMZ42" s="220"/>
      <c r="BNA42" s="220"/>
      <c r="BNB42" s="220"/>
      <c r="BNC42" s="220"/>
      <c r="BND42" s="220"/>
      <c r="BNE42" s="220"/>
      <c r="BNF42" s="220"/>
      <c r="BNG42" s="220"/>
      <c r="BNH42" s="220"/>
      <c r="BNI42" s="220"/>
      <c r="BNJ42" s="220"/>
      <c r="BNK42" s="220"/>
      <c r="BNL42" s="220"/>
      <c r="BNM42" s="220"/>
      <c r="BNN42" s="220"/>
      <c r="BNO42" s="220"/>
      <c r="BNP42" s="220"/>
      <c r="BNQ42" s="220"/>
      <c r="BNR42" s="220"/>
      <c r="BNS42" s="220"/>
      <c r="BNT42" s="220"/>
      <c r="BNU42" s="220"/>
      <c r="BNV42" s="220"/>
      <c r="BNW42" s="220"/>
      <c r="BNX42" s="220"/>
      <c r="BNY42" s="220"/>
      <c r="BNZ42" s="220"/>
      <c r="BOA42" s="220"/>
      <c r="BOB42" s="220"/>
      <c r="BOC42" s="220"/>
      <c r="BOD42" s="220"/>
      <c r="BOE42" s="220"/>
      <c r="BOF42" s="220"/>
      <c r="BOG42" s="220"/>
      <c r="BOH42" s="220"/>
      <c r="BOI42" s="220"/>
      <c r="BOJ42" s="220"/>
      <c r="BOK42" s="220"/>
      <c r="BOL42" s="220"/>
      <c r="BOM42" s="220"/>
      <c r="BON42" s="220"/>
      <c r="BOO42" s="220"/>
      <c r="BOP42" s="220"/>
      <c r="BOQ42" s="220"/>
      <c r="BOR42" s="220"/>
      <c r="BOS42" s="220"/>
      <c r="BOT42" s="220"/>
      <c r="BOU42" s="220"/>
      <c r="BOV42" s="220"/>
      <c r="BOW42" s="220"/>
      <c r="BOX42" s="220"/>
      <c r="BOY42" s="220"/>
      <c r="BOZ42" s="220"/>
      <c r="BPA42" s="220"/>
      <c r="BPB42" s="220"/>
      <c r="BPC42" s="220"/>
      <c r="BPD42" s="220"/>
      <c r="BPE42" s="220"/>
      <c r="BPF42" s="220"/>
      <c r="BPG42" s="220"/>
      <c r="BPH42" s="220"/>
      <c r="BPI42" s="220"/>
      <c r="BPJ42" s="220"/>
      <c r="BPK42" s="220"/>
      <c r="BPL42" s="220"/>
      <c r="BPM42" s="220"/>
      <c r="BPN42" s="220"/>
      <c r="BPO42" s="220"/>
      <c r="BPP42" s="220"/>
      <c r="BPQ42" s="220"/>
      <c r="BPR42" s="220"/>
      <c r="BPS42" s="220"/>
      <c r="BPT42" s="220"/>
      <c r="BPU42" s="220"/>
      <c r="BPV42" s="220"/>
      <c r="BPW42" s="220"/>
      <c r="BPX42" s="220"/>
      <c r="BPY42" s="220"/>
      <c r="BPZ42" s="220"/>
      <c r="BQA42" s="220"/>
      <c r="BQB42" s="220"/>
      <c r="BQC42" s="220"/>
      <c r="BQD42" s="220"/>
      <c r="BQE42" s="220"/>
      <c r="BQF42" s="220"/>
      <c r="BQG42" s="220"/>
      <c r="BQH42" s="220"/>
      <c r="BQI42" s="220"/>
      <c r="BQJ42" s="220"/>
      <c r="BQK42" s="220"/>
      <c r="BQL42" s="220"/>
      <c r="BQM42" s="220"/>
      <c r="BQN42" s="220"/>
      <c r="BQO42" s="220"/>
      <c r="BQP42" s="220"/>
      <c r="BQQ42" s="220"/>
      <c r="BQR42" s="220"/>
      <c r="BQS42" s="220"/>
      <c r="BQT42" s="220"/>
      <c r="BQU42" s="220"/>
      <c r="BQV42" s="220"/>
      <c r="BQW42" s="220"/>
      <c r="BQX42" s="220"/>
      <c r="BQY42" s="220"/>
      <c r="BQZ42" s="220"/>
      <c r="BRA42" s="220"/>
      <c r="BRB42" s="220"/>
      <c r="BRC42" s="220"/>
      <c r="BRD42" s="220"/>
      <c r="BRE42" s="220"/>
      <c r="BRF42" s="220"/>
      <c r="BRG42" s="220"/>
      <c r="BRH42" s="220"/>
      <c r="BRI42" s="220"/>
      <c r="BRJ42" s="220"/>
      <c r="BRK42" s="220"/>
      <c r="BRL42" s="220"/>
      <c r="BRM42" s="220"/>
      <c r="BRN42" s="220"/>
      <c r="BRO42" s="220"/>
      <c r="BRP42" s="220"/>
      <c r="BRQ42" s="220"/>
      <c r="BRR42" s="220"/>
      <c r="BRS42" s="220"/>
      <c r="BRT42" s="220"/>
      <c r="BRU42" s="220"/>
      <c r="BRV42" s="220"/>
      <c r="BRW42" s="220"/>
      <c r="BRX42" s="220"/>
      <c r="BRY42" s="220"/>
      <c r="BRZ42" s="220"/>
      <c r="BSA42" s="220"/>
      <c r="BSB42" s="220"/>
      <c r="BSC42" s="220"/>
      <c r="BSD42" s="220"/>
      <c r="BSE42" s="220"/>
      <c r="BSF42" s="220"/>
      <c r="BSG42" s="220"/>
      <c r="BSH42" s="220"/>
      <c r="BSI42" s="220"/>
      <c r="BSJ42" s="220"/>
      <c r="BSK42" s="220"/>
      <c r="BSL42" s="220"/>
      <c r="BSM42" s="220"/>
      <c r="BSN42" s="220"/>
      <c r="BSO42" s="220"/>
      <c r="BSP42" s="220"/>
      <c r="BSQ42" s="220"/>
      <c r="BSR42" s="220"/>
      <c r="BSS42" s="220"/>
      <c r="BST42" s="220"/>
      <c r="BSU42" s="220"/>
      <c r="BSV42" s="220"/>
      <c r="BSW42" s="220"/>
      <c r="BSX42" s="220"/>
      <c r="BSY42" s="220"/>
      <c r="BSZ42" s="220"/>
      <c r="BTA42" s="220"/>
      <c r="BTB42" s="220"/>
      <c r="BTC42" s="220"/>
      <c r="BTD42" s="220"/>
      <c r="BTE42" s="220"/>
      <c r="BTF42" s="220"/>
      <c r="BTG42" s="220"/>
      <c r="BTH42" s="220"/>
      <c r="BTI42" s="220"/>
      <c r="BTJ42" s="220"/>
      <c r="BTK42" s="220"/>
      <c r="BTL42" s="220"/>
      <c r="BTM42" s="220"/>
      <c r="BTN42" s="220"/>
      <c r="BTO42" s="220"/>
      <c r="BTP42" s="220"/>
      <c r="BTQ42" s="220"/>
      <c r="BTR42" s="220"/>
      <c r="BTS42" s="220"/>
      <c r="BTT42" s="220"/>
      <c r="BTU42" s="220"/>
      <c r="BTV42" s="220"/>
      <c r="BTW42" s="220"/>
      <c r="BTX42" s="220"/>
      <c r="BTY42" s="220"/>
      <c r="BTZ42" s="220"/>
      <c r="BUA42" s="220"/>
      <c r="BUB42" s="220"/>
      <c r="BUC42" s="220"/>
      <c r="BUD42" s="220"/>
      <c r="BUE42" s="220"/>
      <c r="BUF42" s="220"/>
      <c r="BUG42" s="220"/>
      <c r="BUH42" s="220"/>
      <c r="BUI42" s="220"/>
      <c r="BUJ42" s="220"/>
      <c r="BUK42" s="220"/>
      <c r="BUL42" s="220"/>
      <c r="BUM42" s="220"/>
      <c r="BUN42" s="220"/>
      <c r="BUO42" s="220"/>
      <c r="BUP42" s="220"/>
      <c r="BUQ42" s="220"/>
      <c r="BUR42" s="220"/>
      <c r="BUS42" s="220"/>
      <c r="BUT42" s="220"/>
      <c r="BUU42" s="220"/>
      <c r="BUV42" s="220"/>
      <c r="BUW42" s="220"/>
      <c r="BUX42" s="220"/>
      <c r="BUY42" s="220"/>
      <c r="BUZ42" s="220"/>
      <c r="BVA42" s="220"/>
      <c r="BVB42" s="220"/>
      <c r="BVC42" s="220"/>
      <c r="BVD42" s="220"/>
      <c r="BVE42" s="220"/>
      <c r="BVF42" s="220"/>
      <c r="BVG42" s="220"/>
      <c r="BVH42" s="220"/>
      <c r="BVI42" s="220"/>
      <c r="BVJ42" s="220"/>
      <c r="BVK42" s="220"/>
      <c r="BVL42" s="220"/>
      <c r="BVM42" s="220"/>
      <c r="BVN42" s="220"/>
      <c r="BVO42" s="220"/>
      <c r="BVP42" s="220"/>
      <c r="BVQ42" s="220"/>
      <c r="BVR42" s="220"/>
      <c r="BVS42" s="220"/>
      <c r="BVT42" s="220"/>
      <c r="BVU42" s="220"/>
      <c r="BVV42" s="220"/>
      <c r="BVW42" s="220"/>
      <c r="BVX42" s="220"/>
      <c r="BVY42" s="220"/>
      <c r="BVZ42" s="220"/>
      <c r="BWA42" s="220"/>
      <c r="BWB42" s="220"/>
      <c r="BWC42" s="220"/>
      <c r="BWD42" s="220"/>
      <c r="BWE42" s="220"/>
      <c r="BWF42" s="220"/>
      <c r="BWG42" s="220"/>
      <c r="BWH42" s="220"/>
      <c r="BWI42" s="220"/>
      <c r="BWJ42" s="220"/>
      <c r="BWK42" s="220"/>
      <c r="BWL42" s="220"/>
      <c r="BWM42" s="220"/>
      <c r="BWN42" s="220"/>
      <c r="BWO42" s="220"/>
      <c r="BWP42" s="220"/>
      <c r="BWQ42" s="220"/>
      <c r="BWR42" s="220"/>
      <c r="BWS42" s="220"/>
      <c r="BWT42" s="220"/>
      <c r="BWU42" s="220"/>
      <c r="BWV42" s="220"/>
      <c r="BWW42" s="220"/>
      <c r="BWX42" s="220"/>
      <c r="BWY42" s="220"/>
      <c r="BWZ42" s="220"/>
      <c r="BXA42" s="220"/>
      <c r="BXB42" s="220"/>
      <c r="BXC42" s="220"/>
      <c r="BXD42" s="220"/>
      <c r="BXE42" s="220"/>
      <c r="BXF42" s="220"/>
      <c r="BXG42" s="220"/>
      <c r="BXH42" s="220"/>
      <c r="BXI42" s="220"/>
      <c r="BXJ42" s="220"/>
      <c r="BXK42" s="220"/>
      <c r="BXL42" s="220"/>
      <c r="BXM42" s="220"/>
      <c r="BXN42" s="220"/>
      <c r="BXO42" s="220"/>
      <c r="BXP42" s="220"/>
      <c r="BXQ42" s="220"/>
      <c r="BXR42" s="220"/>
      <c r="BXS42" s="220"/>
      <c r="BXT42" s="220"/>
      <c r="BXU42" s="220"/>
      <c r="BXV42" s="220"/>
      <c r="BXW42" s="220"/>
      <c r="BXX42" s="220"/>
      <c r="BXY42" s="220"/>
      <c r="BXZ42" s="220"/>
      <c r="BYA42" s="220"/>
      <c r="BYB42" s="220"/>
      <c r="BYC42" s="220"/>
      <c r="BYD42" s="220"/>
      <c r="BYE42" s="220"/>
      <c r="BYF42" s="220"/>
      <c r="BYG42" s="220"/>
      <c r="BYH42" s="220"/>
      <c r="BYI42" s="220"/>
      <c r="BYJ42" s="220"/>
      <c r="BYK42" s="220"/>
      <c r="BYL42" s="220"/>
      <c r="BYM42" s="220"/>
      <c r="BYN42" s="220"/>
      <c r="BYO42" s="220"/>
      <c r="BYP42" s="220"/>
      <c r="BYQ42" s="220"/>
      <c r="BYR42" s="220"/>
      <c r="BYS42" s="220"/>
      <c r="BYT42" s="220"/>
      <c r="BYU42" s="220"/>
      <c r="BYV42" s="220"/>
      <c r="BYW42" s="220"/>
      <c r="BYX42" s="220"/>
      <c r="BYY42" s="220"/>
      <c r="BYZ42" s="220"/>
      <c r="BZA42" s="220"/>
      <c r="BZB42" s="220"/>
      <c r="BZC42" s="220"/>
      <c r="BZD42" s="220"/>
      <c r="BZE42" s="220"/>
      <c r="BZF42" s="220"/>
      <c r="BZG42" s="220"/>
      <c r="BZH42" s="220"/>
      <c r="BZI42" s="220"/>
      <c r="BZJ42" s="220"/>
      <c r="BZK42" s="220"/>
      <c r="BZL42" s="220"/>
      <c r="BZM42" s="220"/>
      <c r="BZN42" s="220"/>
      <c r="BZO42" s="220"/>
      <c r="BZP42" s="220"/>
      <c r="BZQ42" s="220"/>
      <c r="BZR42" s="220"/>
      <c r="BZS42" s="220"/>
      <c r="BZT42" s="220"/>
      <c r="BZU42" s="220"/>
      <c r="BZV42" s="220"/>
      <c r="BZW42" s="220"/>
      <c r="BZX42" s="220"/>
      <c r="BZY42" s="220"/>
      <c r="BZZ42" s="220"/>
      <c r="CAA42" s="220"/>
      <c r="CAB42" s="220"/>
      <c r="CAC42" s="220"/>
      <c r="CAD42" s="220"/>
      <c r="CAE42" s="220"/>
      <c r="CAF42" s="220"/>
      <c r="CAG42" s="220"/>
      <c r="CAH42" s="220"/>
      <c r="CAI42" s="220"/>
      <c r="CAJ42" s="220"/>
      <c r="CAK42" s="220"/>
      <c r="CAL42" s="220"/>
      <c r="CAM42" s="220"/>
      <c r="CAN42" s="220"/>
      <c r="CAO42" s="220"/>
      <c r="CAP42" s="220"/>
      <c r="CAQ42" s="220"/>
      <c r="CAR42" s="220"/>
      <c r="CAS42" s="220"/>
      <c r="CAT42" s="220"/>
      <c r="CAU42" s="220"/>
      <c r="CAV42" s="220"/>
      <c r="CAW42" s="220"/>
      <c r="CAX42" s="220"/>
      <c r="CAY42" s="220"/>
      <c r="CAZ42" s="220"/>
      <c r="CBA42" s="220"/>
      <c r="CBB42" s="220"/>
      <c r="CBC42" s="220"/>
      <c r="CBD42" s="220"/>
      <c r="CBE42" s="220"/>
      <c r="CBF42" s="220"/>
      <c r="CBG42" s="220"/>
      <c r="CBH42" s="220"/>
      <c r="CBI42" s="220"/>
      <c r="CBJ42" s="220"/>
      <c r="CBK42" s="220"/>
      <c r="CBL42" s="220"/>
      <c r="CBM42" s="220"/>
      <c r="CBN42" s="220"/>
      <c r="CBO42" s="220"/>
      <c r="CBP42" s="220"/>
      <c r="CBQ42" s="220"/>
      <c r="CBR42" s="220"/>
      <c r="CBS42" s="220"/>
      <c r="CBT42" s="220"/>
      <c r="CBU42" s="220"/>
      <c r="CBV42" s="220"/>
      <c r="CBW42" s="220"/>
      <c r="CBX42" s="220"/>
      <c r="CBY42" s="220"/>
      <c r="CBZ42" s="220"/>
      <c r="CCA42" s="220"/>
      <c r="CCB42" s="220"/>
      <c r="CCC42" s="220"/>
      <c r="CCD42" s="220"/>
      <c r="CCE42" s="220"/>
      <c r="CCF42" s="220"/>
      <c r="CCG42" s="220"/>
      <c r="CCH42" s="220"/>
      <c r="CCI42" s="220"/>
      <c r="CCJ42" s="220"/>
      <c r="CCK42" s="220"/>
      <c r="CCL42" s="220"/>
      <c r="CCM42" s="220"/>
      <c r="CCN42" s="220"/>
      <c r="CCO42" s="220"/>
      <c r="CCP42" s="220"/>
      <c r="CCQ42" s="220"/>
      <c r="CCR42" s="220"/>
      <c r="CCS42" s="220"/>
      <c r="CCT42" s="220"/>
      <c r="CCU42" s="220"/>
      <c r="CCV42" s="220"/>
      <c r="CCW42" s="220"/>
      <c r="CCX42" s="220"/>
      <c r="CCY42" s="220"/>
      <c r="CCZ42" s="220"/>
      <c r="CDA42" s="220"/>
      <c r="CDB42" s="220"/>
      <c r="CDC42" s="220"/>
      <c r="CDD42" s="220"/>
      <c r="CDE42" s="220"/>
      <c r="CDF42" s="220"/>
      <c r="CDG42" s="220"/>
      <c r="CDH42" s="220"/>
      <c r="CDI42" s="220"/>
      <c r="CDJ42" s="220"/>
      <c r="CDK42" s="220"/>
      <c r="CDL42" s="220"/>
      <c r="CDM42" s="220"/>
      <c r="CDN42" s="220"/>
      <c r="CDO42" s="220"/>
      <c r="CDP42" s="220"/>
      <c r="CDQ42" s="220"/>
      <c r="CDR42" s="220"/>
      <c r="CDS42" s="220"/>
      <c r="CDT42" s="220"/>
      <c r="CDU42" s="220"/>
      <c r="CDV42" s="220"/>
      <c r="CDW42" s="220"/>
      <c r="CDX42" s="220"/>
      <c r="CDY42" s="220"/>
      <c r="CDZ42" s="220"/>
      <c r="CEA42" s="220"/>
      <c r="CEB42" s="220"/>
      <c r="CEC42" s="220"/>
      <c r="CED42" s="220"/>
      <c r="CEE42" s="220"/>
      <c r="CEF42" s="220"/>
      <c r="CEG42" s="220"/>
      <c r="CEH42" s="220"/>
      <c r="CEI42" s="220"/>
      <c r="CEJ42" s="220"/>
      <c r="CEK42" s="220"/>
      <c r="CEL42" s="220"/>
      <c r="CEM42" s="220"/>
      <c r="CEN42" s="220"/>
      <c r="CEO42" s="220"/>
      <c r="CEP42" s="220"/>
      <c r="CEQ42" s="220"/>
      <c r="CER42" s="220"/>
      <c r="CES42" s="220"/>
      <c r="CET42" s="220"/>
      <c r="CEU42" s="220"/>
      <c r="CEV42" s="220"/>
      <c r="CEW42" s="220"/>
      <c r="CEX42" s="220"/>
      <c r="CEY42" s="220"/>
      <c r="CEZ42" s="220"/>
      <c r="CFA42" s="220"/>
      <c r="CFB42" s="220"/>
      <c r="CFC42" s="220"/>
      <c r="CFD42" s="220"/>
      <c r="CFE42" s="220"/>
      <c r="CFF42" s="220"/>
      <c r="CFG42" s="220"/>
      <c r="CFH42" s="220"/>
      <c r="CFI42" s="220"/>
      <c r="CFJ42" s="220"/>
      <c r="CFK42" s="220"/>
      <c r="CFL42" s="220"/>
      <c r="CFM42" s="220"/>
      <c r="CFN42" s="220"/>
      <c r="CFO42" s="220"/>
      <c r="CFP42" s="220"/>
      <c r="CFQ42" s="220"/>
      <c r="CFR42" s="220"/>
      <c r="CFS42" s="220"/>
      <c r="CFT42" s="220"/>
      <c r="CFU42" s="220"/>
      <c r="CFV42" s="220"/>
      <c r="CFW42" s="220"/>
      <c r="CFX42" s="220"/>
      <c r="CFY42" s="220"/>
      <c r="CFZ42" s="220"/>
      <c r="CGA42" s="220"/>
      <c r="CGB42" s="220"/>
      <c r="CGC42" s="220"/>
      <c r="CGD42" s="220"/>
      <c r="CGE42" s="220"/>
      <c r="CGF42" s="220"/>
      <c r="CGG42" s="220"/>
      <c r="CGH42" s="220"/>
      <c r="CGI42" s="220"/>
      <c r="CGJ42" s="220"/>
      <c r="CGK42" s="220"/>
      <c r="CGL42" s="220"/>
      <c r="CGM42" s="220"/>
      <c r="CGN42" s="220"/>
      <c r="CGO42" s="220"/>
      <c r="CGP42" s="220"/>
      <c r="CGQ42" s="220"/>
      <c r="CGR42" s="220"/>
      <c r="CGS42" s="220"/>
      <c r="CGT42" s="220"/>
      <c r="CGU42" s="220"/>
      <c r="CGV42" s="220"/>
      <c r="CGW42" s="220"/>
      <c r="CGX42" s="220"/>
      <c r="CGY42" s="220"/>
      <c r="CGZ42" s="220"/>
      <c r="CHA42" s="220"/>
      <c r="CHB42" s="220"/>
      <c r="CHC42" s="220"/>
      <c r="CHD42" s="220"/>
      <c r="CHE42" s="220"/>
      <c r="CHF42" s="220"/>
      <c r="CHG42" s="220"/>
      <c r="CHH42" s="220"/>
      <c r="CHI42" s="220"/>
      <c r="CHJ42" s="220"/>
      <c r="CHK42" s="220"/>
      <c r="CHL42" s="220"/>
      <c r="CHM42" s="220"/>
      <c r="CHN42" s="220"/>
      <c r="CHO42" s="220"/>
      <c r="CHP42" s="220"/>
      <c r="CHQ42" s="220"/>
      <c r="CHR42" s="220"/>
      <c r="CHS42" s="220"/>
      <c r="CHT42" s="220"/>
      <c r="CHU42" s="220"/>
      <c r="CHV42" s="220"/>
      <c r="CHW42" s="220"/>
      <c r="CHX42" s="220"/>
      <c r="CHY42" s="220"/>
      <c r="CHZ42" s="220"/>
      <c r="CIA42" s="220"/>
      <c r="CIB42" s="220"/>
      <c r="CIC42" s="220"/>
      <c r="CID42" s="220"/>
      <c r="CIE42" s="220"/>
      <c r="CIF42" s="220"/>
      <c r="CIG42" s="220"/>
      <c r="CIH42" s="220"/>
      <c r="CII42" s="220"/>
      <c r="CIJ42" s="220"/>
      <c r="CIK42" s="220"/>
      <c r="CIL42" s="220"/>
      <c r="CIM42" s="220"/>
      <c r="CIN42" s="220"/>
      <c r="CIO42" s="220"/>
      <c r="CIP42" s="220"/>
      <c r="CIQ42" s="220"/>
      <c r="CIR42" s="220"/>
      <c r="CIS42" s="220"/>
      <c r="CIT42" s="220"/>
      <c r="CIU42" s="220"/>
      <c r="CIV42" s="220"/>
      <c r="CIW42" s="220"/>
      <c r="CIX42" s="220"/>
      <c r="CIY42" s="220"/>
      <c r="CIZ42" s="220"/>
      <c r="CJA42" s="220"/>
      <c r="CJB42" s="220"/>
      <c r="CJC42" s="220"/>
      <c r="CJD42" s="220"/>
      <c r="CJE42" s="220"/>
      <c r="CJF42" s="220"/>
      <c r="CJG42" s="220"/>
      <c r="CJH42" s="220"/>
      <c r="CJI42" s="220"/>
      <c r="CJJ42" s="220"/>
      <c r="CJK42" s="220"/>
      <c r="CJL42" s="220"/>
      <c r="CJM42" s="220"/>
      <c r="CJN42" s="220"/>
      <c r="CJO42" s="220"/>
      <c r="CJP42" s="220"/>
      <c r="CJQ42" s="220"/>
      <c r="CJR42" s="220"/>
      <c r="CJS42" s="220"/>
      <c r="CJT42" s="220"/>
      <c r="CJU42" s="220"/>
      <c r="CJV42" s="220"/>
      <c r="CJW42" s="220"/>
      <c r="CJX42" s="220"/>
      <c r="CJY42" s="220"/>
      <c r="CJZ42" s="220"/>
      <c r="CKA42" s="220"/>
      <c r="CKB42" s="220"/>
      <c r="CKC42" s="220"/>
      <c r="CKD42" s="220"/>
      <c r="CKE42" s="220"/>
      <c r="CKF42" s="220"/>
      <c r="CKG42" s="220"/>
      <c r="CKH42" s="220"/>
      <c r="CKI42" s="220"/>
      <c r="CKJ42" s="220"/>
      <c r="CKK42" s="220"/>
      <c r="CKL42" s="220"/>
      <c r="CKM42" s="220"/>
      <c r="CKN42" s="220"/>
      <c r="CKO42" s="220"/>
      <c r="CKP42" s="220"/>
      <c r="CKQ42" s="220"/>
      <c r="CKR42" s="220"/>
      <c r="CKS42" s="220"/>
      <c r="CKT42" s="220"/>
      <c r="CKU42" s="220"/>
      <c r="CKV42" s="220"/>
      <c r="CKW42" s="220"/>
      <c r="CKX42" s="220"/>
      <c r="CKY42" s="220"/>
      <c r="CKZ42" s="220"/>
      <c r="CLA42" s="220"/>
      <c r="CLB42" s="220"/>
      <c r="CLC42" s="220"/>
      <c r="CLD42" s="220"/>
      <c r="CLE42" s="220"/>
      <c r="CLF42" s="220"/>
      <c r="CLG42" s="220"/>
      <c r="CLH42" s="220"/>
      <c r="CLI42" s="220"/>
      <c r="CLJ42" s="220"/>
      <c r="CLK42" s="220"/>
      <c r="CLL42" s="220"/>
      <c r="CLM42" s="220"/>
      <c r="CLN42" s="220"/>
      <c r="CLO42" s="220"/>
      <c r="CLP42" s="220"/>
      <c r="CLQ42" s="220"/>
      <c r="CLR42" s="220"/>
      <c r="CLS42" s="220"/>
      <c r="CLT42" s="220"/>
      <c r="CLU42" s="220"/>
      <c r="CLV42" s="220"/>
      <c r="CLW42" s="220"/>
      <c r="CLX42" s="220"/>
      <c r="CLY42" s="220"/>
      <c r="CLZ42" s="220"/>
      <c r="CMA42" s="220"/>
      <c r="CMB42" s="220"/>
      <c r="CMC42" s="220"/>
      <c r="CMD42" s="220"/>
      <c r="CME42" s="220"/>
      <c r="CMF42" s="220"/>
      <c r="CMG42" s="220"/>
      <c r="CMH42" s="220"/>
      <c r="CMI42" s="220"/>
      <c r="CMJ42" s="220"/>
      <c r="CMK42" s="220"/>
      <c r="CML42" s="220"/>
      <c r="CMM42" s="220"/>
      <c r="CMN42" s="220"/>
      <c r="CMO42" s="220"/>
      <c r="CMP42" s="220"/>
      <c r="CMQ42" s="220"/>
      <c r="CMR42" s="220"/>
      <c r="CMS42" s="220"/>
      <c r="CMT42" s="220"/>
      <c r="CMU42" s="220"/>
      <c r="CMV42" s="220"/>
      <c r="CMW42" s="220"/>
      <c r="CMX42" s="220"/>
      <c r="CMY42" s="220"/>
      <c r="CMZ42" s="220"/>
      <c r="CNA42" s="220"/>
      <c r="CNB42" s="220"/>
      <c r="CNC42" s="220"/>
      <c r="CND42" s="220"/>
      <c r="CNE42" s="220"/>
      <c r="CNF42" s="220"/>
      <c r="CNG42" s="220"/>
      <c r="CNH42" s="220"/>
      <c r="CNI42" s="220"/>
      <c r="CNJ42" s="220"/>
      <c r="CNK42" s="220"/>
      <c r="CNL42" s="220"/>
      <c r="CNM42" s="220"/>
      <c r="CNN42" s="220"/>
      <c r="CNO42" s="220"/>
      <c r="CNP42" s="220"/>
      <c r="CNQ42" s="220"/>
      <c r="CNR42" s="220"/>
      <c r="CNS42" s="220"/>
      <c r="CNT42" s="220"/>
      <c r="CNU42" s="220"/>
      <c r="CNV42" s="220"/>
      <c r="CNW42" s="220"/>
      <c r="CNX42" s="220"/>
      <c r="CNY42" s="220"/>
      <c r="CNZ42" s="220"/>
      <c r="COA42" s="220"/>
      <c r="COB42" s="220"/>
      <c r="COC42" s="220"/>
      <c r="COD42" s="220"/>
      <c r="COE42" s="220"/>
      <c r="COF42" s="220"/>
      <c r="COG42" s="220"/>
      <c r="COH42" s="220"/>
      <c r="COI42" s="220"/>
      <c r="COJ42" s="220"/>
      <c r="COK42" s="220"/>
      <c r="COL42" s="220"/>
      <c r="COM42" s="220"/>
      <c r="CON42" s="220"/>
      <c r="COO42" s="220"/>
      <c r="COP42" s="220"/>
      <c r="COQ42" s="220"/>
      <c r="COR42" s="220"/>
      <c r="COS42" s="220"/>
      <c r="COT42" s="220"/>
      <c r="COU42" s="220"/>
      <c r="COV42" s="220"/>
      <c r="COW42" s="220"/>
      <c r="COX42" s="220"/>
      <c r="COY42" s="220"/>
      <c r="COZ42" s="220"/>
      <c r="CPA42" s="220"/>
      <c r="CPB42" s="220"/>
      <c r="CPC42" s="220"/>
      <c r="CPD42" s="220"/>
      <c r="CPE42" s="220"/>
      <c r="CPF42" s="220"/>
      <c r="CPG42" s="220"/>
      <c r="CPH42" s="220"/>
      <c r="CPI42" s="220"/>
      <c r="CPJ42" s="220"/>
      <c r="CPK42" s="220"/>
      <c r="CPL42" s="220"/>
      <c r="CPM42" s="220"/>
      <c r="CPN42" s="220"/>
      <c r="CPO42" s="220"/>
      <c r="CPP42" s="220"/>
      <c r="CPQ42" s="220"/>
      <c r="CPR42" s="220"/>
      <c r="CPS42" s="220"/>
      <c r="CPT42" s="220"/>
      <c r="CPU42" s="220"/>
      <c r="CPV42" s="220"/>
      <c r="CPW42" s="220"/>
      <c r="CPX42" s="220"/>
      <c r="CPY42" s="220"/>
      <c r="CPZ42" s="220"/>
      <c r="CQA42" s="220"/>
      <c r="CQB42" s="220"/>
      <c r="CQC42" s="220"/>
      <c r="CQD42" s="220"/>
      <c r="CQE42" s="220"/>
      <c r="CQF42" s="220"/>
      <c r="CQG42" s="220"/>
      <c r="CQH42" s="220"/>
      <c r="CQI42" s="220"/>
      <c r="CQJ42" s="220"/>
      <c r="CQK42" s="220"/>
      <c r="CQL42" s="220"/>
      <c r="CQM42" s="220"/>
      <c r="CQN42" s="220"/>
      <c r="CQO42" s="220"/>
      <c r="CQP42" s="220"/>
      <c r="CQQ42" s="220"/>
      <c r="CQR42" s="220"/>
      <c r="CQS42" s="220"/>
      <c r="CQT42" s="220"/>
      <c r="CQU42" s="220"/>
      <c r="CQV42" s="220"/>
      <c r="CQW42" s="220"/>
      <c r="CQX42" s="220"/>
      <c r="CQY42" s="220"/>
      <c r="CQZ42" s="220"/>
      <c r="CRA42" s="220"/>
      <c r="CRB42" s="220"/>
      <c r="CRC42" s="220"/>
      <c r="CRD42" s="220"/>
      <c r="CRE42" s="220"/>
      <c r="CRF42" s="220"/>
      <c r="CRG42" s="220"/>
      <c r="CRH42" s="220"/>
      <c r="CRI42" s="220"/>
      <c r="CRJ42" s="220"/>
      <c r="CRK42" s="220"/>
      <c r="CRL42" s="220"/>
      <c r="CRM42" s="220"/>
      <c r="CRN42" s="220"/>
      <c r="CRO42" s="220"/>
      <c r="CRP42" s="220"/>
      <c r="CRQ42" s="220"/>
      <c r="CRR42" s="220"/>
      <c r="CRS42" s="220"/>
      <c r="CRT42" s="220"/>
      <c r="CRU42" s="220"/>
      <c r="CRV42" s="220"/>
      <c r="CRW42" s="220"/>
      <c r="CRX42" s="220"/>
      <c r="CRY42" s="220"/>
      <c r="CRZ42" s="220"/>
      <c r="CSA42" s="220"/>
      <c r="CSB42" s="220"/>
      <c r="CSC42" s="220"/>
      <c r="CSD42" s="220"/>
      <c r="CSE42" s="220"/>
      <c r="CSF42" s="220"/>
      <c r="CSG42" s="220"/>
      <c r="CSH42" s="220"/>
      <c r="CSI42" s="220"/>
      <c r="CSJ42" s="220"/>
      <c r="CSK42" s="220"/>
      <c r="CSL42" s="220"/>
      <c r="CSM42" s="220"/>
      <c r="CSN42" s="220"/>
      <c r="CSO42" s="220"/>
      <c r="CSP42" s="220"/>
      <c r="CSQ42" s="220"/>
      <c r="CSR42" s="220"/>
      <c r="CSS42" s="220"/>
      <c r="CST42" s="220"/>
      <c r="CSU42" s="220"/>
      <c r="CSV42" s="220"/>
      <c r="CSW42" s="220"/>
      <c r="CSX42" s="220"/>
      <c r="CSY42" s="220"/>
      <c r="CSZ42" s="220"/>
      <c r="CTA42" s="220"/>
      <c r="CTB42" s="220"/>
      <c r="CTC42" s="220"/>
      <c r="CTD42" s="220"/>
      <c r="CTE42" s="220"/>
      <c r="CTF42" s="220"/>
      <c r="CTG42" s="220"/>
      <c r="CTH42" s="220"/>
      <c r="CTI42" s="220"/>
      <c r="CTJ42" s="220"/>
      <c r="CTK42" s="220"/>
      <c r="CTL42" s="220"/>
      <c r="CTM42" s="220"/>
      <c r="CTN42" s="220"/>
      <c r="CTO42" s="220"/>
      <c r="CTP42" s="220"/>
      <c r="CTQ42" s="220"/>
      <c r="CTR42" s="220"/>
      <c r="CTS42" s="220"/>
      <c r="CTT42" s="220"/>
      <c r="CTU42" s="220"/>
      <c r="CTV42" s="220"/>
      <c r="CTW42" s="220"/>
      <c r="CTX42" s="220"/>
      <c r="CTY42" s="220"/>
      <c r="CTZ42" s="220"/>
      <c r="CUA42" s="220"/>
      <c r="CUB42" s="220"/>
      <c r="CUC42" s="220"/>
      <c r="CUD42" s="220"/>
      <c r="CUE42" s="220"/>
      <c r="CUF42" s="220"/>
      <c r="CUG42" s="220"/>
      <c r="CUH42" s="220"/>
      <c r="CUI42" s="220"/>
      <c r="CUJ42" s="220"/>
      <c r="CUK42" s="220"/>
      <c r="CUL42" s="220"/>
      <c r="CUM42" s="220"/>
      <c r="CUN42" s="220"/>
      <c r="CUO42" s="220"/>
      <c r="CUP42" s="220"/>
      <c r="CUQ42" s="220"/>
      <c r="CUR42" s="220"/>
      <c r="CUS42" s="220"/>
      <c r="CUT42" s="220"/>
      <c r="CUU42" s="220"/>
      <c r="CUV42" s="220"/>
      <c r="CUW42" s="220"/>
      <c r="CUX42" s="220"/>
      <c r="CUY42" s="220"/>
      <c r="CUZ42" s="220"/>
      <c r="CVA42" s="220"/>
      <c r="CVB42" s="220"/>
      <c r="CVC42" s="220"/>
      <c r="CVD42" s="220"/>
      <c r="CVE42" s="220"/>
      <c r="CVF42" s="220"/>
      <c r="CVG42" s="220"/>
      <c r="CVH42" s="220"/>
      <c r="CVI42" s="220"/>
      <c r="CVJ42" s="220"/>
      <c r="CVK42" s="220"/>
      <c r="CVL42" s="220"/>
      <c r="CVM42" s="220"/>
      <c r="CVN42" s="220"/>
      <c r="CVO42" s="220"/>
      <c r="CVP42" s="220"/>
      <c r="CVQ42" s="220"/>
      <c r="CVR42" s="220"/>
      <c r="CVS42" s="220"/>
      <c r="CVT42" s="220"/>
      <c r="CVU42" s="220"/>
      <c r="CVV42" s="220"/>
      <c r="CVW42" s="220"/>
      <c r="CVX42" s="220"/>
      <c r="CVY42" s="220"/>
      <c r="CVZ42" s="220"/>
      <c r="CWA42" s="220"/>
      <c r="CWB42" s="220"/>
      <c r="CWC42" s="220"/>
      <c r="CWD42" s="220"/>
      <c r="CWE42" s="220"/>
      <c r="CWF42" s="220"/>
      <c r="CWG42" s="220"/>
      <c r="CWH42" s="220"/>
      <c r="CWI42" s="220"/>
      <c r="CWJ42" s="220"/>
      <c r="CWK42" s="220"/>
      <c r="CWL42" s="220"/>
      <c r="CWM42" s="220"/>
      <c r="CWN42" s="220"/>
      <c r="CWO42" s="220"/>
      <c r="CWP42" s="220"/>
      <c r="CWQ42" s="220"/>
      <c r="CWR42" s="220"/>
      <c r="CWS42" s="220"/>
      <c r="CWT42" s="220"/>
      <c r="CWU42" s="220"/>
      <c r="CWV42" s="220"/>
      <c r="CWW42" s="220"/>
      <c r="CWX42" s="220"/>
      <c r="CWY42" s="220"/>
      <c r="CWZ42" s="220"/>
      <c r="CXA42" s="220"/>
      <c r="CXB42" s="220"/>
      <c r="CXC42" s="220"/>
      <c r="CXD42" s="220"/>
      <c r="CXE42" s="220"/>
      <c r="CXF42" s="220"/>
      <c r="CXG42" s="220"/>
      <c r="CXH42" s="220"/>
      <c r="CXI42" s="220"/>
      <c r="CXJ42" s="220"/>
      <c r="CXK42" s="220"/>
      <c r="CXL42" s="220"/>
      <c r="CXM42" s="220"/>
      <c r="CXN42" s="220"/>
      <c r="CXO42" s="220"/>
      <c r="CXP42" s="220"/>
      <c r="CXQ42" s="220"/>
      <c r="CXR42" s="220"/>
      <c r="CXS42" s="220"/>
      <c r="CXT42" s="220"/>
      <c r="CXU42" s="220"/>
      <c r="CXV42" s="220"/>
      <c r="CXW42" s="220"/>
      <c r="CXX42" s="220"/>
      <c r="CXY42" s="220"/>
      <c r="CXZ42" s="220"/>
      <c r="CYA42" s="220"/>
      <c r="CYB42" s="220"/>
      <c r="CYC42" s="220"/>
      <c r="CYD42" s="220"/>
      <c r="CYE42" s="220"/>
      <c r="CYF42" s="220"/>
      <c r="CYG42" s="220"/>
      <c r="CYH42" s="220"/>
      <c r="CYI42" s="220"/>
      <c r="CYJ42" s="220"/>
      <c r="CYK42" s="220"/>
      <c r="CYL42" s="220"/>
      <c r="CYM42" s="220"/>
      <c r="CYN42" s="220"/>
      <c r="CYO42" s="220"/>
      <c r="CYP42" s="220"/>
      <c r="CYQ42" s="220"/>
      <c r="CYR42" s="220"/>
      <c r="CYS42" s="220"/>
      <c r="CYT42" s="220"/>
      <c r="CYU42" s="220"/>
      <c r="CYV42" s="220"/>
      <c r="CYW42" s="220"/>
      <c r="CYX42" s="220"/>
      <c r="CYY42" s="220"/>
      <c r="CYZ42" s="220"/>
      <c r="CZA42" s="220"/>
      <c r="CZB42" s="220"/>
      <c r="CZC42" s="220"/>
      <c r="CZD42" s="220"/>
      <c r="CZE42" s="220"/>
      <c r="CZF42" s="220"/>
      <c r="CZG42" s="220"/>
      <c r="CZH42" s="220"/>
      <c r="CZI42" s="220"/>
      <c r="CZJ42" s="220"/>
      <c r="CZK42" s="220"/>
      <c r="CZL42" s="220"/>
      <c r="CZM42" s="220"/>
      <c r="CZN42" s="220"/>
      <c r="CZO42" s="220"/>
      <c r="CZP42" s="220"/>
      <c r="CZQ42" s="220"/>
      <c r="CZR42" s="220"/>
      <c r="CZS42" s="220"/>
      <c r="CZT42" s="220"/>
      <c r="CZU42" s="220"/>
      <c r="CZV42" s="220"/>
      <c r="CZW42" s="220"/>
      <c r="CZX42" s="220"/>
      <c r="CZY42" s="220"/>
      <c r="CZZ42" s="220"/>
      <c r="DAA42" s="220"/>
      <c r="DAB42" s="220"/>
      <c r="DAC42" s="220"/>
      <c r="DAD42" s="220"/>
      <c r="DAE42" s="220"/>
      <c r="DAF42" s="220"/>
      <c r="DAG42" s="220"/>
      <c r="DAH42" s="220"/>
      <c r="DAI42" s="220"/>
      <c r="DAJ42" s="220"/>
      <c r="DAK42" s="220"/>
      <c r="DAL42" s="220"/>
      <c r="DAM42" s="220"/>
      <c r="DAN42" s="220"/>
      <c r="DAO42" s="220"/>
      <c r="DAP42" s="220"/>
      <c r="DAQ42" s="220"/>
      <c r="DAR42" s="220"/>
      <c r="DAS42" s="220"/>
      <c r="DAT42" s="220"/>
      <c r="DAU42" s="220"/>
      <c r="DAV42" s="220"/>
      <c r="DAW42" s="220"/>
      <c r="DAX42" s="220"/>
      <c r="DAY42" s="220"/>
      <c r="DAZ42" s="220"/>
      <c r="DBA42" s="220"/>
      <c r="DBB42" s="220"/>
      <c r="DBC42" s="220"/>
      <c r="DBD42" s="220"/>
      <c r="DBE42" s="220"/>
      <c r="DBF42" s="220"/>
      <c r="DBG42" s="220"/>
      <c r="DBH42" s="220"/>
      <c r="DBI42" s="220"/>
      <c r="DBJ42" s="220"/>
      <c r="DBK42" s="220"/>
      <c r="DBL42" s="220"/>
      <c r="DBM42" s="220"/>
      <c r="DBN42" s="220"/>
      <c r="DBO42" s="220"/>
      <c r="DBP42" s="220"/>
      <c r="DBQ42" s="220"/>
      <c r="DBR42" s="220"/>
      <c r="DBS42" s="220"/>
      <c r="DBT42" s="220"/>
      <c r="DBU42" s="220"/>
      <c r="DBV42" s="220"/>
      <c r="DBW42" s="220"/>
      <c r="DBX42" s="220"/>
      <c r="DBY42" s="220"/>
      <c r="DBZ42" s="220"/>
      <c r="DCA42" s="220"/>
      <c r="DCB42" s="220"/>
      <c r="DCC42" s="220"/>
      <c r="DCD42" s="220"/>
      <c r="DCE42" s="220"/>
      <c r="DCF42" s="220"/>
      <c r="DCG42" s="220"/>
      <c r="DCH42" s="220"/>
      <c r="DCI42" s="220"/>
      <c r="DCJ42" s="220"/>
      <c r="DCK42" s="220"/>
      <c r="DCL42" s="220"/>
      <c r="DCM42" s="220"/>
      <c r="DCN42" s="220"/>
      <c r="DCO42" s="220"/>
      <c r="DCP42" s="220"/>
      <c r="DCQ42" s="220"/>
      <c r="DCR42" s="220"/>
      <c r="DCS42" s="220"/>
      <c r="DCT42" s="220"/>
      <c r="DCU42" s="220"/>
      <c r="DCV42" s="220"/>
      <c r="DCW42" s="220"/>
      <c r="DCX42" s="220"/>
      <c r="DCY42" s="220"/>
      <c r="DCZ42" s="220"/>
      <c r="DDA42" s="220"/>
      <c r="DDB42" s="220"/>
      <c r="DDC42" s="220"/>
      <c r="DDD42" s="220"/>
      <c r="DDE42" s="220"/>
      <c r="DDF42" s="220"/>
      <c r="DDG42" s="220"/>
      <c r="DDH42" s="220"/>
      <c r="DDI42" s="220"/>
      <c r="DDJ42" s="220"/>
      <c r="DDK42" s="220"/>
      <c r="DDL42" s="220"/>
      <c r="DDM42" s="220"/>
      <c r="DDN42" s="220"/>
      <c r="DDO42" s="220"/>
      <c r="DDP42" s="220"/>
      <c r="DDQ42" s="220"/>
      <c r="DDR42" s="220"/>
      <c r="DDS42" s="220"/>
      <c r="DDT42" s="220"/>
      <c r="DDU42" s="220"/>
      <c r="DDV42" s="220"/>
      <c r="DDW42" s="220"/>
      <c r="DDX42" s="220"/>
      <c r="DDY42" s="220"/>
      <c r="DDZ42" s="220"/>
      <c r="DEA42" s="220"/>
      <c r="DEB42" s="220"/>
      <c r="DEC42" s="220"/>
      <c r="DED42" s="220"/>
      <c r="DEE42" s="220"/>
      <c r="DEF42" s="220"/>
      <c r="DEG42" s="220"/>
      <c r="DEH42" s="220"/>
      <c r="DEI42" s="220"/>
      <c r="DEJ42" s="220"/>
      <c r="DEK42" s="220"/>
      <c r="DEL42" s="220"/>
      <c r="DEM42" s="220"/>
      <c r="DEN42" s="220"/>
      <c r="DEO42" s="220"/>
      <c r="DEP42" s="220"/>
      <c r="DEQ42" s="220"/>
      <c r="DER42" s="220"/>
      <c r="DES42" s="220"/>
      <c r="DET42" s="220"/>
      <c r="DEU42" s="220"/>
      <c r="DEV42" s="220"/>
      <c r="DEW42" s="220"/>
      <c r="DEX42" s="220"/>
      <c r="DEY42" s="220"/>
      <c r="DEZ42" s="220"/>
      <c r="DFA42" s="220"/>
      <c r="DFB42" s="220"/>
      <c r="DFC42" s="220"/>
      <c r="DFD42" s="220"/>
      <c r="DFE42" s="220"/>
      <c r="DFF42" s="220"/>
      <c r="DFG42" s="220"/>
      <c r="DFH42" s="220"/>
      <c r="DFI42" s="220"/>
      <c r="DFJ42" s="220"/>
      <c r="DFK42" s="220"/>
      <c r="DFL42" s="220"/>
      <c r="DFM42" s="220"/>
      <c r="DFN42" s="220"/>
      <c r="DFO42" s="220"/>
      <c r="DFP42" s="220"/>
      <c r="DFQ42" s="220"/>
      <c r="DFR42" s="220"/>
      <c r="DFS42" s="220"/>
      <c r="DFT42" s="220"/>
      <c r="DFU42" s="220"/>
      <c r="DFV42" s="220"/>
      <c r="DFW42" s="220"/>
      <c r="DFX42" s="220"/>
      <c r="DFY42" s="220"/>
      <c r="DFZ42" s="220"/>
      <c r="DGA42" s="220"/>
      <c r="DGB42" s="220"/>
      <c r="DGC42" s="220"/>
      <c r="DGD42" s="220"/>
      <c r="DGE42" s="220"/>
      <c r="DGF42" s="220"/>
      <c r="DGG42" s="220"/>
      <c r="DGH42" s="220"/>
      <c r="DGI42" s="220"/>
      <c r="DGJ42" s="220"/>
      <c r="DGK42" s="220"/>
      <c r="DGL42" s="220"/>
      <c r="DGM42" s="220"/>
      <c r="DGN42" s="220"/>
      <c r="DGO42" s="220"/>
      <c r="DGP42" s="220"/>
      <c r="DGQ42" s="220"/>
      <c r="DGR42" s="220"/>
      <c r="DGS42" s="220"/>
      <c r="DGT42" s="220"/>
      <c r="DGU42" s="220"/>
      <c r="DGV42" s="220"/>
      <c r="DGW42" s="220"/>
      <c r="DGX42" s="220"/>
      <c r="DGY42" s="220"/>
      <c r="DGZ42" s="220"/>
      <c r="DHA42" s="220"/>
      <c r="DHB42" s="220"/>
      <c r="DHC42" s="220"/>
      <c r="DHD42" s="220"/>
      <c r="DHE42" s="220"/>
      <c r="DHF42" s="220"/>
      <c r="DHG42" s="220"/>
      <c r="DHH42" s="220"/>
      <c r="DHI42" s="220"/>
      <c r="DHJ42" s="220"/>
      <c r="DHK42" s="220"/>
      <c r="DHL42" s="220"/>
      <c r="DHM42" s="220"/>
      <c r="DHN42" s="220"/>
      <c r="DHO42" s="220"/>
      <c r="DHP42" s="220"/>
      <c r="DHQ42" s="220"/>
      <c r="DHR42" s="220"/>
      <c r="DHS42" s="220"/>
      <c r="DHT42" s="220"/>
      <c r="DHU42" s="220"/>
      <c r="DHV42" s="220"/>
      <c r="DHW42" s="220"/>
      <c r="DHX42" s="220"/>
      <c r="DHY42" s="220"/>
      <c r="DHZ42" s="220"/>
      <c r="DIA42" s="220"/>
      <c r="DIB42" s="220"/>
      <c r="DIC42" s="220"/>
      <c r="DID42" s="220"/>
      <c r="DIE42" s="220"/>
      <c r="DIF42" s="220"/>
      <c r="DIG42" s="220"/>
      <c r="DIH42" s="220"/>
      <c r="DII42" s="220"/>
      <c r="DIJ42" s="220"/>
      <c r="DIK42" s="220"/>
      <c r="DIL42" s="220"/>
      <c r="DIM42" s="220"/>
      <c r="DIN42" s="220"/>
      <c r="DIO42" s="220"/>
      <c r="DIP42" s="220"/>
      <c r="DIQ42" s="220"/>
      <c r="DIR42" s="220"/>
      <c r="DIS42" s="220"/>
      <c r="DIT42" s="220"/>
      <c r="DIU42" s="220"/>
      <c r="DIV42" s="220"/>
      <c r="DIW42" s="220"/>
      <c r="DIX42" s="220"/>
      <c r="DIY42" s="220"/>
      <c r="DIZ42" s="220"/>
      <c r="DJA42" s="220"/>
      <c r="DJB42" s="220"/>
      <c r="DJC42" s="220"/>
      <c r="DJD42" s="220"/>
      <c r="DJE42" s="220"/>
      <c r="DJF42" s="220"/>
      <c r="DJG42" s="220"/>
      <c r="DJH42" s="220"/>
      <c r="DJI42" s="220"/>
      <c r="DJJ42" s="220"/>
      <c r="DJK42" s="220"/>
      <c r="DJL42" s="220"/>
      <c r="DJM42" s="220"/>
      <c r="DJN42" s="220"/>
      <c r="DJO42" s="220"/>
      <c r="DJP42" s="220"/>
      <c r="DJQ42" s="220"/>
      <c r="DJR42" s="220"/>
      <c r="DJS42" s="220"/>
      <c r="DJT42" s="220"/>
      <c r="DJU42" s="220"/>
      <c r="DJV42" s="220"/>
      <c r="DJW42" s="220"/>
      <c r="DJX42" s="220"/>
      <c r="DJY42" s="220"/>
      <c r="DJZ42" s="220"/>
      <c r="DKA42" s="220"/>
      <c r="DKB42" s="220"/>
      <c r="DKC42" s="220"/>
      <c r="DKD42" s="220"/>
      <c r="DKE42" s="220"/>
      <c r="DKF42" s="220"/>
      <c r="DKG42" s="220"/>
      <c r="DKH42" s="220"/>
      <c r="DKI42" s="220"/>
      <c r="DKJ42" s="220"/>
      <c r="DKK42" s="220"/>
      <c r="DKL42" s="220"/>
      <c r="DKM42" s="220"/>
      <c r="DKN42" s="220"/>
      <c r="DKO42" s="220"/>
      <c r="DKP42" s="220"/>
      <c r="DKQ42" s="220"/>
      <c r="DKR42" s="220"/>
      <c r="DKS42" s="220"/>
      <c r="DKT42" s="220"/>
      <c r="DKU42" s="220"/>
      <c r="DKV42" s="220"/>
      <c r="DKW42" s="220"/>
      <c r="DKX42" s="220"/>
      <c r="DKY42" s="220"/>
      <c r="DKZ42" s="220"/>
      <c r="DLA42" s="220"/>
      <c r="DLB42" s="220"/>
      <c r="DLC42" s="220"/>
      <c r="DLD42" s="220"/>
      <c r="DLE42" s="220"/>
      <c r="DLF42" s="220"/>
      <c r="DLG42" s="220"/>
      <c r="DLH42" s="220"/>
      <c r="DLI42" s="220"/>
      <c r="DLJ42" s="220"/>
      <c r="DLK42" s="220"/>
      <c r="DLL42" s="220"/>
      <c r="DLM42" s="220"/>
      <c r="DLN42" s="220"/>
      <c r="DLO42" s="220"/>
      <c r="DLP42" s="220"/>
      <c r="DLQ42" s="220"/>
      <c r="DLR42" s="220"/>
      <c r="DLS42" s="220"/>
      <c r="DLT42" s="220"/>
      <c r="DLU42" s="220"/>
      <c r="DLV42" s="220"/>
      <c r="DLW42" s="220"/>
      <c r="DLX42" s="220"/>
      <c r="DLY42" s="220"/>
      <c r="DLZ42" s="220"/>
      <c r="DMA42" s="220"/>
      <c r="DMB42" s="220"/>
      <c r="DMC42" s="220"/>
      <c r="DMD42" s="220"/>
      <c r="DME42" s="220"/>
      <c r="DMF42" s="220"/>
      <c r="DMG42" s="220"/>
      <c r="DMH42" s="220"/>
      <c r="DMI42" s="220"/>
      <c r="DMJ42" s="220"/>
      <c r="DMK42" s="220"/>
      <c r="DML42" s="220"/>
      <c r="DMM42" s="220"/>
      <c r="DMN42" s="220"/>
      <c r="DMO42" s="220"/>
      <c r="DMP42" s="220"/>
      <c r="DMQ42" s="220"/>
      <c r="DMR42" s="220"/>
      <c r="DMS42" s="220"/>
      <c r="DMT42" s="220"/>
      <c r="DMU42" s="220"/>
      <c r="DMV42" s="220"/>
      <c r="DMW42" s="220"/>
      <c r="DMX42" s="220"/>
      <c r="DMY42" s="220"/>
      <c r="DMZ42" s="220"/>
      <c r="DNA42" s="220"/>
      <c r="DNB42" s="220"/>
      <c r="DNC42" s="220"/>
      <c r="DND42" s="220"/>
      <c r="DNE42" s="220"/>
      <c r="DNF42" s="220"/>
      <c r="DNG42" s="220"/>
      <c r="DNH42" s="220"/>
      <c r="DNI42" s="220"/>
      <c r="DNJ42" s="220"/>
      <c r="DNK42" s="220"/>
      <c r="DNL42" s="220"/>
      <c r="DNM42" s="220"/>
      <c r="DNN42" s="220"/>
      <c r="DNO42" s="220"/>
      <c r="DNP42" s="220"/>
      <c r="DNQ42" s="220"/>
      <c r="DNR42" s="220"/>
      <c r="DNS42" s="220"/>
      <c r="DNT42" s="220"/>
      <c r="DNU42" s="220"/>
      <c r="DNV42" s="220"/>
      <c r="DNW42" s="220"/>
      <c r="DNX42" s="220"/>
      <c r="DNY42" s="220"/>
      <c r="DNZ42" s="220"/>
      <c r="DOA42" s="220"/>
      <c r="DOB42" s="220"/>
      <c r="DOC42" s="220"/>
      <c r="DOD42" s="220"/>
      <c r="DOE42" s="220"/>
      <c r="DOF42" s="220"/>
      <c r="DOG42" s="220"/>
      <c r="DOH42" s="220"/>
      <c r="DOI42" s="220"/>
      <c r="DOJ42" s="220"/>
      <c r="DOK42" s="220"/>
      <c r="DOL42" s="220"/>
      <c r="DOM42" s="220"/>
      <c r="DON42" s="220"/>
      <c r="DOO42" s="220"/>
      <c r="DOP42" s="220"/>
      <c r="DOQ42" s="220"/>
      <c r="DOR42" s="220"/>
      <c r="DOS42" s="220"/>
      <c r="DOT42" s="220"/>
      <c r="DOU42" s="220"/>
      <c r="DOV42" s="220"/>
      <c r="DOW42" s="220"/>
      <c r="DOX42" s="220"/>
      <c r="DOY42" s="220"/>
      <c r="DOZ42" s="220"/>
      <c r="DPA42" s="220"/>
      <c r="DPB42" s="220"/>
      <c r="DPC42" s="220"/>
      <c r="DPD42" s="220"/>
      <c r="DPE42" s="220"/>
      <c r="DPF42" s="220"/>
      <c r="DPG42" s="220"/>
      <c r="DPH42" s="220"/>
      <c r="DPI42" s="220"/>
      <c r="DPJ42" s="220"/>
      <c r="DPK42" s="220"/>
      <c r="DPL42" s="220"/>
      <c r="DPM42" s="220"/>
      <c r="DPN42" s="220"/>
      <c r="DPO42" s="220"/>
      <c r="DPP42" s="220"/>
      <c r="DPQ42" s="220"/>
      <c r="DPR42" s="220"/>
      <c r="DPS42" s="220"/>
      <c r="DPT42" s="220"/>
      <c r="DPU42" s="220"/>
      <c r="DPV42" s="220"/>
      <c r="DPW42" s="220"/>
      <c r="DPX42" s="220"/>
      <c r="DPY42" s="220"/>
      <c r="DPZ42" s="220"/>
      <c r="DQA42" s="220"/>
      <c r="DQB42" s="220"/>
      <c r="DQC42" s="220"/>
      <c r="DQD42" s="220"/>
      <c r="DQE42" s="220"/>
      <c r="DQF42" s="220"/>
      <c r="DQG42" s="220"/>
      <c r="DQH42" s="220"/>
      <c r="DQI42" s="220"/>
      <c r="DQJ42" s="220"/>
      <c r="DQK42" s="220"/>
      <c r="DQL42" s="220"/>
      <c r="DQM42" s="220"/>
      <c r="DQN42" s="220"/>
      <c r="DQO42" s="220"/>
      <c r="DQP42" s="220"/>
      <c r="DQQ42" s="220"/>
      <c r="DQR42" s="220"/>
      <c r="DQS42" s="220"/>
      <c r="DQT42" s="220"/>
      <c r="DQU42" s="220"/>
      <c r="DQV42" s="220"/>
      <c r="DQW42" s="220"/>
      <c r="DQX42" s="220"/>
      <c r="DQY42" s="220"/>
      <c r="DQZ42" s="220"/>
      <c r="DRA42" s="220"/>
      <c r="DRB42" s="220"/>
      <c r="DRC42" s="220"/>
      <c r="DRD42" s="220"/>
      <c r="DRE42" s="220"/>
      <c r="DRF42" s="220"/>
      <c r="DRG42" s="220"/>
      <c r="DRH42" s="220"/>
      <c r="DRI42" s="220"/>
      <c r="DRJ42" s="220"/>
      <c r="DRK42" s="220"/>
      <c r="DRL42" s="220"/>
      <c r="DRM42" s="220"/>
      <c r="DRN42" s="220"/>
      <c r="DRO42" s="220"/>
      <c r="DRP42" s="220"/>
      <c r="DRQ42" s="220"/>
      <c r="DRR42" s="220"/>
      <c r="DRS42" s="220"/>
      <c r="DRT42" s="220"/>
      <c r="DRU42" s="220"/>
      <c r="DRV42" s="220"/>
      <c r="DRW42" s="220"/>
      <c r="DRX42" s="220"/>
      <c r="DRY42" s="220"/>
      <c r="DRZ42" s="220"/>
      <c r="DSA42" s="220"/>
      <c r="DSB42" s="220"/>
      <c r="DSC42" s="220"/>
      <c r="DSD42" s="220"/>
      <c r="DSE42" s="220"/>
      <c r="DSF42" s="220"/>
      <c r="DSG42" s="220"/>
      <c r="DSH42" s="220"/>
      <c r="DSI42" s="220"/>
      <c r="DSJ42" s="220"/>
      <c r="DSK42" s="220"/>
      <c r="DSL42" s="220"/>
      <c r="DSM42" s="220"/>
      <c r="DSN42" s="220"/>
      <c r="DSO42" s="220"/>
      <c r="DSP42" s="220"/>
      <c r="DSQ42" s="220"/>
      <c r="DSR42" s="220"/>
      <c r="DSS42" s="220"/>
      <c r="DST42" s="220"/>
      <c r="DSU42" s="220"/>
      <c r="DSV42" s="220"/>
      <c r="DSW42" s="220"/>
      <c r="DSX42" s="220"/>
      <c r="DSY42" s="220"/>
      <c r="DSZ42" s="220"/>
      <c r="DTA42" s="220"/>
      <c r="DTB42" s="220"/>
      <c r="DTC42" s="220"/>
      <c r="DTD42" s="220"/>
      <c r="DTE42" s="220"/>
      <c r="DTF42" s="220"/>
      <c r="DTG42" s="220"/>
      <c r="DTH42" s="220"/>
      <c r="DTI42" s="220"/>
      <c r="DTJ42" s="220"/>
      <c r="DTK42" s="220"/>
      <c r="DTL42" s="220"/>
      <c r="DTM42" s="220"/>
      <c r="DTN42" s="220"/>
      <c r="DTO42" s="220"/>
      <c r="DTP42" s="220"/>
      <c r="DTQ42" s="220"/>
      <c r="DTR42" s="220"/>
      <c r="DTS42" s="220"/>
      <c r="DTT42" s="220"/>
      <c r="DTU42" s="220"/>
      <c r="DTV42" s="220"/>
      <c r="DTW42" s="220"/>
      <c r="DTX42" s="220"/>
      <c r="DTY42" s="220"/>
      <c r="DTZ42" s="220"/>
      <c r="DUA42" s="220"/>
      <c r="DUB42" s="220"/>
      <c r="DUC42" s="220"/>
      <c r="DUD42" s="220"/>
      <c r="DUE42" s="220"/>
      <c r="DUF42" s="220"/>
      <c r="DUG42" s="220"/>
      <c r="DUH42" s="220"/>
      <c r="DUI42" s="220"/>
      <c r="DUJ42" s="220"/>
      <c r="DUK42" s="220"/>
      <c r="DUL42" s="220"/>
      <c r="DUM42" s="220"/>
      <c r="DUN42" s="220"/>
      <c r="DUO42" s="220"/>
      <c r="DUP42" s="220"/>
      <c r="DUQ42" s="220"/>
      <c r="DUR42" s="220"/>
      <c r="DUS42" s="220"/>
      <c r="DUT42" s="220"/>
      <c r="DUU42" s="220"/>
      <c r="DUV42" s="220"/>
      <c r="DUW42" s="220"/>
      <c r="DUX42" s="220"/>
      <c r="DUY42" s="220"/>
      <c r="DUZ42" s="220"/>
      <c r="DVA42" s="220"/>
      <c r="DVB42" s="220"/>
      <c r="DVC42" s="220"/>
      <c r="DVD42" s="220"/>
      <c r="DVE42" s="220"/>
      <c r="DVF42" s="220"/>
      <c r="DVG42" s="220"/>
      <c r="DVH42" s="220"/>
      <c r="DVI42" s="220"/>
      <c r="DVJ42" s="220"/>
      <c r="DVK42" s="220"/>
      <c r="DVL42" s="220"/>
      <c r="DVM42" s="220"/>
      <c r="DVN42" s="220"/>
      <c r="DVO42" s="220"/>
      <c r="DVP42" s="220"/>
      <c r="DVQ42" s="220"/>
      <c r="DVR42" s="220"/>
      <c r="DVS42" s="220"/>
      <c r="DVT42" s="220"/>
      <c r="DVU42" s="220"/>
      <c r="DVV42" s="220"/>
      <c r="DVW42" s="220"/>
      <c r="DVX42" s="220"/>
      <c r="DVY42" s="220"/>
      <c r="DVZ42" s="220"/>
      <c r="DWA42" s="220"/>
      <c r="DWB42" s="220"/>
      <c r="DWC42" s="220"/>
      <c r="DWD42" s="220"/>
      <c r="DWE42" s="220"/>
      <c r="DWF42" s="220"/>
      <c r="DWG42" s="220"/>
      <c r="DWH42" s="220"/>
      <c r="DWI42" s="220"/>
      <c r="DWJ42" s="220"/>
      <c r="DWK42" s="220"/>
      <c r="DWL42" s="220"/>
      <c r="DWM42" s="220"/>
      <c r="DWN42" s="220"/>
      <c r="DWO42" s="220"/>
      <c r="DWP42" s="220"/>
      <c r="DWQ42" s="220"/>
      <c r="DWR42" s="220"/>
      <c r="DWS42" s="220"/>
      <c r="DWT42" s="220"/>
      <c r="DWU42" s="220"/>
      <c r="DWV42" s="220"/>
      <c r="DWW42" s="220"/>
      <c r="DWX42" s="220"/>
      <c r="DWY42" s="220"/>
      <c r="DWZ42" s="220"/>
      <c r="DXA42" s="220"/>
      <c r="DXB42" s="220"/>
      <c r="DXC42" s="220"/>
      <c r="DXD42" s="220"/>
      <c r="DXE42" s="220"/>
      <c r="DXF42" s="220"/>
      <c r="DXG42" s="220"/>
      <c r="DXH42" s="220"/>
      <c r="DXI42" s="220"/>
      <c r="DXJ42" s="220"/>
      <c r="DXK42" s="220"/>
      <c r="DXL42" s="220"/>
      <c r="DXM42" s="220"/>
      <c r="DXN42" s="220"/>
      <c r="DXO42" s="220"/>
      <c r="DXP42" s="220"/>
      <c r="DXQ42" s="220"/>
      <c r="DXR42" s="220"/>
      <c r="DXS42" s="220"/>
      <c r="DXT42" s="220"/>
      <c r="DXU42" s="220"/>
      <c r="DXV42" s="220"/>
      <c r="DXW42" s="220"/>
      <c r="DXX42" s="220"/>
      <c r="DXY42" s="220"/>
      <c r="DXZ42" s="220"/>
      <c r="DYA42" s="220"/>
      <c r="DYB42" s="220"/>
      <c r="DYC42" s="220"/>
      <c r="DYD42" s="220"/>
      <c r="DYE42" s="220"/>
      <c r="DYF42" s="220"/>
      <c r="DYG42" s="220"/>
      <c r="DYH42" s="220"/>
      <c r="DYI42" s="220"/>
      <c r="DYJ42" s="220"/>
      <c r="DYK42" s="220"/>
      <c r="DYL42" s="220"/>
      <c r="DYM42" s="220"/>
      <c r="DYN42" s="220"/>
      <c r="DYO42" s="220"/>
      <c r="DYP42" s="220"/>
      <c r="DYQ42" s="220"/>
      <c r="DYR42" s="220"/>
      <c r="DYS42" s="220"/>
      <c r="DYT42" s="220"/>
      <c r="DYU42" s="220"/>
      <c r="DYV42" s="220"/>
      <c r="DYW42" s="220"/>
      <c r="DYX42" s="220"/>
      <c r="DYY42" s="220"/>
      <c r="DYZ42" s="220"/>
      <c r="DZA42" s="220"/>
      <c r="DZB42" s="220"/>
      <c r="DZC42" s="220"/>
      <c r="DZD42" s="220"/>
      <c r="DZE42" s="220"/>
      <c r="DZF42" s="220"/>
      <c r="DZG42" s="220"/>
      <c r="DZH42" s="220"/>
      <c r="DZI42" s="220"/>
      <c r="DZJ42" s="220"/>
      <c r="DZK42" s="220"/>
      <c r="DZL42" s="220"/>
      <c r="DZM42" s="220"/>
      <c r="DZN42" s="220"/>
      <c r="DZO42" s="220"/>
      <c r="DZP42" s="220"/>
      <c r="DZQ42" s="220"/>
      <c r="DZR42" s="220"/>
      <c r="DZS42" s="220"/>
      <c r="DZT42" s="220"/>
      <c r="DZU42" s="220"/>
      <c r="DZV42" s="220"/>
      <c r="DZW42" s="220"/>
      <c r="DZX42" s="220"/>
      <c r="DZY42" s="220"/>
      <c r="DZZ42" s="220"/>
      <c r="EAA42" s="220"/>
      <c r="EAB42" s="220"/>
      <c r="EAC42" s="220"/>
      <c r="EAD42" s="220"/>
      <c r="EAE42" s="220"/>
      <c r="EAF42" s="220"/>
      <c r="EAG42" s="220"/>
      <c r="EAH42" s="220"/>
      <c r="EAI42" s="220"/>
      <c r="EAJ42" s="220"/>
      <c r="EAK42" s="220"/>
      <c r="EAL42" s="220"/>
      <c r="EAM42" s="220"/>
      <c r="EAN42" s="220"/>
      <c r="EAO42" s="220"/>
      <c r="EAP42" s="220"/>
      <c r="EAQ42" s="220"/>
      <c r="EAR42" s="220"/>
      <c r="EAS42" s="220"/>
      <c r="EAT42" s="220"/>
      <c r="EAU42" s="220"/>
      <c r="EAV42" s="220"/>
      <c r="EAW42" s="220"/>
      <c r="EAX42" s="220"/>
      <c r="EAY42" s="220"/>
      <c r="EAZ42" s="220"/>
      <c r="EBA42" s="220"/>
      <c r="EBB42" s="220"/>
      <c r="EBC42" s="220"/>
      <c r="EBD42" s="220"/>
      <c r="EBE42" s="220"/>
      <c r="EBF42" s="220"/>
      <c r="EBG42" s="220"/>
      <c r="EBH42" s="220"/>
      <c r="EBI42" s="220"/>
      <c r="EBJ42" s="220"/>
      <c r="EBK42" s="220"/>
      <c r="EBL42" s="220"/>
      <c r="EBM42" s="220"/>
      <c r="EBN42" s="220"/>
      <c r="EBO42" s="220"/>
      <c r="EBP42" s="220"/>
      <c r="EBQ42" s="220"/>
      <c r="EBR42" s="220"/>
      <c r="EBS42" s="220"/>
      <c r="EBT42" s="220"/>
      <c r="EBU42" s="220"/>
      <c r="EBV42" s="220"/>
      <c r="EBW42" s="220"/>
      <c r="EBX42" s="220"/>
      <c r="EBY42" s="220"/>
      <c r="EBZ42" s="220"/>
      <c r="ECA42" s="220"/>
      <c r="ECB42" s="220"/>
      <c r="ECC42" s="220"/>
      <c r="ECD42" s="220"/>
      <c r="ECE42" s="220"/>
      <c r="ECF42" s="220"/>
      <c r="ECG42" s="220"/>
      <c r="ECH42" s="220"/>
      <c r="ECI42" s="220"/>
      <c r="ECJ42" s="220"/>
      <c r="ECK42" s="220"/>
      <c r="ECL42" s="220"/>
      <c r="ECM42" s="220"/>
      <c r="ECN42" s="220"/>
      <c r="ECO42" s="220"/>
      <c r="ECP42" s="220"/>
      <c r="ECQ42" s="220"/>
      <c r="ECR42" s="220"/>
      <c r="ECS42" s="220"/>
      <c r="ECT42" s="220"/>
      <c r="ECU42" s="220"/>
      <c r="ECV42" s="220"/>
      <c r="ECW42" s="220"/>
      <c r="ECX42" s="220"/>
      <c r="ECY42" s="220"/>
      <c r="ECZ42" s="220"/>
      <c r="EDA42" s="220"/>
      <c r="EDB42" s="220"/>
      <c r="EDC42" s="220"/>
      <c r="EDD42" s="220"/>
      <c r="EDE42" s="220"/>
      <c r="EDF42" s="220"/>
      <c r="EDG42" s="220"/>
      <c r="EDH42" s="220"/>
      <c r="EDI42" s="220"/>
      <c r="EDJ42" s="220"/>
      <c r="EDK42" s="220"/>
      <c r="EDL42" s="220"/>
      <c r="EDM42" s="220"/>
      <c r="EDN42" s="220"/>
      <c r="EDO42" s="220"/>
      <c r="EDP42" s="220"/>
      <c r="EDQ42" s="220"/>
      <c r="EDR42" s="220"/>
      <c r="EDS42" s="220"/>
      <c r="EDT42" s="220"/>
      <c r="EDU42" s="220"/>
      <c r="EDV42" s="220"/>
      <c r="EDW42" s="220"/>
      <c r="EDX42" s="220"/>
      <c r="EDY42" s="220"/>
      <c r="EDZ42" s="220"/>
      <c r="EEA42" s="220"/>
      <c r="EEB42" s="220"/>
      <c r="EEC42" s="220"/>
      <c r="EED42" s="220"/>
      <c r="EEE42" s="220"/>
      <c r="EEF42" s="220"/>
      <c r="EEG42" s="220"/>
      <c r="EEH42" s="220"/>
      <c r="EEI42" s="220"/>
      <c r="EEJ42" s="220"/>
      <c r="EEK42" s="220"/>
      <c r="EEL42" s="220"/>
      <c r="EEM42" s="220"/>
      <c r="EEN42" s="220"/>
      <c r="EEO42" s="220"/>
      <c r="EEP42" s="220"/>
      <c r="EEQ42" s="220"/>
      <c r="EER42" s="220"/>
      <c r="EES42" s="220"/>
      <c r="EET42" s="220"/>
      <c r="EEU42" s="220"/>
      <c r="EEV42" s="220"/>
      <c r="EEW42" s="220"/>
      <c r="EEX42" s="220"/>
      <c r="EEY42" s="220"/>
      <c r="EEZ42" s="220"/>
      <c r="EFA42" s="220"/>
      <c r="EFB42" s="220"/>
      <c r="EFC42" s="220"/>
      <c r="EFD42" s="220"/>
      <c r="EFE42" s="220"/>
      <c r="EFF42" s="220"/>
      <c r="EFG42" s="220"/>
      <c r="EFH42" s="220"/>
      <c r="EFI42" s="220"/>
      <c r="EFJ42" s="220"/>
      <c r="EFK42" s="220"/>
      <c r="EFL42" s="220"/>
      <c r="EFM42" s="220"/>
      <c r="EFN42" s="220"/>
      <c r="EFO42" s="220"/>
      <c r="EFP42" s="220"/>
      <c r="EFQ42" s="220"/>
      <c r="EFR42" s="220"/>
      <c r="EFS42" s="220"/>
      <c r="EFT42" s="220"/>
      <c r="EFU42" s="220"/>
      <c r="EFV42" s="220"/>
      <c r="EFW42" s="220"/>
      <c r="EFX42" s="220"/>
      <c r="EFY42" s="220"/>
      <c r="EFZ42" s="220"/>
      <c r="EGA42" s="220"/>
      <c r="EGB42" s="220"/>
      <c r="EGC42" s="220"/>
      <c r="EGD42" s="220"/>
      <c r="EGE42" s="220"/>
      <c r="EGF42" s="220"/>
      <c r="EGG42" s="220"/>
      <c r="EGH42" s="220"/>
      <c r="EGI42" s="220"/>
      <c r="EGJ42" s="220"/>
      <c r="EGK42" s="220"/>
      <c r="EGL42" s="220"/>
      <c r="EGM42" s="220"/>
      <c r="EGN42" s="220"/>
      <c r="EGO42" s="220"/>
      <c r="EGP42" s="220"/>
      <c r="EGQ42" s="220"/>
      <c r="EGR42" s="220"/>
      <c r="EGS42" s="220"/>
      <c r="EGT42" s="220"/>
      <c r="EGU42" s="220"/>
      <c r="EGV42" s="220"/>
      <c r="EGW42" s="220"/>
      <c r="EGX42" s="220"/>
      <c r="EGY42" s="220"/>
      <c r="EGZ42" s="220"/>
      <c r="EHA42" s="220"/>
      <c r="EHB42" s="220"/>
      <c r="EHC42" s="220"/>
      <c r="EHD42" s="220"/>
      <c r="EHE42" s="220"/>
      <c r="EHF42" s="220"/>
      <c r="EHG42" s="220"/>
      <c r="EHH42" s="220"/>
      <c r="EHI42" s="220"/>
      <c r="EHJ42" s="220"/>
      <c r="EHK42" s="220"/>
      <c r="EHL42" s="220"/>
      <c r="EHM42" s="220"/>
      <c r="EHN42" s="220"/>
      <c r="EHO42" s="220"/>
      <c r="EHP42" s="220"/>
      <c r="EHQ42" s="220"/>
      <c r="EHR42" s="220"/>
      <c r="EHS42" s="220"/>
      <c r="EHT42" s="220"/>
      <c r="EHU42" s="220"/>
      <c r="EHV42" s="220"/>
      <c r="EHW42" s="220"/>
      <c r="EHX42" s="220"/>
      <c r="EHY42" s="220"/>
      <c r="EHZ42" s="220"/>
      <c r="EIA42" s="220"/>
      <c r="EIB42" s="220"/>
      <c r="EIC42" s="220"/>
      <c r="EID42" s="220"/>
      <c r="EIE42" s="220"/>
      <c r="EIF42" s="220"/>
      <c r="EIG42" s="220"/>
      <c r="EIH42" s="220"/>
      <c r="EII42" s="220"/>
      <c r="EIJ42" s="220"/>
      <c r="EIK42" s="220"/>
      <c r="EIL42" s="220"/>
      <c r="EIM42" s="220"/>
      <c r="EIN42" s="220"/>
      <c r="EIO42" s="220"/>
      <c r="EIP42" s="220"/>
      <c r="EIQ42" s="220"/>
      <c r="EIR42" s="220"/>
      <c r="EIS42" s="220"/>
      <c r="EIT42" s="220"/>
      <c r="EIU42" s="220"/>
      <c r="EIV42" s="220"/>
      <c r="EIW42" s="220"/>
      <c r="EIX42" s="220"/>
      <c r="EIY42" s="220"/>
      <c r="EIZ42" s="220"/>
      <c r="EJA42" s="220"/>
      <c r="EJB42" s="220"/>
      <c r="EJC42" s="220"/>
      <c r="EJD42" s="220"/>
      <c r="EJE42" s="220"/>
      <c r="EJF42" s="220"/>
      <c r="EJG42" s="220"/>
      <c r="EJH42" s="220"/>
      <c r="EJI42" s="220"/>
      <c r="EJJ42" s="220"/>
      <c r="EJK42" s="220"/>
      <c r="EJL42" s="220"/>
      <c r="EJM42" s="220"/>
      <c r="EJN42" s="220"/>
      <c r="EJO42" s="220"/>
      <c r="EJP42" s="220"/>
      <c r="EJQ42" s="220"/>
      <c r="EJR42" s="220"/>
      <c r="EJS42" s="220"/>
      <c r="EJT42" s="220"/>
      <c r="EJU42" s="220"/>
      <c r="EJV42" s="220"/>
      <c r="EJW42" s="220"/>
      <c r="EJX42" s="220"/>
      <c r="EJY42" s="220"/>
      <c r="EJZ42" s="220"/>
      <c r="EKA42" s="220"/>
      <c r="EKB42" s="220"/>
      <c r="EKC42" s="220"/>
      <c r="EKD42" s="220"/>
      <c r="EKE42" s="220"/>
      <c r="EKF42" s="220"/>
      <c r="EKG42" s="220"/>
      <c r="EKH42" s="220"/>
      <c r="EKI42" s="220"/>
      <c r="EKJ42" s="220"/>
      <c r="EKK42" s="220"/>
      <c r="EKL42" s="220"/>
      <c r="EKM42" s="220"/>
      <c r="EKN42" s="220"/>
      <c r="EKO42" s="220"/>
      <c r="EKP42" s="220"/>
      <c r="EKQ42" s="220"/>
      <c r="EKR42" s="220"/>
      <c r="EKS42" s="220"/>
      <c r="EKT42" s="220"/>
      <c r="EKU42" s="220"/>
      <c r="EKV42" s="220"/>
      <c r="EKW42" s="220"/>
      <c r="EKX42" s="220"/>
      <c r="EKY42" s="220"/>
      <c r="EKZ42" s="220"/>
      <c r="ELA42" s="220"/>
      <c r="ELB42" s="220"/>
      <c r="ELC42" s="220"/>
      <c r="ELD42" s="220"/>
      <c r="ELE42" s="220"/>
      <c r="ELF42" s="220"/>
      <c r="ELG42" s="220"/>
      <c r="ELH42" s="220"/>
      <c r="ELI42" s="220"/>
      <c r="ELJ42" s="220"/>
      <c r="ELK42" s="220"/>
      <c r="ELL42" s="220"/>
      <c r="ELM42" s="220"/>
      <c r="ELN42" s="220"/>
      <c r="ELO42" s="220"/>
      <c r="ELP42" s="220"/>
      <c r="ELQ42" s="220"/>
      <c r="ELR42" s="220"/>
      <c r="ELS42" s="220"/>
      <c r="ELT42" s="220"/>
      <c r="ELU42" s="220"/>
      <c r="ELV42" s="220"/>
      <c r="ELW42" s="220"/>
      <c r="ELX42" s="220"/>
      <c r="ELY42" s="220"/>
      <c r="ELZ42" s="220"/>
      <c r="EMA42" s="220"/>
      <c r="EMB42" s="220"/>
      <c r="EMC42" s="220"/>
      <c r="EMD42" s="220"/>
      <c r="EME42" s="220"/>
      <c r="EMF42" s="220"/>
      <c r="EMG42" s="220"/>
      <c r="EMH42" s="220"/>
      <c r="EMI42" s="220"/>
      <c r="EMJ42" s="220"/>
      <c r="EMK42" s="220"/>
      <c r="EML42" s="220"/>
      <c r="EMM42" s="220"/>
      <c r="EMN42" s="220"/>
      <c r="EMO42" s="220"/>
      <c r="EMP42" s="220"/>
      <c r="EMQ42" s="220"/>
      <c r="EMR42" s="220"/>
      <c r="EMS42" s="220"/>
      <c r="EMT42" s="220"/>
      <c r="EMU42" s="220"/>
      <c r="EMV42" s="220"/>
      <c r="EMW42" s="220"/>
      <c r="EMX42" s="220"/>
      <c r="EMY42" s="220"/>
      <c r="EMZ42" s="220"/>
      <c r="ENA42" s="220"/>
      <c r="ENB42" s="220"/>
      <c r="ENC42" s="220"/>
      <c r="END42" s="220"/>
      <c r="ENE42" s="220"/>
      <c r="ENF42" s="220"/>
      <c r="ENG42" s="220"/>
      <c r="ENH42" s="220"/>
      <c r="ENI42" s="220"/>
      <c r="ENJ42" s="220"/>
      <c r="ENK42" s="220"/>
      <c r="ENL42" s="220"/>
      <c r="ENM42" s="220"/>
      <c r="ENN42" s="220"/>
      <c r="ENO42" s="220"/>
      <c r="ENP42" s="220"/>
      <c r="ENQ42" s="220"/>
      <c r="ENR42" s="220"/>
      <c r="ENS42" s="220"/>
      <c r="ENT42" s="220"/>
      <c r="ENU42" s="220"/>
      <c r="ENV42" s="220"/>
      <c r="ENW42" s="220"/>
      <c r="ENX42" s="220"/>
      <c r="ENY42" s="220"/>
      <c r="ENZ42" s="220"/>
      <c r="EOA42" s="220"/>
      <c r="EOB42" s="220"/>
      <c r="EOC42" s="220"/>
      <c r="EOD42" s="220"/>
      <c r="EOE42" s="220"/>
      <c r="EOF42" s="220"/>
      <c r="EOG42" s="220"/>
      <c r="EOH42" s="220"/>
      <c r="EOI42" s="220"/>
      <c r="EOJ42" s="220"/>
      <c r="EOK42" s="220"/>
      <c r="EOL42" s="220"/>
      <c r="EOM42" s="220"/>
      <c r="EON42" s="220"/>
      <c r="EOO42" s="220"/>
      <c r="EOP42" s="220"/>
      <c r="EOQ42" s="220"/>
      <c r="EOR42" s="220"/>
      <c r="EOS42" s="220"/>
      <c r="EOT42" s="220"/>
      <c r="EOU42" s="220"/>
      <c r="EOV42" s="220"/>
      <c r="EOW42" s="220"/>
      <c r="EOX42" s="220"/>
      <c r="EOY42" s="220"/>
      <c r="EOZ42" s="220"/>
      <c r="EPA42" s="220"/>
      <c r="EPB42" s="220"/>
      <c r="EPC42" s="220"/>
      <c r="EPD42" s="220"/>
      <c r="EPE42" s="220"/>
      <c r="EPF42" s="220"/>
      <c r="EPG42" s="220"/>
      <c r="EPH42" s="220"/>
      <c r="EPI42" s="220"/>
      <c r="EPJ42" s="220"/>
      <c r="EPK42" s="220"/>
      <c r="EPL42" s="220"/>
      <c r="EPM42" s="220"/>
      <c r="EPN42" s="220"/>
      <c r="EPO42" s="220"/>
      <c r="EPP42" s="220"/>
      <c r="EPQ42" s="220"/>
      <c r="EPR42" s="220"/>
      <c r="EPS42" s="220"/>
      <c r="EPT42" s="220"/>
      <c r="EPU42" s="220"/>
      <c r="EPV42" s="220"/>
      <c r="EPW42" s="220"/>
      <c r="EPX42" s="220"/>
      <c r="EPY42" s="220"/>
      <c r="EPZ42" s="220"/>
      <c r="EQA42" s="220"/>
      <c r="EQB42" s="220"/>
      <c r="EQC42" s="220"/>
      <c r="EQD42" s="220"/>
      <c r="EQE42" s="220"/>
      <c r="EQF42" s="220"/>
      <c r="EQG42" s="220"/>
      <c r="EQH42" s="220"/>
      <c r="EQI42" s="220"/>
      <c r="EQJ42" s="220"/>
      <c r="EQK42" s="220"/>
      <c r="EQL42" s="220"/>
      <c r="EQM42" s="220"/>
      <c r="EQN42" s="220"/>
      <c r="EQO42" s="220"/>
      <c r="EQP42" s="220"/>
      <c r="EQQ42" s="220"/>
      <c r="EQR42" s="220"/>
      <c r="EQS42" s="220"/>
      <c r="EQT42" s="220"/>
      <c r="EQU42" s="220"/>
      <c r="EQV42" s="220"/>
      <c r="EQW42" s="220"/>
      <c r="EQX42" s="220"/>
      <c r="EQY42" s="220"/>
      <c r="EQZ42" s="220"/>
      <c r="ERA42" s="220"/>
      <c r="ERB42" s="220"/>
      <c r="ERC42" s="220"/>
      <c r="ERD42" s="220"/>
      <c r="ERE42" s="220"/>
      <c r="ERF42" s="220"/>
      <c r="ERG42" s="220"/>
      <c r="ERH42" s="220"/>
      <c r="ERI42" s="220"/>
      <c r="ERJ42" s="220"/>
      <c r="ERK42" s="220"/>
      <c r="ERL42" s="220"/>
      <c r="ERM42" s="220"/>
      <c r="ERN42" s="220"/>
      <c r="ERO42" s="220"/>
      <c r="ERP42" s="220"/>
      <c r="ERQ42" s="220"/>
      <c r="ERR42" s="220"/>
      <c r="ERS42" s="220"/>
      <c r="ERT42" s="220"/>
      <c r="ERU42" s="220"/>
      <c r="ERV42" s="220"/>
      <c r="ERW42" s="220"/>
      <c r="ERX42" s="220"/>
      <c r="ERY42" s="220"/>
      <c r="ERZ42" s="220"/>
      <c r="ESA42" s="220"/>
      <c r="ESB42" s="220"/>
      <c r="ESC42" s="220"/>
      <c r="ESD42" s="220"/>
      <c r="ESE42" s="220"/>
      <c r="ESF42" s="220"/>
      <c r="ESG42" s="220"/>
      <c r="ESH42" s="220"/>
      <c r="ESI42" s="220"/>
      <c r="ESJ42" s="220"/>
      <c r="ESK42" s="220"/>
      <c r="ESL42" s="220"/>
      <c r="ESM42" s="220"/>
      <c r="ESN42" s="220"/>
      <c r="ESO42" s="220"/>
      <c r="ESP42" s="220"/>
      <c r="ESQ42" s="220"/>
      <c r="ESR42" s="220"/>
      <c r="ESS42" s="220"/>
      <c r="EST42" s="220"/>
      <c r="ESU42" s="220"/>
      <c r="ESV42" s="220"/>
      <c r="ESW42" s="220"/>
      <c r="ESX42" s="220"/>
      <c r="ESY42" s="220"/>
      <c r="ESZ42" s="220"/>
      <c r="ETA42" s="220"/>
      <c r="ETB42" s="220"/>
      <c r="ETC42" s="220"/>
      <c r="ETD42" s="220"/>
      <c r="ETE42" s="220"/>
      <c r="ETF42" s="220"/>
      <c r="ETG42" s="220"/>
      <c r="ETH42" s="220"/>
      <c r="ETI42" s="220"/>
      <c r="ETJ42" s="220"/>
      <c r="ETK42" s="220"/>
      <c r="ETL42" s="220"/>
      <c r="ETM42" s="220"/>
      <c r="ETN42" s="220"/>
      <c r="ETO42" s="220"/>
      <c r="ETP42" s="220"/>
      <c r="ETQ42" s="220"/>
      <c r="ETR42" s="220"/>
      <c r="ETS42" s="220"/>
      <c r="ETT42" s="220"/>
      <c r="ETU42" s="220"/>
      <c r="ETV42" s="220"/>
      <c r="ETW42" s="220"/>
      <c r="ETX42" s="220"/>
      <c r="ETY42" s="220"/>
      <c r="ETZ42" s="220"/>
      <c r="EUA42" s="220"/>
      <c r="EUB42" s="220"/>
      <c r="EUC42" s="220"/>
      <c r="EUD42" s="220"/>
      <c r="EUE42" s="220"/>
      <c r="EUF42" s="220"/>
      <c r="EUG42" s="220"/>
      <c r="EUH42" s="220"/>
      <c r="EUI42" s="220"/>
      <c r="EUJ42" s="220"/>
      <c r="EUK42" s="220"/>
      <c r="EUL42" s="220"/>
      <c r="EUM42" s="220"/>
      <c r="EUN42" s="220"/>
      <c r="EUO42" s="220"/>
      <c r="EUP42" s="220"/>
      <c r="EUQ42" s="220"/>
      <c r="EUR42" s="220"/>
      <c r="EUS42" s="220"/>
      <c r="EUT42" s="220"/>
      <c r="EUU42" s="220"/>
      <c r="EUV42" s="220"/>
      <c r="EUW42" s="220"/>
      <c r="EUX42" s="220"/>
      <c r="EUY42" s="220"/>
      <c r="EUZ42" s="220"/>
      <c r="EVA42" s="220"/>
      <c r="EVB42" s="220"/>
      <c r="EVC42" s="220"/>
      <c r="EVD42" s="220"/>
      <c r="EVE42" s="220"/>
      <c r="EVF42" s="220"/>
      <c r="EVG42" s="220"/>
      <c r="EVH42" s="220"/>
      <c r="EVI42" s="220"/>
      <c r="EVJ42" s="220"/>
      <c r="EVK42" s="220"/>
      <c r="EVL42" s="220"/>
      <c r="EVM42" s="220"/>
      <c r="EVN42" s="220"/>
      <c r="EVO42" s="220"/>
      <c r="EVP42" s="220"/>
      <c r="EVQ42" s="220"/>
      <c r="EVR42" s="220"/>
      <c r="EVS42" s="220"/>
      <c r="EVT42" s="220"/>
      <c r="EVU42" s="220"/>
      <c r="EVV42" s="220"/>
      <c r="EVW42" s="220"/>
      <c r="EVX42" s="220"/>
      <c r="EVY42" s="220"/>
      <c r="EVZ42" s="220"/>
      <c r="EWA42" s="220"/>
      <c r="EWB42" s="220"/>
      <c r="EWC42" s="220"/>
      <c r="EWD42" s="220"/>
      <c r="EWE42" s="220"/>
      <c r="EWF42" s="220"/>
      <c r="EWG42" s="220"/>
      <c r="EWH42" s="220"/>
      <c r="EWI42" s="220"/>
      <c r="EWJ42" s="220"/>
      <c r="EWK42" s="220"/>
      <c r="EWL42" s="220"/>
      <c r="EWM42" s="220"/>
      <c r="EWN42" s="220"/>
      <c r="EWO42" s="220"/>
      <c r="EWP42" s="220"/>
      <c r="EWQ42" s="220"/>
      <c r="EWR42" s="220"/>
      <c r="EWS42" s="220"/>
      <c r="EWT42" s="220"/>
      <c r="EWU42" s="220"/>
      <c r="EWV42" s="220"/>
      <c r="EWW42" s="220"/>
      <c r="EWX42" s="220"/>
      <c r="EWY42" s="220"/>
      <c r="EWZ42" s="220"/>
      <c r="EXA42" s="220"/>
      <c r="EXB42" s="220"/>
      <c r="EXC42" s="220"/>
      <c r="EXD42" s="220"/>
      <c r="EXE42" s="220"/>
      <c r="EXF42" s="220"/>
      <c r="EXG42" s="220"/>
      <c r="EXH42" s="220"/>
      <c r="EXI42" s="220"/>
      <c r="EXJ42" s="220"/>
      <c r="EXK42" s="220"/>
      <c r="EXL42" s="220"/>
      <c r="EXM42" s="220"/>
      <c r="EXN42" s="220"/>
      <c r="EXO42" s="220"/>
      <c r="EXP42" s="220"/>
      <c r="EXQ42" s="220"/>
      <c r="EXR42" s="220"/>
      <c r="EXS42" s="220"/>
      <c r="EXT42" s="220"/>
      <c r="EXU42" s="220"/>
      <c r="EXV42" s="220"/>
      <c r="EXW42" s="220"/>
      <c r="EXX42" s="220"/>
      <c r="EXY42" s="220"/>
      <c r="EXZ42" s="220"/>
      <c r="EYA42" s="220"/>
      <c r="EYB42" s="220"/>
      <c r="EYC42" s="220"/>
      <c r="EYD42" s="220"/>
      <c r="EYE42" s="220"/>
      <c r="EYF42" s="220"/>
      <c r="EYG42" s="220"/>
      <c r="EYH42" s="220"/>
      <c r="EYI42" s="220"/>
      <c r="EYJ42" s="220"/>
      <c r="EYK42" s="220"/>
      <c r="EYL42" s="220"/>
      <c r="EYM42" s="220"/>
      <c r="EYN42" s="220"/>
      <c r="EYO42" s="220"/>
      <c r="EYP42" s="220"/>
      <c r="EYQ42" s="220"/>
      <c r="EYR42" s="220"/>
      <c r="EYS42" s="220"/>
      <c r="EYT42" s="220"/>
      <c r="EYU42" s="220"/>
      <c r="EYV42" s="220"/>
      <c r="EYW42" s="220"/>
      <c r="EYX42" s="220"/>
      <c r="EYY42" s="220"/>
      <c r="EYZ42" s="220"/>
      <c r="EZA42" s="220"/>
      <c r="EZB42" s="220"/>
      <c r="EZC42" s="220"/>
      <c r="EZD42" s="220"/>
      <c r="EZE42" s="220"/>
      <c r="EZF42" s="220"/>
      <c r="EZG42" s="220"/>
      <c r="EZH42" s="220"/>
      <c r="EZI42" s="220"/>
      <c r="EZJ42" s="220"/>
      <c r="EZK42" s="220"/>
      <c r="EZL42" s="220"/>
      <c r="EZM42" s="220"/>
      <c r="EZN42" s="220"/>
      <c r="EZO42" s="220"/>
      <c r="EZP42" s="220"/>
      <c r="EZQ42" s="220"/>
      <c r="EZR42" s="220"/>
      <c r="EZS42" s="220"/>
      <c r="EZT42" s="220"/>
      <c r="EZU42" s="220"/>
      <c r="EZV42" s="220"/>
      <c r="EZW42" s="220"/>
      <c r="EZX42" s="220"/>
      <c r="EZY42" s="220"/>
      <c r="EZZ42" s="220"/>
      <c r="FAA42" s="220"/>
      <c r="FAB42" s="220"/>
      <c r="FAC42" s="220"/>
      <c r="FAD42" s="220"/>
      <c r="FAE42" s="220"/>
      <c r="FAF42" s="220"/>
      <c r="FAG42" s="220"/>
      <c r="FAH42" s="220"/>
      <c r="FAI42" s="220"/>
      <c r="FAJ42" s="220"/>
      <c r="FAK42" s="220"/>
      <c r="FAL42" s="220"/>
      <c r="FAM42" s="220"/>
      <c r="FAN42" s="220"/>
      <c r="FAO42" s="220"/>
      <c r="FAP42" s="220"/>
      <c r="FAQ42" s="220"/>
      <c r="FAR42" s="220"/>
      <c r="FAS42" s="220"/>
      <c r="FAT42" s="220"/>
      <c r="FAU42" s="220"/>
      <c r="FAV42" s="220"/>
      <c r="FAW42" s="220"/>
      <c r="FAX42" s="220"/>
      <c r="FAY42" s="220"/>
      <c r="FAZ42" s="220"/>
      <c r="FBA42" s="220"/>
      <c r="FBB42" s="220"/>
      <c r="FBC42" s="220"/>
      <c r="FBD42" s="220"/>
      <c r="FBE42" s="220"/>
      <c r="FBF42" s="220"/>
      <c r="FBG42" s="220"/>
      <c r="FBH42" s="220"/>
      <c r="FBI42" s="220"/>
      <c r="FBJ42" s="220"/>
      <c r="FBK42" s="220"/>
      <c r="FBL42" s="220"/>
      <c r="FBM42" s="220"/>
      <c r="FBN42" s="220"/>
      <c r="FBO42" s="220"/>
      <c r="FBP42" s="220"/>
      <c r="FBQ42" s="220"/>
      <c r="FBR42" s="220"/>
      <c r="FBS42" s="220"/>
      <c r="FBT42" s="220"/>
      <c r="FBU42" s="220"/>
      <c r="FBV42" s="220"/>
      <c r="FBW42" s="220"/>
      <c r="FBX42" s="220"/>
      <c r="FBY42" s="220"/>
      <c r="FBZ42" s="220"/>
      <c r="FCA42" s="220"/>
      <c r="FCB42" s="220"/>
      <c r="FCC42" s="220"/>
      <c r="FCD42" s="220"/>
      <c r="FCE42" s="220"/>
      <c r="FCF42" s="220"/>
      <c r="FCG42" s="220"/>
      <c r="FCH42" s="220"/>
      <c r="FCI42" s="220"/>
      <c r="FCJ42" s="220"/>
      <c r="FCK42" s="220"/>
      <c r="FCL42" s="220"/>
      <c r="FCM42" s="220"/>
      <c r="FCN42" s="220"/>
      <c r="FCO42" s="220"/>
      <c r="FCP42" s="220"/>
      <c r="FCQ42" s="220"/>
      <c r="FCR42" s="220"/>
      <c r="FCS42" s="220"/>
      <c r="FCT42" s="220"/>
      <c r="FCU42" s="220"/>
      <c r="FCV42" s="220"/>
      <c r="FCW42" s="220"/>
      <c r="FCX42" s="220"/>
      <c r="FCY42" s="220"/>
      <c r="FCZ42" s="220"/>
      <c r="FDA42" s="220"/>
      <c r="FDB42" s="220"/>
      <c r="FDC42" s="220"/>
      <c r="FDD42" s="220"/>
      <c r="FDE42" s="220"/>
      <c r="FDF42" s="220"/>
      <c r="FDG42" s="220"/>
      <c r="FDH42" s="220"/>
      <c r="FDI42" s="220"/>
      <c r="FDJ42" s="220"/>
      <c r="FDK42" s="220"/>
      <c r="FDL42" s="220"/>
      <c r="FDM42" s="220"/>
      <c r="FDN42" s="220"/>
      <c r="FDO42" s="220"/>
      <c r="FDP42" s="220"/>
      <c r="FDQ42" s="220"/>
      <c r="FDR42" s="220"/>
      <c r="FDS42" s="220"/>
      <c r="FDT42" s="220"/>
      <c r="FDU42" s="220"/>
      <c r="FDV42" s="220"/>
      <c r="FDW42" s="220"/>
      <c r="FDX42" s="220"/>
      <c r="FDY42" s="220"/>
      <c r="FDZ42" s="220"/>
      <c r="FEA42" s="220"/>
      <c r="FEB42" s="220"/>
      <c r="FEC42" s="220"/>
      <c r="FED42" s="220"/>
      <c r="FEE42" s="220"/>
      <c r="FEF42" s="220"/>
      <c r="FEG42" s="220"/>
      <c r="FEH42" s="220"/>
      <c r="FEI42" s="220"/>
      <c r="FEJ42" s="220"/>
      <c r="FEK42" s="220"/>
      <c r="FEL42" s="220"/>
      <c r="FEM42" s="220"/>
      <c r="FEN42" s="220"/>
      <c r="FEO42" s="220"/>
      <c r="FEP42" s="220"/>
      <c r="FEQ42" s="220"/>
      <c r="FER42" s="220"/>
      <c r="FES42" s="220"/>
      <c r="FET42" s="220"/>
      <c r="FEU42" s="220"/>
      <c r="FEV42" s="220"/>
      <c r="FEW42" s="220"/>
      <c r="FEX42" s="220"/>
      <c r="FEY42" s="220"/>
      <c r="FEZ42" s="220"/>
      <c r="FFA42" s="220"/>
      <c r="FFB42" s="220"/>
      <c r="FFC42" s="220"/>
      <c r="FFD42" s="220"/>
      <c r="FFE42" s="220"/>
      <c r="FFF42" s="220"/>
      <c r="FFG42" s="220"/>
      <c r="FFH42" s="220"/>
      <c r="FFI42" s="220"/>
      <c r="FFJ42" s="220"/>
      <c r="FFK42" s="220"/>
      <c r="FFL42" s="220"/>
      <c r="FFM42" s="220"/>
      <c r="FFN42" s="220"/>
      <c r="FFO42" s="220"/>
      <c r="FFP42" s="220"/>
      <c r="FFQ42" s="220"/>
      <c r="FFR42" s="220"/>
      <c r="FFS42" s="220"/>
      <c r="FFT42" s="220"/>
      <c r="FFU42" s="220"/>
      <c r="FFV42" s="220"/>
      <c r="FFW42" s="220"/>
      <c r="FFX42" s="220"/>
      <c r="FFY42" s="220"/>
      <c r="FFZ42" s="220"/>
      <c r="FGA42" s="220"/>
      <c r="FGB42" s="220"/>
      <c r="FGC42" s="220"/>
      <c r="FGD42" s="220"/>
      <c r="FGE42" s="220"/>
      <c r="FGF42" s="220"/>
      <c r="FGG42" s="220"/>
      <c r="FGH42" s="220"/>
      <c r="FGI42" s="220"/>
      <c r="FGJ42" s="220"/>
      <c r="FGK42" s="220"/>
      <c r="FGL42" s="220"/>
      <c r="FGM42" s="220"/>
      <c r="FGN42" s="220"/>
      <c r="FGO42" s="220"/>
      <c r="FGP42" s="220"/>
      <c r="FGQ42" s="220"/>
      <c r="FGR42" s="220"/>
      <c r="FGS42" s="220"/>
      <c r="FGT42" s="220"/>
      <c r="FGU42" s="220"/>
      <c r="FGV42" s="220"/>
      <c r="FGW42" s="220"/>
      <c r="FGX42" s="220"/>
      <c r="FGY42" s="220"/>
      <c r="FGZ42" s="220"/>
      <c r="FHA42" s="220"/>
      <c r="FHB42" s="220"/>
      <c r="FHC42" s="220"/>
      <c r="FHD42" s="220"/>
      <c r="FHE42" s="220"/>
      <c r="FHF42" s="220"/>
      <c r="FHG42" s="220"/>
      <c r="FHH42" s="220"/>
      <c r="FHI42" s="220"/>
      <c r="FHJ42" s="220"/>
      <c r="FHK42" s="220"/>
      <c r="FHL42" s="220"/>
      <c r="FHM42" s="220"/>
      <c r="FHN42" s="220"/>
      <c r="FHO42" s="220"/>
      <c r="FHP42" s="220"/>
      <c r="FHQ42" s="220"/>
      <c r="FHR42" s="220"/>
      <c r="FHS42" s="220"/>
      <c r="FHT42" s="220"/>
      <c r="FHU42" s="220"/>
      <c r="FHV42" s="220"/>
      <c r="FHW42" s="220"/>
      <c r="FHX42" s="220"/>
      <c r="FHY42" s="220"/>
      <c r="FHZ42" s="220"/>
      <c r="FIA42" s="220"/>
      <c r="FIB42" s="220"/>
      <c r="FIC42" s="220"/>
      <c r="FID42" s="220"/>
      <c r="FIE42" s="220"/>
      <c r="FIF42" s="220"/>
      <c r="FIG42" s="220"/>
      <c r="FIH42" s="220"/>
      <c r="FII42" s="220"/>
      <c r="FIJ42" s="220"/>
      <c r="FIK42" s="220"/>
      <c r="FIL42" s="220"/>
      <c r="FIM42" s="220"/>
      <c r="FIN42" s="220"/>
      <c r="FIO42" s="220"/>
      <c r="FIP42" s="220"/>
      <c r="FIQ42" s="220"/>
      <c r="FIR42" s="220"/>
      <c r="FIS42" s="220"/>
      <c r="FIT42" s="220"/>
      <c r="FIU42" s="220"/>
      <c r="FIV42" s="220"/>
      <c r="FIW42" s="220"/>
      <c r="FIX42" s="220"/>
      <c r="FIY42" s="220"/>
      <c r="FIZ42" s="220"/>
      <c r="FJA42" s="220"/>
      <c r="FJB42" s="220"/>
      <c r="FJC42" s="220"/>
      <c r="FJD42" s="220"/>
      <c r="FJE42" s="220"/>
      <c r="FJF42" s="220"/>
      <c r="FJG42" s="220"/>
      <c r="FJH42" s="220"/>
      <c r="FJI42" s="220"/>
      <c r="FJJ42" s="220"/>
      <c r="FJK42" s="220"/>
      <c r="FJL42" s="220"/>
      <c r="FJM42" s="220"/>
      <c r="FJN42" s="220"/>
      <c r="FJO42" s="220"/>
      <c r="FJP42" s="220"/>
      <c r="FJQ42" s="220"/>
      <c r="FJR42" s="220"/>
      <c r="FJS42" s="220"/>
      <c r="FJT42" s="220"/>
      <c r="FJU42" s="220"/>
      <c r="FJV42" s="220"/>
      <c r="FJW42" s="220"/>
      <c r="FJX42" s="220"/>
      <c r="FJY42" s="220"/>
      <c r="FJZ42" s="220"/>
      <c r="FKA42" s="220"/>
      <c r="FKB42" s="220"/>
      <c r="FKC42" s="220"/>
      <c r="FKD42" s="220"/>
      <c r="FKE42" s="220"/>
      <c r="FKF42" s="220"/>
      <c r="FKG42" s="220"/>
      <c r="FKH42" s="220"/>
      <c r="FKI42" s="220"/>
      <c r="FKJ42" s="220"/>
      <c r="FKK42" s="220"/>
      <c r="FKL42" s="220"/>
      <c r="FKM42" s="220"/>
      <c r="FKN42" s="220"/>
      <c r="FKO42" s="220"/>
      <c r="FKP42" s="220"/>
      <c r="FKQ42" s="220"/>
      <c r="FKR42" s="220"/>
      <c r="FKS42" s="220"/>
      <c r="FKT42" s="220"/>
      <c r="FKU42" s="220"/>
      <c r="FKV42" s="220"/>
      <c r="FKW42" s="220"/>
      <c r="FKX42" s="220"/>
      <c r="FKY42" s="220"/>
      <c r="FKZ42" s="220"/>
      <c r="FLA42" s="220"/>
      <c r="FLB42" s="220"/>
      <c r="FLC42" s="220"/>
      <c r="FLD42" s="220"/>
      <c r="FLE42" s="220"/>
      <c r="FLF42" s="220"/>
      <c r="FLG42" s="220"/>
      <c r="FLH42" s="220"/>
      <c r="FLI42" s="220"/>
      <c r="FLJ42" s="220"/>
      <c r="FLK42" s="220"/>
      <c r="FLL42" s="220"/>
      <c r="FLM42" s="220"/>
      <c r="FLN42" s="220"/>
      <c r="FLO42" s="220"/>
      <c r="FLP42" s="220"/>
      <c r="FLQ42" s="220"/>
      <c r="FLR42" s="220"/>
      <c r="FLS42" s="220"/>
      <c r="FLT42" s="220"/>
      <c r="FLU42" s="220"/>
      <c r="FLV42" s="220"/>
      <c r="FLW42" s="220"/>
      <c r="FLX42" s="220"/>
      <c r="FLY42" s="220"/>
      <c r="FLZ42" s="220"/>
      <c r="FMA42" s="220"/>
      <c r="FMB42" s="220"/>
      <c r="FMC42" s="220"/>
      <c r="FMD42" s="220"/>
      <c r="FME42" s="220"/>
      <c r="FMF42" s="220"/>
      <c r="FMG42" s="220"/>
      <c r="FMH42" s="220"/>
      <c r="FMI42" s="220"/>
      <c r="FMJ42" s="220"/>
      <c r="FMK42" s="220"/>
      <c r="FML42" s="220"/>
      <c r="FMM42" s="220"/>
      <c r="FMN42" s="220"/>
      <c r="FMO42" s="220"/>
      <c r="FMP42" s="220"/>
      <c r="FMQ42" s="220"/>
      <c r="FMR42" s="220"/>
      <c r="FMS42" s="220"/>
      <c r="FMT42" s="220"/>
      <c r="FMU42" s="220"/>
      <c r="FMV42" s="220"/>
      <c r="FMW42" s="220"/>
      <c r="FMX42" s="220"/>
      <c r="FMY42" s="220"/>
      <c r="FMZ42" s="220"/>
      <c r="FNA42" s="220"/>
      <c r="FNB42" s="220"/>
      <c r="FNC42" s="220"/>
      <c r="FND42" s="220"/>
      <c r="FNE42" s="220"/>
      <c r="FNF42" s="220"/>
      <c r="FNG42" s="220"/>
      <c r="FNH42" s="220"/>
      <c r="FNI42" s="220"/>
      <c r="FNJ42" s="220"/>
      <c r="FNK42" s="220"/>
      <c r="FNL42" s="220"/>
      <c r="FNM42" s="220"/>
      <c r="FNN42" s="220"/>
      <c r="FNO42" s="220"/>
      <c r="FNP42" s="220"/>
      <c r="FNQ42" s="220"/>
      <c r="FNR42" s="220"/>
      <c r="FNS42" s="220"/>
      <c r="FNT42" s="220"/>
      <c r="FNU42" s="220"/>
      <c r="FNV42" s="220"/>
      <c r="FNW42" s="220"/>
      <c r="FNX42" s="220"/>
      <c r="FNY42" s="220"/>
      <c r="FNZ42" s="220"/>
      <c r="FOA42" s="220"/>
      <c r="FOB42" s="220"/>
      <c r="FOC42" s="220"/>
      <c r="FOD42" s="220"/>
      <c r="FOE42" s="220"/>
      <c r="FOF42" s="220"/>
      <c r="FOG42" s="220"/>
      <c r="FOH42" s="220"/>
      <c r="FOI42" s="220"/>
      <c r="FOJ42" s="220"/>
      <c r="FOK42" s="220"/>
      <c r="FOL42" s="220"/>
      <c r="FOM42" s="220"/>
      <c r="FON42" s="220"/>
      <c r="FOO42" s="220"/>
      <c r="FOP42" s="220"/>
      <c r="FOQ42" s="220"/>
      <c r="FOR42" s="220"/>
      <c r="FOS42" s="220"/>
      <c r="FOT42" s="220"/>
      <c r="FOU42" s="220"/>
      <c r="FOV42" s="220"/>
      <c r="FOW42" s="220"/>
      <c r="FOX42" s="220"/>
      <c r="FOY42" s="220"/>
      <c r="FOZ42" s="220"/>
      <c r="FPA42" s="220"/>
      <c r="FPB42" s="220"/>
      <c r="FPC42" s="220"/>
      <c r="FPD42" s="220"/>
      <c r="FPE42" s="220"/>
      <c r="FPF42" s="220"/>
      <c r="FPG42" s="220"/>
      <c r="FPH42" s="220"/>
      <c r="FPI42" s="220"/>
      <c r="FPJ42" s="220"/>
      <c r="FPK42" s="220"/>
      <c r="FPL42" s="220"/>
      <c r="FPM42" s="220"/>
      <c r="FPN42" s="220"/>
      <c r="FPO42" s="220"/>
      <c r="FPP42" s="220"/>
      <c r="FPQ42" s="220"/>
      <c r="FPR42" s="220"/>
      <c r="FPS42" s="220"/>
      <c r="FPT42" s="220"/>
      <c r="FPU42" s="220"/>
      <c r="FPV42" s="220"/>
      <c r="FPW42" s="220"/>
      <c r="FPX42" s="220"/>
      <c r="FPY42" s="220"/>
      <c r="FPZ42" s="220"/>
      <c r="FQA42" s="220"/>
      <c r="FQB42" s="220"/>
      <c r="FQC42" s="220"/>
      <c r="FQD42" s="220"/>
      <c r="FQE42" s="220"/>
      <c r="FQF42" s="220"/>
      <c r="FQG42" s="220"/>
      <c r="FQH42" s="220"/>
      <c r="FQI42" s="220"/>
      <c r="FQJ42" s="220"/>
      <c r="FQK42" s="220"/>
      <c r="FQL42" s="220"/>
      <c r="FQM42" s="220"/>
      <c r="FQN42" s="220"/>
      <c r="FQO42" s="220"/>
      <c r="FQP42" s="220"/>
      <c r="FQQ42" s="220"/>
      <c r="FQR42" s="220"/>
      <c r="FQS42" s="220"/>
      <c r="FQT42" s="220"/>
      <c r="FQU42" s="220"/>
      <c r="FQV42" s="220"/>
      <c r="FQW42" s="220"/>
      <c r="FQX42" s="220"/>
      <c r="FQY42" s="220"/>
      <c r="FQZ42" s="220"/>
      <c r="FRA42" s="220"/>
      <c r="FRB42" s="220"/>
      <c r="FRC42" s="220"/>
      <c r="FRD42" s="220"/>
      <c r="FRE42" s="220"/>
      <c r="FRF42" s="220"/>
      <c r="FRG42" s="220"/>
      <c r="FRH42" s="220"/>
      <c r="FRI42" s="220"/>
      <c r="FRJ42" s="220"/>
      <c r="FRK42" s="220"/>
      <c r="FRL42" s="220"/>
      <c r="FRM42" s="220"/>
      <c r="FRN42" s="220"/>
      <c r="FRO42" s="220"/>
      <c r="FRP42" s="220"/>
      <c r="FRQ42" s="220"/>
      <c r="FRR42" s="220"/>
      <c r="FRS42" s="220"/>
      <c r="FRT42" s="220"/>
      <c r="FRU42" s="220"/>
      <c r="FRV42" s="220"/>
      <c r="FRW42" s="220"/>
      <c r="FRX42" s="220"/>
      <c r="FRY42" s="220"/>
      <c r="FRZ42" s="220"/>
      <c r="FSA42" s="220"/>
      <c r="FSB42" s="220"/>
      <c r="FSC42" s="220"/>
      <c r="FSD42" s="220"/>
      <c r="FSE42" s="220"/>
      <c r="FSF42" s="220"/>
      <c r="FSG42" s="220"/>
      <c r="FSH42" s="220"/>
      <c r="FSI42" s="220"/>
      <c r="FSJ42" s="220"/>
      <c r="FSK42" s="220"/>
      <c r="FSL42" s="220"/>
      <c r="FSM42" s="220"/>
      <c r="FSN42" s="220"/>
      <c r="FSO42" s="220"/>
      <c r="FSP42" s="220"/>
      <c r="FSQ42" s="220"/>
      <c r="FSR42" s="220"/>
      <c r="FSS42" s="220"/>
      <c r="FST42" s="220"/>
      <c r="FSU42" s="220"/>
      <c r="FSV42" s="220"/>
      <c r="FSW42" s="220"/>
      <c r="FSX42" s="220"/>
      <c r="FSY42" s="220"/>
      <c r="FSZ42" s="220"/>
      <c r="FTA42" s="220"/>
      <c r="FTB42" s="220"/>
      <c r="FTC42" s="220"/>
      <c r="FTD42" s="220"/>
      <c r="FTE42" s="220"/>
      <c r="FTF42" s="220"/>
      <c r="FTG42" s="220"/>
      <c r="FTH42" s="220"/>
      <c r="FTI42" s="220"/>
      <c r="FTJ42" s="220"/>
      <c r="FTK42" s="220"/>
      <c r="FTL42" s="220"/>
      <c r="FTM42" s="220"/>
      <c r="FTN42" s="220"/>
      <c r="FTO42" s="220"/>
      <c r="FTP42" s="220"/>
      <c r="FTQ42" s="220"/>
      <c r="FTR42" s="220"/>
      <c r="FTS42" s="220"/>
      <c r="FTT42" s="220"/>
      <c r="FTU42" s="220"/>
      <c r="FTV42" s="220"/>
      <c r="FTW42" s="220"/>
      <c r="FTX42" s="220"/>
      <c r="FTY42" s="220"/>
      <c r="FTZ42" s="220"/>
      <c r="FUA42" s="220"/>
      <c r="FUB42" s="220"/>
      <c r="FUC42" s="220"/>
      <c r="FUD42" s="220"/>
      <c r="FUE42" s="220"/>
      <c r="FUF42" s="220"/>
      <c r="FUG42" s="220"/>
      <c r="FUH42" s="220"/>
      <c r="FUI42" s="220"/>
      <c r="FUJ42" s="220"/>
      <c r="FUK42" s="220"/>
      <c r="FUL42" s="220"/>
      <c r="FUM42" s="220"/>
      <c r="FUN42" s="220"/>
      <c r="FUO42" s="220"/>
      <c r="FUP42" s="220"/>
      <c r="FUQ42" s="220"/>
      <c r="FUR42" s="220"/>
      <c r="FUS42" s="220"/>
      <c r="FUT42" s="220"/>
      <c r="FUU42" s="220"/>
      <c r="FUV42" s="220"/>
      <c r="FUW42" s="220"/>
      <c r="FUX42" s="220"/>
      <c r="FUY42" s="220"/>
      <c r="FUZ42" s="220"/>
      <c r="FVA42" s="220"/>
      <c r="FVB42" s="220"/>
      <c r="FVC42" s="220"/>
      <c r="FVD42" s="220"/>
      <c r="FVE42" s="220"/>
      <c r="FVF42" s="220"/>
      <c r="FVG42" s="220"/>
      <c r="FVH42" s="220"/>
      <c r="FVI42" s="220"/>
      <c r="FVJ42" s="220"/>
      <c r="FVK42" s="220"/>
      <c r="FVL42" s="220"/>
      <c r="FVM42" s="220"/>
      <c r="FVN42" s="220"/>
      <c r="FVO42" s="220"/>
      <c r="FVP42" s="220"/>
      <c r="FVQ42" s="220"/>
      <c r="FVR42" s="220"/>
      <c r="FVS42" s="220"/>
      <c r="FVT42" s="220"/>
      <c r="FVU42" s="220"/>
      <c r="FVV42" s="220"/>
      <c r="FVW42" s="220"/>
      <c r="FVX42" s="220"/>
      <c r="FVY42" s="220"/>
      <c r="FVZ42" s="220"/>
      <c r="FWA42" s="220"/>
      <c r="FWB42" s="220"/>
      <c r="FWC42" s="220"/>
      <c r="FWD42" s="220"/>
      <c r="FWE42" s="220"/>
      <c r="FWF42" s="220"/>
      <c r="FWG42" s="220"/>
      <c r="FWH42" s="220"/>
      <c r="FWI42" s="220"/>
      <c r="FWJ42" s="220"/>
      <c r="FWK42" s="220"/>
      <c r="FWL42" s="220"/>
      <c r="FWM42" s="220"/>
      <c r="FWN42" s="220"/>
      <c r="FWO42" s="220"/>
      <c r="FWP42" s="220"/>
      <c r="FWQ42" s="220"/>
      <c r="FWR42" s="220"/>
      <c r="FWS42" s="220"/>
      <c r="FWT42" s="220"/>
      <c r="FWU42" s="220"/>
      <c r="FWV42" s="220"/>
      <c r="FWW42" s="220"/>
      <c r="FWX42" s="220"/>
      <c r="FWY42" s="220"/>
      <c r="FWZ42" s="220"/>
      <c r="FXA42" s="220"/>
      <c r="FXB42" s="220"/>
      <c r="FXC42" s="220"/>
      <c r="FXD42" s="220"/>
      <c r="FXE42" s="220"/>
      <c r="FXF42" s="220"/>
      <c r="FXG42" s="220"/>
      <c r="FXH42" s="220"/>
      <c r="FXI42" s="220"/>
      <c r="FXJ42" s="220"/>
      <c r="FXK42" s="220"/>
      <c r="FXL42" s="220"/>
      <c r="FXM42" s="220"/>
      <c r="FXN42" s="220"/>
      <c r="FXO42" s="220"/>
      <c r="FXP42" s="220"/>
      <c r="FXQ42" s="220"/>
      <c r="FXR42" s="220"/>
      <c r="FXS42" s="220"/>
      <c r="FXT42" s="220"/>
      <c r="FXU42" s="220"/>
      <c r="FXV42" s="220"/>
      <c r="FXW42" s="220"/>
      <c r="FXX42" s="220"/>
      <c r="FXY42" s="220"/>
      <c r="FXZ42" s="220"/>
      <c r="FYA42" s="220"/>
      <c r="FYB42" s="220"/>
      <c r="FYC42" s="220"/>
      <c r="FYD42" s="220"/>
      <c r="FYE42" s="220"/>
      <c r="FYF42" s="220"/>
      <c r="FYG42" s="220"/>
      <c r="FYH42" s="220"/>
      <c r="FYI42" s="220"/>
      <c r="FYJ42" s="220"/>
      <c r="FYK42" s="220"/>
      <c r="FYL42" s="220"/>
      <c r="FYM42" s="220"/>
      <c r="FYN42" s="220"/>
      <c r="FYO42" s="220"/>
      <c r="FYP42" s="220"/>
      <c r="FYQ42" s="220"/>
      <c r="FYR42" s="220"/>
      <c r="FYS42" s="220"/>
      <c r="FYT42" s="220"/>
      <c r="FYU42" s="220"/>
      <c r="FYV42" s="220"/>
      <c r="FYW42" s="220"/>
      <c r="FYX42" s="220"/>
      <c r="FYY42" s="220"/>
      <c r="FYZ42" s="220"/>
      <c r="FZA42" s="220"/>
      <c r="FZB42" s="220"/>
      <c r="FZC42" s="220"/>
      <c r="FZD42" s="220"/>
      <c r="FZE42" s="220"/>
      <c r="FZF42" s="220"/>
      <c r="FZG42" s="220"/>
      <c r="FZH42" s="220"/>
      <c r="FZI42" s="220"/>
      <c r="FZJ42" s="220"/>
      <c r="FZK42" s="220"/>
      <c r="FZL42" s="220"/>
      <c r="FZM42" s="220"/>
      <c r="FZN42" s="220"/>
      <c r="FZO42" s="220"/>
      <c r="FZP42" s="220"/>
      <c r="FZQ42" s="220"/>
      <c r="FZR42" s="220"/>
      <c r="FZS42" s="220"/>
      <c r="FZT42" s="220"/>
      <c r="FZU42" s="220"/>
      <c r="FZV42" s="220"/>
      <c r="FZW42" s="220"/>
      <c r="FZX42" s="220"/>
      <c r="FZY42" s="220"/>
      <c r="FZZ42" s="220"/>
      <c r="GAA42" s="220"/>
      <c r="GAB42" s="220"/>
      <c r="GAC42" s="220"/>
      <c r="GAD42" s="220"/>
      <c r="GAE42" s="220"/>
      <c r="GAF42" s="220"/>
      <c r="GAG42" s="220"/>
      <c r="GAH42" s="220"/>
      <c r="GAI42" s="220"/>
      <c r="GAJ42" s="220"/>
      <c r="GAK42" s="220"/>
      <c r="GAL42" s="220"/>
      <c r="GAM42" s="220"/>
      <c r="GAN42" s="220"/>
      <c r="GAO42" s="220"/>
      <c r="GAP42" s="220"/>
      <c r="GAQ42" s="220"/>
      <c r="GAR42" s="220"/>
      <c r="GAS42" s="220"/>
      <c r="GAT42" s="220"/>
      <c r="GAU42" s="220"/>
      <c r="GAV42" s="220"/>
      <c r="GAW42" s="220"/>
      <c r="GAX42" s="220"/>
      <c r="GAY42" s="220"/>
      <c r="GAZ42" s="220"/>
      <c r="GBA42" s="220"/>
      <c r="GBB42" s="220"/>
      <c r="GBC42" s="220"/>
      <c r="GBD42" s="220"/>
      <c r="GBE42" s="220"/>
      <c r="GBF42" s="220"/>
      <c r="GBG42" s="220"/>
      <c r="GBH42" s="220"/>
      <c r="GBI42" s="220"/>
      <c r="GBJ42" s="220"/>
      <c r="GBK42" s="220"/>
      <c r="GBL42" s="220"/>
      <c r="GBM42" s="220"/>
      <c r="GBN42" s="220"/>
      <c r="GBO42" s="220"/>
      <c r="GBP42" s="220"/>
      <c r="GBQ42" s="220"/>
      <c r="GBR42" s="220"/>
      <c r="GBS42" s="220"/>
      <c r="GBT42" s="220"/>
      <c r="GBU42" s="220"/>
      <c r="GBV42" s="220"/>
      <c r="GBW42" s="220"/>
      <c r="GBX42" s="220"/>
      <c r="GBY42" s="220"/>
      <c r="GBZ42" s="220"/>
      <c r="GCA42" s="220"/>
      <c r="GCB42" s="220"/>
      <c r="GCC42" s="220"/>
      <c r="GCD42" s="220"/>
      <c r="GCE42" s="220"/>
      <c r="GCF42" s="220"/>
      <c r="GCG42" s="220"/>
      <c r="GCH42" s="220"/>
      <c r="GCI42" s="220"/>
      <c r="GCJ42" s="220"/>
      <c r="GCK42" s="220"/>
      <c r="GCL42" s="220"/>
      <c r="GCM42" s="220"/>
      <c r="GCN42" s="220"/>
      <c r="GCO42" s="220"/>
      <c r="GCP42" s="220"/>
      <c r="GCQ42" s="220"/>
      <c r="GCR42" s="220"/>
      <c r="GCS42" s="220"/>
      <c r="GCT42" s="220"/>
      <c r="GCU42" s="220"/>
      <c r="GCV42" s="220"/>
      <c r="GCW42" s="220"/>
      <c r="GCX42" s="220"/>
      <c r="GCY42" s="220"/>
      <c r="GCZ42" s="220"/>
      <c r="GDA42" s="220"/>
      <c r="GDB42" s="220"/>
      <c r="GDC42" s="220"/>
      <c r="GDD42" s="220"/>
      <c r="GDE42" s="220"/>
      <c r="GDF42" s="220"/>
      <c r="GDG42" s="220"/>
      <c r="GDH42" s="220"/>
      <c r="GDI42" s="220"/>
      <c r="GDJ42" s="220"/>
      <c r="GDK42" s="220"/>
      <c r="GDL42" s="220"/>
      <c r="GDM42" s="220"/>
      <c r="GDN42" s="220"/>
      <c r="GDO42" s="220"/>
      <c r="GDP42" s="220"/>
      <c r="GDQ42" s="220"/>
      <c r="GDR42" s="220"/>
      <c r="GDS42" s="220"/>
      <c r="GDT42" s="220"/>
      <c r="GDU42" s="220"/>
      <c r="GDV42" s="220"/>
      <c r="GDW42" s="220"/>
      <c r="GDX42" s="220"/>
      <c r="GDY42" s="220"/>
      <c r="GDZ42" s="220"/>
      <c r="GEA42" s="220"/>
      <c r="GEB42" s="220"/>
      <c r="GEC42" s="220"/>
      <c r="GED42" s="220"/>
      <c r="GEE42" s="220"/>
      <c r="GEF42" s="220"/>
      <c r="GEG42" s="220"/>
      <c r="GEH42" s="220"/>
      <c r="GEI42" s="220"/>
      <c r="GEJ42" s="220"/>
      <c r="GEK42" s="220"/>
      <c r="GEL42" s="220"/>
      <c r="GEM42" s="220"/>
      <c r="GEN42" s="220"/>
      <c r="GEO42" s="220"/>
      <c r="GEP42" s="220"/>
      <c r="GEQ42" s="220"/>
      <c r="GER42" s="220"/>
      <c r="GES42" s="220"/>
      <c r="GET42" s="220"/>
      <c r="GEU42" s="220"/>
      <c r="GEV42" s="220"/>
      <c r="GEW42" s="220"/>
      <c r="GEX42" s="220"/>
      <c r="GEY42" s="220"/>
      <c r="GEZ42" s="220"/>
      <c r="GFA42" s="220"/>
      <c r="GFB42" s="220"/>
      <c r="GFC42" s="220"/>
      <c r="GFD42" s="220"/>
      <c r="GFE42" s="220"/>
      <c r="GFF42" s="220"/>
      <c r="GFG42" s="220"/>
      <c r="GFH42" s="220"/>
      <c r="GFI42" s="220"/>
      <c r="GFJ42" s="220"/>
      <c r="GFK42" s="220"/>
      <c r="GFL42" s="220"/>
      <c r="GFM42" s="220"/>
      <c r="GFN42" s="220"/>
      <c r="GFO42" s="220"/>
      <c r="GFP42" s="220"/>
      <c r="GFQ42" s="220"/>
      <c r="GFR42" s="220"/>
      <c r="GFS42" s="220"/>
      <c r="GFT42" s="220"/>
      <c r="GFU42" s="220"/>
      <c r="GFV42" s="220"/>
      <c r="GFW42" s="220"/>
      <c r="GFX42" s="220"/>
      <c r="GFY42" s="220"/>
      <c r="GFZ42" s="220"/>
      <c r="GGA42" s="220"/>
      <c r="GGB42" s="220"/>
      <c r="GGC42" s="220"/>
      <c r="GGD42" s="220"/>
      <c r="GGE42" s="220"/>
      <c r="GGF42" s="220"/>
      <c r="GGG42" s="220"/>
      <c r="GGH42" s="220"/>
      <c r="GGI42" s="220"/>
      <c r="GGJ42" s="220"/>
      <c r="GGK42" s="220"/>
      <c r="GGL42" s="220"/>
      <c r="GGM42" s="220"/>
      <c r="GGN42" s="220"/>
      <c r="GGO42" s="220"/>
      <c r="GGP42" s="220"/>
      <c r="GGQ42" s="220"/>
      <c r="GGR42" s="220"/>
      <c r="GGS42" s="220"/>
      <c r="GGT42" s="220"/>
      <c r="GGU42" s="220"/>
      <c r="GGV42" s="220"/>
      <c r="GGW42" s="220"/>
      <c r="GGX42" s="220"/>
      <c r="GGY42" s="220"/>
      <c r="GGZ42" s="220"/>
      <c r="GHA42" s="220"/>
      <c r="GHB42" s="220"/>
      <c r="GHC42" s="220"/>
      <c r="GHD42" s="220"/>
      <c r="GHE42" s="220"/>
      <c r="GHF42" s="220"/>
      <c r="GHG42" s="220"/>
      <c r="GHH42" s="220"/>
      <c r="GHI42" s="220"/>
      <c r="GHJ42" s="220"/>
      <c r="GHK42" s="220"/>
      <c r="GHL42" s="220"/>
      <c r="GHM42" s="220"/>
      <c r="GHN42" s="220"/>
      <c r="GHO42" s="220"/>
      <c r="GHP42" s="220"/>
      <c r="GHQ42" s="220"/>
      <c r="GHR42" s="220"/>
      <c r="GHS42" s="220"/>
      <c r="GHT42" s="220"/>
      <c r="GHU42" s="220"/>
      <c r="GHV42" s="220"/>
      <c r="GHW42" s="220"/>
      <c r="GHX42" s="220"/>
      <c r="GHY42" s="220"/>
      <c r="GHZ42" s="220"/>
      <c r="GIA42" s="220"/>
      <c r="GIB42" s="220"/>
      <c r="GIC42" s="220"/>
      <c r="GID42" s="220"/>
      <c r="GIE42" s="220"/>
      <c r="GIF42" s="220"/>
      <c r="GIG42" s="220"/>
      <c r="GIH42" s="220"/>
      <c r="GII42" s="220"/>
      <c r="GIJ42" s="220"/>
      <c r="GIK42" s="220"/>
      <c r="GIL42" s="220"/>
      <c r="GIM42" s="220"/>
      <c r="GIN42" s="220"/>
      <c r="GIO42" s="220"/>
      <c r="GIP42" s="220"/>
      <c r="GIQ42" s="220"/>
      <c r="GIR42" s="220"/>
      <c r="GIS42" s="220"/>
      <c r="GIT42" s="220"/>
      <c r="GIU42" s="220"/>
      <c r="GIV42" s="220"/>
      <c r="GIW42" s="220"/>
      <c r="GIX42" s="220"/>
      <c r="GIY42" s="220"/>
      <c r="GIZ42" s="220"/>
      <c r="GJA42" s="220"/>
      <c r="GJB42" s="220"/>
      <c r="GJC42" s="220"/>
      <c r="GJD42" s="220"/>
      <c r="GJE42" s="220"/>
      <c r="GJF42" s="220"/>
      <c r="GJG42" s="220"/>
      <c r="GJH42" s="220"/>
      <c r="GJI42" s="220"/>
      <c r="GJJ42" s="220"/>
      <c r="GJK42" s="220"/>
      <c r="GJL42" s="220"/>
      <c r="GJM42" s="220"/>
      <c r="GJN42" s="220"/>
      <c r="GJO42" s="220"/>
      <c r="GJP42" s="220"/>
      <c r="GJQ42" s="220"/>
      <c r="GJR42" s="220"/>
      <c r="GJS42" s="220"/>
      <c r="GJT42" s="220"/>
      <c r="GJU42" s="220"/>
      <c r="GJV42" s="220"/>
      <c r="GJW42" s="220"/>
      <c r="GJX42" s="220"/>
      <c r="GJY42" s="220"/>
      <c r="GJZ42" s="220"/>
      <c r="GKA42" s="220"/>
      <c r="GKB42" s="220"/>
      <c r="GKC42" s="220"/>
      <c r="GKD42" s="220"/>
      <c r="GKE42" s="220"/>
      <c r="GKF42" s="220"/>
      <c r="GKG42" s="220"/>
      <c r="GKH42" s="220"/>
      <c r="GKI42" s="220"/>
      <c r="GKJ42" s="220"/>
      <c r="GKK42" s="220"/>
      <c r="GKL42" s="220"/>
      <c r="GKM42" s="220"/>
      <c r="GKN42" s="220"/>
      <c r="GKO42" s="220"/>
      <c r="GKP42" s="220"/>
      <c r="GKQ42" s="220"/>
      <c r="GKR42" s="220"/>
      <c r="GKS42" s="220"/>
      <c r="GKT42" s="220"/>
      <c r="GKU42" s="220"/>
      <c r="GKV42" s="220"/>
      <c r="GKW42" s="220"/>
      <c r="GKX42" s="220"/>
      <c r="GKY42" s="220"/>
      <c r="GKZ42" s="220"/>
      <c r="GLA42" s="220"/>
      <c r="GLB42" s="220"/>
      <c r="GLC42" s="220"/>
      <c r="GLD42" s="220"/>
      <c r="GLE42" s="220"/>
      <c r="GLF42" s="220"/>
      <c r="GLG42" s="220"/>
      <c r="GLH42" s="220"/>
      <c r="GLI42" s="220"/>
      <c r="GLJ42" s="220"/>
      <c r="GLK42" s="220"/>
      <c r="GLL42" s="220"/>
      <c r="GLM42" s="220"/>
      <c r="GLN42" s="220"/>
      <c r="GLO42" s="220"/>
      <c r="GLP42" s="220"/>
      <c r="GLQ42" s="220"/>
      <c r="GLR42" s="220"/>
      <c r="GLS42" s="220"/>
      <c r="GLT42" s="220"/>
      <c r="GLU42" s="220"/>
      <c r="GLV42" s="220"/>
      <c r="GLW42" s="220"/>
      <c r="GLX42" s="220"/>
      <c r="GLY42" s="220"/>
      <c r="GLZ42" s="220"/>
      <c r="GMA42" s="220"/>
      <c r="GMB42" s="220"/>
      <c r="GMC42" s="220"/>
      <c r="GMD42" s="220"/>
      <c r="GME42" s="220"/>
      <c r="GMF42" s="220"/>
      <c r="GMG42" s="220"/>
      <c r="GMH42" s="220"/>
      <c r="GMI42" s="220"/>
      <c r="GMJ42" s="220"/>
      <c r="GMK42" s="220"/>
      <c r="GML42" s="220"/>
      <c r="GMM42" s="220"/>
      <c r="GMN42" s="220"/>
      <c r="GMO42" s="220"/>
      <c r="GMP42" s="220"/>
      <c r="GMQ42" s="220"/>
      <c r="GMR42" s="220"/>
      <c r="GMS42" s="220"/>
      <c r="GMT42" s="220"/>
      <c r="GMU42" s="220"/>
      <c r="GMV42" s="220"/>
      <c r="GMW42" s="220"/>
      <c r="GMX42" s="220"/>
      <c r="GMY42" s="220"/>
      <c r="GMZ42" s="220"/>
      <c r="GNA42" s="220"/>
      <c r="GNB42" s="220"/>
      <c r="GNC42" s="220"/>
      <c r="GND42" s="220"/>
      <c r="GNE42" s="220"/>
      <c r="GNF42" s="220"/>
      <c r="GNG42" s="220"/>
      <c r="GNH42" s="220"/>
      <c r="GNI42" s="220"/>
      <c r="GNJ42" s="220"/>
      <c r="GNK42" s="220"/>
      <c r="GNL42" s="220"/>
      <c r="GNM42" s="220"/>
      <c r="GNN42" s="220"/>
      <c r="GNO42" s="220"/>
      <c r="GNP42" s="220"/>
      <c r="GNQ42" s="220"/>
      <c r="GNR42" s="220"/>
      <c r="GNS42" s="220"/>
      <c r="GNT42" s="220"/>
      <c r="GNU42" s="220"/>
      <c r="GNV42" s="220"/>
      <c r="GNW42" s="220"/>
      <c r="GNX42" s="220"/>
      <c r="GNY42" s="220"/>
      <c r="GNZ42" s="220"/>
      <c r="GOA42" s="220"/>
      <c r="GOB42" s="220"/>
      <c r="GOC42" s="220"/>
      <c r="GOD42" s="220"/>
      <c r="GOE42" s="220"/>
      <c r="GOF42" s="220"/>
      <c r="GOG42" s="220"/>
      <c r="GOH42" s="220"/>
      <c r="GOI42" s="220"/>
      <c r="GOJ42" s="220"/>
      <c r="GOK42" s="220"/>
      <c r="GOL42" s="220"/>
      <c r="GOM42" s="220"/>
      <c r="GON42" s="220"/>
      <c r="GOO42" s="220"/>
      <c r="GOP42" s="220"/>
      <c r="GOQ42" s="220"/>
      <c r="GOR42" s="220"/>
      <c r="GOS42" s="220"/>
      <c r="GOT42" s="220"/>
      <c r="GOU42" s="220"/>
      <c r="GOV42" s="220"/>
      <c r="GOW42" s="220"/>
      <c r="GOX42" s="220"/>
      <c r="GOY42" s="220"/>
      <c r="GOZ42" s="220"/>
      <c r="GPA42" s="220"/>
      <c r="GPB42" s="220"/>
      <c r="GPC42" s="220"/>
      <c r="GPD42" s="220"/>
      <c r="GPE42" s="220"/>
      <c r="GPF42" s="220"/>
      <c r="GPG42" s="220"/>
      <c r="GPH42" s="220"/>
      <c r="GPI42" s="220"/>
      <c r="GPJ42" s="220"/>
      <c r="GPK42" s="220"/>
      <c r="GPL42" s="220"/>
      <c r="GPM42" s="220"/>
      <c r="GPN42" s="220"/>
      <c r="GPO42" s="220"/>
      <c r="GPP42" s="220"/>
      <c r="GPQ42" s="220"/>
      <c r="GPR42" s="220"/>
      <c r="GPS42" s="220"/>
      <c r="GPT42" s="220"/>
      <c r="GPU42" s="220"/>
      <c r="GPV42" s="220"/>
      <c r="GPW42" s="220"/>
      <c r="GPX42" s="220"/>
      <c r="GPY42" s="220"/>
      <c r="GPZ42" s="220"/>
      <c r="GQA42" s="220"/>
      <c r="GQB42" s="220"/>
      <c r="GQC42" s="220"/>
      <c r="GQD42" s="220"/>
      <c r="GQE42" s="220"/>
      <c r="GQF42" s="220"/>
      <c r="GQG42" s="220"/>
      <c r="GQH42" s="220"/>
      <c r="GQI42" s="220"/>
      <c r="GQJ42" s="220"/>
      <c r="GQK42" s="220"/>
      <c r="GQL42" s="220"/>
      <c r="GQM42" s="220"/>
      <c r="GQN42" s="220"/>
      <c r="GQO42" s="220"/>
      <c r="GQP42" s="220"/>
      <c r="GQQ42" s="220"/>
      <c r="GQR42" s="220"/>
      <c r="GQS42" s="220"/>
      <c r="GQT42" s="220"/>
      <c r="GQU42" s="220"/>
      <c r="GQV42" s="220"/>
      <c r="GQW42" s="220"/>
      <c r="GQX42" s="220"/>
      <c r="GQY42" s="220"/>
      <c r="GQZ42" s="220"/>
      <c r="GRA42" s="220"/>
      <c r="GRB42" s="220"/>
      <c r="GRC42" s="220"/>
      <c r="GRD42" s="220"/>
      <c r="GRE42" s="220"/>
      <c r="GRF42" s="220"/>
      <c r="GRG42" s="220"/>
      <c r="GRH42" s="220"/>
      <c r="GRI42" s="220"/>
      <c r="GRJ42" s="220"/>
      <c r="GRK42" s="220"/>
      <c r="GRL42" s="220"/>
      <c r="GRM42" s="220"/>
      <c r="GRN42" s="220"/>
      <c r="GRO42" s="220"/>
      <c r="GRP42" s="220"/>
      <c r="GRQ42" s="220"/>
      <c r="GRR42" s="220"/>
      <c r="GRS42" s="220"/>
      <c r="GRT42" s="220"/>
      <c r="GRU42" s="220"/>
      <c r="GRV42" s="220"/>
      <c r="GRW42" s="220"/>
      <c r="GRX42" s="220"/>
      <c r="GRY42" s="220"/>
      <c r="GRZ42" s="220"/>
      <c r="GSA42" s="220"/>
      <c r="GSB42" s="220"/>
      <c r="GSC42" s="220"/>
      <c r="GSD42" s="220"/>
      <c r="GSE42" s="220"/>
      <c r="GSF42" s="220"/>
      <c r="GSG42" s="220"/>
      <c r="GSH42" s="220"/>
      <c r="GSI42" s="220"/>
      <c r="GSJ42" s="220"/>
      <c r="GSK42" s="220"/>
      <c r="GSL42" s="220"/>
      <c r="GSM42" s="220"/>
      <c r="GSN42" s="220"/>
      <c r="GSO42" s="220"/>
      <c r="GSP42" s="220"/>
      <c r="GSQ42" s="220"/>
      <c r="GSR42" s="220"/>
      <c r="GSS42" s="220"/>
      <c r="GST42" s="220"/>
      <c r="GSU42" s="220"/>
      <c r="GSV42" s="220"/>
      <c r="GSW42" s="220"/>
      <c r="GSX42" s="220"/>
      <c r="GSY42" s="220"/>
      <c r="GSZ42" s="220"/>
      <c r="GTA42" s="220"/>
      <c r="GTB42" s="220"/>
      <c r="GTC42" s="220"/>
      <c r="GTD42" s="220"/>
      <c r="GTE42" s="220"/>
      <c r="GTF42" s="220"/>
      <c r="GTG42" s="220"/>
      <c r="GTH42" s="220"/>
      <c r="GTI42" s="220"/>
      <c r="GTJ42" s="220"/>
      <c r="GTK42" s="220"/>
      <c r="GTL42" s="220"/>
      <c r="GTM42" s="220"/>
      <c r="GTN42" s="220"/>
      <c r="GTO42" s="220"/>
      <c r="GTP42" s="220"/>
      <c r="GTQ42" s="220"/>
      <c r="GTR42" s="220"/>
      <c r="GTS42" s="220"/>
      <c r="GTT42" s="220"/>
      <c r="GTU42" s="220"/>
      <c r="GTV42" s="220"/>
      <c r="GTW42" s="220"/>
      <c r="GTX42" s="220"/>
      <c r="GTY42" s="220"/>
      <c r="GTZ42" s="220"/>
      <c r="GUA42" s="220"/>
      <c r="GUB42" s="220"/>
      <c r="GUC42" s="220"/>
      <c r="GUD42" s="220"/>
      <c r="GUE42" s="220"/>
      <c r="GUF42" s="220"/>
      <c r="GUG42" s="220"/>
      <c r="GUH42" s="220"/>
      <c r="GUI42" s="220"/>
      <c r="GUJ42" s="220"/>
      <c r="GUK42" s="220"/>
      <c r="GUL42" s="220"/>
      <c r="GUM42" s="220"/>
      <c r="GUN42" s="220"/>
      <c r="GUO42" s="220"/>
      <c r="GUP42" s="220"/>
      <c r="GUQ42" s="220"/>
      <c r="GUR42" s="220"/>
      <c r="GUS42" s="220"/>
      <c r="GUT42" s="220"/>
      <c r="GUU42" s="220"/>
      <c r="GUV42" s="220"/>
      <c r="GUW42" s="220"/>
      <c r="GUX42" s="220"/>
      <c r="GUY42" s="220"/>
      <c r="GUZ42" s="220"/>
      <c r="GVA42" s="220"/>
      <c r="GVB42" s="220"/>
      <c r="GVC42" s="220"/>
      <c r="GVD42" s="220"/>
      <c r="GVE42" s="220"/>
      <c r="GVF42" s="220"/>
      <c r="GVG42" s="220"/>
      <c r="GVH42" s="220"/>
      <c r="GVI42" s="220"/>
      <c r="GVJ42" s="220"/>
      <c r="GVK42" s="220"/>
      <c r="GVL42" s="220"/>
      <c r="GVM42" s="220"/>
      <c r="GVN42" s="220"/>
      <c r="GVO42" s="220"/>
      <c r="GVP42" s="220"/>
      <c r="GVQ42" s="220"/>
      <c r="GVR42" s="220"/>
      <c r="GVS42" s="220"/>
      <c r="GVT42" s="220"/>
      <c r="GVU42" s="220"/>
      <c r="GVV42" s="220"/>
      <c r="GVW42" s="220"/>
      <c r="GVX42" s="220"/>
      <c r="GVY42" s="220"/>
      <c r="GVZ42" s="220"/>
      <c r="GWA42" s="220"/>
      <c r="GWB42" s="220"/>
      <c r="GWC42" s="220"/>
      <c r="GWD42" s="220"/>
      <c r="GWE42" s="220"/>
      <c r="GWF42" s="220"/>
      <c r="GWG42" s="220"/>
      <c r="GWH42" s="220"/>
      <c r="GWI42" s="220"/>
      <c r="GWJ42" s="220"/>
      <c r="GWK42" s="220"/>
      <c r="GWL42" s="220"/>
      <c r="GWM42" s="220"/>
      <c r="GWN42" s="220"/>
      <c r="GWO42" s="220"/>
      <c r="GWP42" s="220"/>
      <c r="GWQ42" s="220"/>
      <c r="GWR42" s="220"/>
      <c r="GWS42" s="220"/>
      <c r="GWT42" s="220"/>
      <c r="GWU42" s="220"/>
      <c r="GWV42" s="220"/>
      <c r="GWW42" s="220"/>
      <c r="GWX42" s="220"/>
      <c r="GWY42" s="220"/>
      <c r="GWZ42" s="220"/>
      <c r="GXA42" s="220"/>
      <c r="GXB42" s="220"/>
      <c r="GXC42" s="220"/>
      <c r="GXD42" s="220"/>
      <c r="GXE42" s="220"/>
      <c r="GXF42" s="220"/>
      <c r="GXG42" s="220"/>
      <c r="GXH42" s="220"/>
      <c r="GXI42" s="220"/>
      <c r="GXJ42" s="220"/>
      <c r="GXK42" s="220"/>
      <c r="GXL42" s="220"/>
      <c r="GXM42" s="220"/>
      <c r="GXN42" s="220"/>
      <c r="GXO42" s="220"/>
      <c r="GXP42" s="220"/>
      <c r="GXQ42" s="220"/>
      <c r="GXR42" s="220"/>
      <c r="GXS42" s="220"/>
      <c r="GXT42" s="220"/>
      <c r="GXU42" s="220"/>
      <c r="GXV42" s="220"/>
      <c r="GXW42" s="220"/>
      <c r="GXX42" s="220"/>
      <c r="GXY42" s="220"/>
      <c r="GXZ42" s="220"/>
      <c r="GYA42" s="220"/>
      <c r="GYB42" s="220"/>
      <c r="GYC42" s="220"/>
      <c r="GYD42" s="220"/>
      <c r="GYE42" s="220"/>
      <c r="GYF42" s="220"/>
      <c r="GYG42" s="220"/>
      <c r="GYH42" s="220"/>
      <c r="GYI42" s="220"/>
      <c r="GYJ42" s="220"/>
      <c r="GYK42" s="220"/>
      <c r="GYL42" s="220"/>
      <c r="GYM42" s="220"/>
      <c r="GYN42" s="220"/>
      <c r="GYO42" s="220"/>
      <c r="GYP42" s="220"/>
      <c r="GYQ42" s="220"/>
      <c r="GYR42" s="220"/>
      <c r="GYS42" s="220"/>
      <c r="GYT42" s="220"/>
      <c r="GYU42" s="220"/>
      <c r="GYV42" s="220"/>
      <c r="GYW42" s="220"/>
      <c r="GYX42" s="220"/>
      <c r="GYY42" s="220"/>
      <c r="GYZ42" s="220"/>
      <c r="GZA42" s="220"/>
      <c r="GZB42" s="220"/>
      <c r="GZC42" s="220"/>
      <c r="GZD42" s="220"/>
      <c r="GZE42" s="220"/>
      <c r="GZF42" s="220"/>
      <c r="GZG42" s="220"/>
      <c r="GZH42" s="220"/>
      <c r="GZI42" s="220"/>
      <c r="GZJ42" s="220"/>
      <c r="GZK42" s="220"/>
      <c r="GZL42" s="220"/>
      <c r="GZM42" s="220"/>
      <c r="GZN42" s="220"/>
      <c r="GZO42" s="220"/>
      <c r="GZP42" s="220"/>
      <c r="GZQ42" s="220"/>
      <c r="GZR42" s="220"/>
      <c r="GZS42" s="220"/>
      <c r="GZT42" s="220"/>
      <c r="GZU42" s="220"/>
      <c r="GZV42" s="220"/>
      <c r="GZW42" s="220"/>
      <c r="GZX42" s="220"/>
      <c r="GZY42" s="220"/>
      <c r="GZZ42" s="220"/>
      <c r="HAA42" s="220"/>
      <c r="HAB42" s="220"/>
      <c r="HAC42" s="220"/>
      <c r="HAD42" s="220"/>
      <c r="HAE42" s="220"/>
      <c r="HAF42" s="220"/>
      <c r="HAG42" s="220"/>
      <c r="HAH42" s="220"/>
      <c r="HAI42" s="220"/>
      <c r="HAJ42" s="220"/>
      <c r="HAK42" s="220"/>
      <c r="HAL42" s="220"/>
      <c r="HAM42" s="220"/>
      <c r="HAN42" s="220"/>
      <c r="HAO42" s="220"/>
      <c r="HAP42" s="220"/>
      <c r="HAQ42" s="220"/>
      <c r="HAR42" s="220"/>
      <c r="HAS42" s="220"/>
      <c r="HAT42" s="220"/>
      <c r="HAU42" s="220"/>
      <c r="HAV42" s="220"/>
      <c r="HAW42" s="220"/>
      <c r="HAX42" s="220"/>
      <c r="HAY42" s="220"/>
      <c r="HAZ42" s="220"/>
      <c r="HBA42" s="220"/>
      <c r="HBB42" s="220"/>
      <c r="HBC42" s="220"/>
      <c r="HBD42" s="220"/>
      <c r="HBE42" s="220"/>
      <c r="HBF42" s="220"/>
      <c r="HBG42" s="220"/>
      <c r="HBH42" s="220"/>
      <c r="HBI42" s="220"/>
      <c r="HBJ42" s="220"/>
      <c r="HBK42" s="220"/>
      <c r="HBL42" s="220"/>
      <c r="HBM42" s="220"/>
      <c r="HBN42" s="220"/>
      <c r="HBO42" s="220"/>
      <c r="HBP42" s="220"/>
      <c r="HBQ42" s="220"/>
      <c r="HBR42" s="220"/>
      <c r="HBS42" s="220"/>
      <c r="HBT42" s="220"/>
      <c r="HBU42" s="220"/>
      <c r="HBV42" s="220"/>
      <c r="HBW42" s="220"/>
      <c r="HBX42" s="220"/>
      <c r="HBY42" s="220"/>
      <c r="HBZ42" s="220"/>
      <c r="HCA42" s="220"/>
      <c r="HCB42" s="220"/>
      <c r="HCC42" s="220"/>
      <c r="HCD42" s="220"/>
      <c r="HCE42" s="220"/>
      <c r="HCF42" s="220"/>
      <c r="HCG42" s="220"/>
      <c r="HCH42" s="220"/>
      <c r="HCI42" s="220"/>
      <c r="HCJ42" s="220"/>
      <c r="HCK42" s="220"/>
      <c r="HCL42" s="220"/>
      <c r="HCM42" s="220"/>
      <c r="HCN42" s="220"/>
      <c r="HCO42" s="220"/>
      <c r="HCP42" s="220"/>
      <c r="HCQ42" s="220"/>
      <c r="HCR42" s="220"/>
      <c r="HCS42" s="220"/>
      <c r="HCT42" s="220"/>
      <c r="HCU42" s="220"/>
      <c r="HCV42" s="220"/>
      <c r="HCW42" s="220"/>
      <c r="HCX42" s="220"/>
      <c r="HCY42" s="220"/>
      <c r="HCZ42" s="220"/>
      <c r="HDA42" s="220"/>
      <c r="HDB42" s="220"/>
      <c r="HDC42" s="220"/>
      <c r="HDD42" s="220"/>
      <c r="HDE42" s="220"/>
      <c r="HDF42" s="220"/>
      <c r="HDG42" s="220"/>
      <c r="HDH42" s="220"/>
      <c r="HDI42" s="220"/>
      <c r="HDJ42" s="220"/>
      <c r="HDK42" s="220"/>
      <c r="HDL42" s="220"/>
      <c r="HDM42" s="220"/>
      <c r="HDN42" s="220"/>
      <c r="HDO42" s="220"/>
      <c r="HDP42" s="220"/>
      <c r="HDQ42" s="220"/>
      <c r="HDR42" s="220"/>
      <c r="HDS42" s="220"/>
      <c r="HDT42" s="220"/>
      <c r="HDU42" s="220"/>
      <c r="HDV42" s="220"/>
      <c r="HDW42" s="220"/>
      <c r="HDX42" s="220"/>
      <c r="HDY42" s="220"/>
      <c r="HDZ42" s="220"/>
      <c r="HEA42" s="220"/>
      <c r="HEB42" s="220"/>
      <c r="HEC42" s="220"/>
      <c r="HED42" s="220"/>
      <c r="HEE42" s="220"/>
      <c r="HEF42" s="220"/>
      <c r="HEG42" s="220"/>
      <c r="HEH42" s="220"/>
      <c r="HEI42" s="220"/>
      <c r="HEJ42" s="220"/>
      <c r="HEK42" s="220"/>
      <c r="HEL42" s="220"/>
      <c r="HEM42" s="220"/>
      <c r="HEN42" s="220"/>
      <c r="HEO42" s="220"/>
      <c r="HEP42" s="220"/>
      <c r="HEQ42" s="220"/>
      <c r="HER42" s="220"/>
      <c r="HES42" s="220"/>
      <c r="HET42" s="220"/>
      <c r="HEU42" s="220"/>
      <c r="HEV42" s="220"/>
      <c r="HEW42" s="220"/>
      <c r="HEX42" s="220"/>
      <c r="HEY42" s="220"/>
      <c r="HEZ42" s="220"/>
      <c r="HFA42" s="220"/>
      <c r="HFB42" s="220"/>
      <c r="HFC42" s="220"/>
      <c r="HFD42" s="220"/>
      <c r="HFE42" s="220"/>
      <c r="HFF42" s="220"/>
      <c r="HFG42" s="220"/>
      <c r="HFH42" s="220"/>
      <c r="HFI42" s="220"/>
      <c r="HFJ42" s="220"/>
      <c r="HFK42" s="220"/>
      <c r="HFL42" s="220"/>
      <c r="HFM42" s="220"/>
      <c r="HFN42" s="220"/>
      <c r="HFO42" s="220"/>
      <c r="HFP42" s="220"/>
      <c r="HFQ42" s="220"/>
      <c r="HFR42" s="220"/>
      <c r="HFS42" s="220"/>
      <c r="HFT42" s="220"/>
      <c r="HFU42" s="220"/>
      <c r="HFV42" s="220"/>
      <c r="HFW42" s="220"/>
      <c r="HFX42" s="220"/>
      <c r="HFY42" s="220"/>
      <c r="HFZ42" s="220"/>
      <c r="HGA42" s="220"/>
      <c r="HGB42" s="220"/>
      <c r="HGC42" s="220"/>
      <c r="HGD42" s="220"/>
      <c r="HGE42" s="220"/>
      <c r="HGF42" s="220"/>
      <c r="HGG42" s="220"/>
      <c r="HGH42" s="220"/>
      <c r="HGI42" s="220"/>
      <c r="HGJ42" s="220"/>
      <c r="HGK42" s="220"/>
      <c r="HGL42" s="220"/>
      <c r="HGM42" s="220"/>
      <c r="HGN42" s="220"/>
      <c r="HGO42" s="220"/>
      <c r="HGP42" s="220"/>
      <c r="HGQ42" s="220"/>
      <c r="HGR42" s="220"/>
      <c r="HGS42" s="220"/>
      <c r="HGT42" s="220"/>
      <c r="HGU42" s="220"/>
      <c r="HGV42" s="220"/>
      <c r="HGW42" s="220"/>
      <c r="HGX42" s="220"/>
      <c r="HGY42" s="220"/>
      <c r="HGZ42" s="220"/>
      <c r="HHA42" s="220"/>
      <c r="HHB42" s="220"/>
      <c r="HHC42" s="220"/>
      <c r="HHD42" s="220"/>
      <c r="HHE42" s="220"/>
      <c r="HHF42" s="220"/>
      <c r="HHG42" s="220"/>
      <c r="HHH42" s="220"/>
      <c r="HHI42" s="220"/>
      <c r="HHJ42" s="220"/>
      <c r="HHK42" s="220"/>
      <c r="HHL42" s="220"/>
      <c r="HHM42" s="220"/>
      <c r="HHN42" s="220"/>
      <c r="HHO42" s="220"/>
      <c r="HHP42" s="220"/>
      <c r="HHQ42" s="220"/>
      <c r="HHR42" s="220"/>
      <c r="HHS42" s="220"/>
      <c r="HHT42" s="220"/>
      <c r="HHU42" s="220"/>
      <c r="HHV42" s="220"/>
      <c r="HHW42" s="220"/>
      <c r="HHX42" s="220"/>
      <c r="HHY42" s="220"/>
      <c r="HHZ42" s="220"/>
      <c r="HIA42" s="220"/>
      <c r="HIB42" s="220"/>
      <c r="HIC42" s="220"/>
      <c r="HID42" s="220"/>
      <c r="HIE42" s="220"/>
      <c r="HIF42" s="220"/>
      <c r="HIG42" s="220"/>
      <c r="HIH42" s="220"/>
      <c r="HII42" s="220"/>
      <c r="HIJ42" s="220"/>
      <c r="HIK42" s="220"/>
      <c r="HIL42" s="220"/>
      <c r="HIM42" s="220"/>
      <c r="HIN42" s="220"/>
      <c r="HIO42" s="220"/>
      <c r="HIP42" s="220"/>
      <c r="HIQ42" s="220"/>
      <c r="HIR42" s="220"/>
      <c r="HIS42" s="220"/>
      <c r="HIT42" s="220"/>
      <c r="HIU42" s="220"/>
      <c r="HIV42" s="220"/>
      <c r="HIW42" s="220"/>
      <c r="HIX42" s="220"/>
      <c r="HIY42" s="220"/>
      <c r="HIZ42" s="220"/>
      <c r="HJA42" s="220"/>
      <c r="HJB42" s="220"/>
      <c r="HJC42" s="220"/>
      <c r="HJD42" s="220"/>
      <c r="HJE42" s="220"/>
      <c r="HJF42" s="220"/>
      <c r="HJG42" s="220"/>
      <c r="HJH42" s="220"/>
      <c r="HJI42" s="220"/>
      <c r="HJJ42" s="220"/>
      <c r="HJK42" s="220"/>
      <c r="HJL42" s="220"/>
      <c r="HJM42" s="220"/>
      <c r="HJN42" s="220"/>
      <c r="HJO42" s="220"/>
      <c r="HJP42" s="220"/>
      <c r="HJQ42" s="220"/>
      <c r="HJR42" s="220"/>
      <c r="HJS42" s="220"/>
      <c r="HJT42" s="220"/>
      <c r="HJU42" s="220"/>
      <c r="HJV42" s="220"/>
      <c r="HJW42" s="220"/>
      <c r="HJX42" s="220"/>
      <c r="HJY42" s="220"/>
      <c r="HJZ42" s="220"/>
      <c r="HKA42" s="220"/>
      <c r="HKB42" s="220"/>
      <c r="HKC42" s="220"/>
      <c r="HKD42" s="220"/>
      <c r="HKE42" s="220"/>
      <c r="HKF42" s="220"/>
      <c r="HKG42" s="220"/>
      <c r="HKH42" s="220"/>
      <c r="HKI42" s="220"/>
      <c r="HKJ42" s="220"/>
      <c r="HKK42" s="220"/>
      <c r="HKL42" s="220"/>
      <c r="HKM42" s="220"/>
      <c r="HKN42" s="220"/>
      <c r="HKO42" s="220"/>
      <c r="HKP42" s="220"/>
      <c r="HKQ42" s="220"/>
      <c r="HKR42" s="220"/>
      <c r="HKS42" s="220"/>
      <c r="HKT42" s="220"/>
      <c r="HKU42" s="220"/>
      <c r="HKV42" s="220"/>
      <c r="HKW42" s="220"/>
      <c r="HKX42" s="220"/>
      <c r="HKY42" s="220"/>
      <c r="HKZ42" s="220"/>
      <c r="HLA42" s="220"/>
      <c r="HLB42" s="220"/>
      <c r="HLC42" s="220"/>
      <c r="HLD42" s="220"/>
      <c r="HLE42" s="220"/>
      <c r="HLF42" s="220"/>
      <c r="HLG42" s="220"/>
      <c r="HLH42" s="220"/>
      <c r="HLI42" s="220"/>
      <c r="HLJ42" s="220"/>
      <c r="HLK42" s="220"/>
      <c r="HLL42" s="220"/>
      <c r="HLM42" s="220"/>
      <c r="HLN42" s="220"/>
      <c r="HLO42" s="220"/>
      <c r="HLP42" s="220"/>
      <c r="HLQ42" s="220"/>
      <c r="HLR42" s="220"/>
      <c r="HLS42" s="220"/>
      <c r="HLT42" s="220"/>
      <c r="HLU42" s="220"/>
      <c r="HLV42" s="220"/>
      <c r="HLW42" s="220"/>
      <c r="HLX42" s="220"/>
      <c r="HLY42" s="220"/>
      <c r="HLZ42" s="220"/>
      <c r="HMA42" s="220"/>
      <c r="HMB42" s="220"/>
      <c r="HMC42" s="220"/>
      <c r="HMD42" s="220"/>
      <c r="HME42" s="220"/>
      <c r="HMF42" s="220"/>
      <c r="HMG42" s="220"/>
      <c r="HMH42" s="220"/>
      <c r="HMI42" s="220"/>
      <c r="HMJ42" s="220"/>
      <c r="HMK42" s="220"/>
      <c r="HML42" s="220"/>
      <c r="HMM42" s="220"/>
      <c r="HMN42" s="220"/>
      <c r="HMO42" s="220"/>
      <c r="HMP42" s="220"/>
      <c r="HMQ42" s="220"/>
      <c r="HMR42" s="220"/>
      <c r="HMS42" s="220"/>
      <c r="HMT42" s="220"/>
      <c r="HMU42" s="220"/>
      <c r="HMV42" s="220"/>
      <c r="HMW42" s="220"/>
      <c r="HMX42" s="220"/>
      <c r="HMY42" s="220"/>
      <c r="HMZ42" s="220"/>
      <c r="HNA42" s="220"/>
      <c r="HNB42" s="220"/>
      <c r="HNC42" s="220"/>
      <c r="HND42" s="220"/>
      <c r="HNE42" s="220"/>
      <c r="HNF42" s="220"/>
      <c r="HNG42" s="220"/>
      <c r="HNH42" s="220"/>
      <c r="HNI42" s="220"/>
      <c r="HNJ42" s="220"/>
      <c r="HNK42" s="220"/>
      <c r="HNL42" s="220"/>
      <c r="HNM42" s="220"/>
      <c r="HNN42" s="220"/>
      <c r="HNO42" s="220"/>
      <c r="HNP42" s="220"/>
      <c r="HNQ42" s="220"/>
      <c r="HNR42" s="220"/>
      <c r="HNS42" s="220"/>
      <c r="HNT42" s="220"/>
      <c r="HNU42" s="220"/>
      <c r="HNV42" s="220"/>
      <c r="HNW42" s="220"/>
      <c r="HNX42" s="220"/>
      <c r="HNY42" s="220"/>
      <c r="HNZ42" s="220"/>
      <c r="HOA42" s="220"/>
      <c r="HOB42" s="220"/>
      <c r="HOC42" s="220"/>
      <c r="HOD42" s="220"/>
      <c r="HOE42" s="220"/>
      <c r="HOF42" s="220"/>
      <c r="HOG42" s="220"/>
      <c r="HOH42" s="220"/>
      <c r="HOI42" s="220"/>
      <c r="HOJ42" s="220"/>
      <c r="HOK42" s="220"/>
      <c r="HOL42" s="220"/>
      <c r="HOM42" s="220"/>
      <c r="HON42" s="220"/>
      <c r="HOO42" s="220"/>
      <c r="HOP42" s="220"/>
      <c r="HOQ42" s="220"/>
      <c r="HOR42" s="220"/>
      <c r="HOS42" s="220"/>
      <c r="HOT42" s="220"/>
      <c r="HOU42" s="220"/>
      <c r="HOV42" s="220"/>
      <c r="HOW42" s="220"/>
      <c r="HOX42" s="220"/>
      <c r="HOY42" s="220"/>
      <c r="HOZ42" s="220"/>
      <c r="HPA42" s="220"/>
      <c r="HPB42" s="220"/>
      <c r="HPC42" s="220"/>
      <c r="HPD42" s="220"/>
      <c r="HPE42" s="220"/>
      <c r="HPF42" s="220"/>
      <c r="HPG42" s="220"/>
      <c r="HPH42" s="220"/>
      <c r="HPI42" s="220"/>
      <c r="HPJ42" s="220"/>
      <c r="HPK42" s="220"/>
      <c r="HPL42" s="220"/>
      <c r="HPM42" s="220"/>
      <c r="HPN42" s="220"/>
      <c r="HPO42" s="220"/>
      <c r="HPP42" s="220"/>
      <c r="HPQ42" s="220"/>
      <c r="HPR42" s="220"/>
      <c r="HPS42" s="220"/>
      <c r="HPT42" s="220"/>
      <c r="HPU42" s="220"/>
      <c r="HPV42" s="220"/>
      <c r="HPW42" s="220"/>
      <c r="HPX42" s="220"/>
      <c r="HPY42" s="220"/>
      <c r="HPZ42" s="220"/>
      <c r="HQA42" s="220"/>
      <c r="HQB42" s="220"/>
      <c r="HQC42" s="220"/>
      <c r="HQD42" s="220"/>
      <c r="HQE42" s="220"/>
      <c r="HQF42" s="220"/>
      <c r="HQG42" s="220"/>
      <c r="HQH42" s="220"/>
      <c r="HQI42" s="220"/>
      <c r="HQJ42" s="220"/>
      <c r="HQK42" s="220"/>
      <c r="HQL42" s="220"/>
      <c r="HQM42" s="220"/>
      <c r="HQN42" s="220"/>
      <c r="HQO42" s="220"/>
      <c r="HQP42" s="220"/>
      <c r="HQQ42" s="220"/>
      <c r="HQR42" s="220"/>
      <c r="HQS42" s="220"/>
      <c r="HQT42" s="220"/>
      <c r="HQU42" s="220"/>
      <c r="HQV42" s="220"/>
      <c r="HQW42" s="220"/>
      <c r="HQX42" s="220"/>
      <c r="HQY42" s="220"/>
      <c r="HQZ42" s="220"/>
      <c r="HRA42" s="220"/>
      <c r="HRB42" s="220"/>
      <c r="HRC42" s="220"/>
      <c r="HRD42" s="220"/>
      <c r="HRE42" s="220"/>
      <c r="HRF42" s="220"/>
      <c r="HRG42" s="220"/>
      <c r="HRH42" s="220"/>
      <c r="HRI42" s="220"/>
      <c r="HRJ42" s="220"/>
      <c r="HRK42" s="220"/>
      <c r="HRL42" s="220"/>
      <c r="HRM42" s="220"/>
      <c r="HRN42" s="220"/>
      <c r="HRO42" s="220"/>
      <c r="HRP42" s="220"/>
      <c r="HRQ42" s="220"/>
      <c r="HRR42" s="220"/>
      <c r="HRS42" s="220"/>
      <c r="HRT42" s="220"/>
      <c r="HRU42" s="220"/>
      <c r="HRV42" s="220"/>
      <c r="HRW42" s="220"/>
      <c r="HRX42" s="220"/>
      <c r="HRY42" s="220"/>
      <c r="HRZ42" s="220"/>
      <c r="HSA42" s="220"/>
      <c r="HSB42" s="220"/>
      <c r="HSC42" s="220"/>
      <c r="HSD42" s="220"/>
      <c r="HSE42" s="220"/>
      <c r="HSF42" s="220"/>
      <c r="HSG42" s="220"/>
      <c r="HSH42" s="220"/>
      <c r="HSI42" s="220"/>
      <c r="HSJ42" s="220"/>
      <c r="HSK42" s="220"/>
      <c r="HSL42" s="220"/>
      <c r="HSM42" s="220"/>
      <c r="HSN42" s="220"/>
      <c r="HSO42" s="220"/>
      <c r="HSP42" s="220"/>
      <c r="HSQ42" s="220"/>
      <c r="HSR42" s="220"/>
      <c r="HSS42" s="220"/>
      <c r="HST42" s="220"/>
      <c r="HSU42" s="220"/>
      <c r="HSV42" s="220"/>
      <c r="HSW42" s="220"/>
      <c r="HSX42" s="220"/>
      <c r="HSY42" s="220"/>
      <c r="HSZ42" s="220"/>
      <c r="HTA42" s="220"/>
      <c r="HTB42" s="220"/>
      <c r="HTC42" s="220"/>
      <c r="HTD42" s="220"/>
      <c r="HTE42" s="220"/>
      <c r="HTF42" s="220"/>
      <c r="HTG42" s="220"/>
      <c r="HTH42" s="220"/>
      <c r="HTI42" s="220"/>
      <c r="HTJ42" s="220"/>
      <c r="HTK42" s="220"/>
      <c r="HTL42" s="220"/>
      <c r="HTM42" s="220"/>
      <c r="HTN42" s="220"/>
      <c r="HTO42" s="220"/>
      <c r="HTP42" s="220"/>
      <c r="HTQ42" s="220"/>
      <c r="HTR42" s="220"/>
      <c r="HTS42" s="220"/>
      <c r="HTT42" s="220"/>
      <c r="HTU42" s="220"/>
      <c r="HTV42" s="220"/>
      <c r="HTW42" s="220"/>
      <c r="HTX42" s="220"/>
      <c r="HTY42" s="220"/>
      <c r="HTZ42" s="220"/>
      <c r="HUA42" s="220"/>
      <c r="HUB42" s="220"/>
      <c r="HUC42" s="220"/>
      <c r="HUD42" s="220"/>
      <c r="HUE42" s="220"/>
      <c r="HUF42" s="220"/>
      <c r="HUG42" s="220"/>
      <c r="HUH42" s="220"/>
      <c r="HUI42" s="220"/>
      <c r="HUJ42" s="220"/>
      <c r="HUK42" s="220"/>
      <c r="HUL42" s="220"/>
      <c r="HUM42" s="220"/>
      <c r="HUN42" s="220"/>
      <c r="HUO42" s="220"/>
      <c r="HUP42" s="220"/>
      <c r="HUQ42" s="220"/>
      <c r="HUR42" s="220"/>
      <c r="HUS42" s="220"/>
      <c r="HUT42" s="220"/>
      <c r="HUU42" s="220"/>
      <c r="HUV42" s="220"/>
      <c r="HUW42" s="220"/>
      <c r="HUX42" s="220"/>
      <c r="HUY42" s="220"/>
      <c r="HUZ42" s="220"/>
      <c r="HVA42" s="220"/>
      <c r="HVB42" s="220"/>
      <c r="HVC42" s="220"/>
      <c r="HVD42" s="220"/>
      <c r="HVE42" s="220"/>
      <c r="HVF42" s="220"/>
      <c r="HVG42" s="220"/>
      <c r="HVH42" s="220"/>
      <c r="HVI42" s="220"/>
      <c r="HVJ42" s="220"/>
      <c r="HVK42" s="220"/>
      <c r="HVL42" s="220"/>
      <c r="HVM42" s="220"/>
      <c r="HVN42" s="220"/>
      <c r="HVO42" s="220"/>
      <c r="HVP42" s="220"/>
      <c r="HVQ42" s="220"/>
      <c r="HVR42" s="220"/>
      <c r="HVS42" s="220"/>
      <c r="HVT42" s="220"/>
      <c r="HVU42" s="220"/>
      <c r="HVV42" s="220"/>
      <c r="HVW42" s="220"/>
      <c r="HVX42" s="220"/>
      <c r="HVY42" s="220"/>
      <c r="HVZ42" s="220"/>
      <c r="HWA42" s="220"/>
      <c r="HWB42" s="220"/>
      <c r="HWC42" s="220"/>
      <c r="HWD42" s="220"/>
      <c r="HWE42" s="220"/>
      <c r="HWF42" s="220"/>
      <c r="HWG42" s="220"/>
      <c r="HWH42" s="220"/>
      <c r="HWI42" s="220"/>
      <c r="HWJ42" s="220"/>
      <c r="HWK42" s="220"/>
      <c r="HWL42" s="220"/>
      <c r="HWM42" s="220"/>
      <c r="HWN42" s="220"/>
      <c r="HWO42" s="220"/>
      <c r="HWP42" s="220"/>
      <c r="HWQ42" s="220"/>
      <c r="HWR42" s="220"/>
      <c r="HWS42" s="220"/>
      <c r="HWT42" s="220"/>
      <c r="HWU42" s="220"/>
      <c r="HWV42" s="220"/>
      <c r="HWW42" s="220"/>
      <c r="HWX42" s="220"/>
      <c r="HWY42" s="220"/>
      <c r="HWZ42" s="220"/>
      <c r="HXA42" s="220"/>
      <c r="HXB42" s="220"/>
      <c r="HXC42" s="220"/>
      <c r="HXD42" s="220"/>
      <c r="HXE42" s="220"/>
      <c r="HXF42" s="220"/>
      <c r="HXG42" s="220"/>
      <c r="HXH42" s="220"/>
      <c r="HXI42" s="220"/>
      <c r="HXJ42" s="220"/>
      <c r="HXK42" s="220"/>
      <c r="HXL42" s="220"/>
      <c r="HXM42" s="220"/>
      <c r="HXN42" s="220"/>
      <c r="HXO42" s="220"/>
      <c r="HXP42" s="220"/>
      <c r="HXQ42" s="220"/>
      <c r="HXR42" s="220"/>
      <c r="HXS42" s="220"/>
      <c r="HXT42" s="220"/>
      <c r="HXU42" s="220"/>
      <c r="HXV42" s="220"/>
      <c r="HXW42" s="220"/>
      <c r="HXX42" s="220"/>
      <c r="HXY42" s="220"/>
      <c r="HXZ42" s="220"/>
      <c r="HYA42" s="220"/>
      <c r="HYB42" s="220"/>
      <c r="HYC42" s="220"/>
      <c r="HYD42" s="220"/>
      <c r="HYE42" s="220"/>
      <c r="HYF42" s="220"/>
      <c r="HYG42" s="220"/>
      <c r="HYH42" s="220"/>
      <c r="HYI42" s="220"/>
      <c r="HYJ42" s="220"/>
      <c r="HYK42" s="220"/>
      <c r="HYL42" s="220"/>
      <c r="HYM42" s="220"/>
      <c r="HYN42" s="220"/>
      <c r="HYO42" s="220"/>
      <c r="HYP42" s="220"/>
      <c r="HYQ42" s="220"/>
      <c r="HYR42" s="220"/>
      <c r="HYS42" s="220"/>
      <c r="HYT42" s="220"/>
      <c r="HYU42" s="220"/>
      <c r="HYV42" s="220"/>
      <c r="HYW42" s="220"/>
      <c r="HYX42" s="220"/>
      <c r="HYY42" s="220"/>
      <c r="HYZ42" s="220"/>
      <c r="HZA42" s="220"/>
      <c r="HZB42" s="220"/>
      <c r="HZC42" s="220"/>
      <c r="HZD42" s="220"/>
      <c r="HZE42" s="220"/>
      <c r="HZF42" s="220"/>
      <c r="HZG42" s="220"/>
      <c r="HZH42" s="220"/>
      <c r="HZI42" s="220"/>
      <c r="HZJ42" s="220"/>
      <c r="HZK42" s="220"/>
      <c r="HZL42" s="220"/>
      <c r="HZM42" s="220"/>
      <c r="HZN42" s="220"/>
      <c r="HZO42" s="220"/>
      <c r="HZP42" s="220"/>
      <c r="HZQ42" s="220"/>
      <c r="HZR42" s="220"/>
      <c r="HZS42" s="220"/>
      <c r="HZT42" s="220"/>
      <c r="HZU42" s="220"/>
      <c r="HZV42" s="220"/>
      <c r="HZW42" s="220"/>
      <c r="HZX42" s="220"/>
      <c r="HZY42" s="220"/>
      <c r="HZZ42" s="220"/>
      <c r="IAA42" s="220"/>
      <c r="IAB42" s="220"/>
      <c r="IAC42" s="220"/>
      <c r="IAD42" s="220"/>
      <c r="IAE42" s="220"/>
      <c r="IAF42" s="220"/>
      <c r="IAG42" s="220"/>
      <c r="IAH42" s="220"/>
      <c r="IAI42" s="220"/>
      <c r="IAJ42" s="220"/>
      <c r="IAK42" s="220"/>
      <c r="IAL42" s="220"/>
      <c r="IAM42" s="220"/>
      <c r="IAN42" s="220"/>
      <c r="IAO42" s="220"/>
      <c r="IAP42" s="220"/>
      <c r="IAQ42" s="220"/>
      <c r="IAR42" s="220"/>
      <c r="IAS42" s="220"/>
      <c r="IAT42" s="220"/>
      <c r="IAU42" s="220"/>
      <c r="IAV42" s="220"/>
      <c r="IAW42" s="220"/>
      <c r="IAX42" s="220"/>
      <c r="IAY42" s="220"/>
      <c r="IAZ42" s="220"/>
      <c r="IBA42" s="220"/>
      <c r="IBB42" s="220"/>
      <c r="IBC42" s="220"/>
      <c r="IBD42" s="220"/>
      <c r="IBE42" s="220"/>
      <c r="IBF42" s="220"/>
      <c r="IBG42" s="220"/>
      <c r="IBH42" s="220"/>
      <c r="IBI42" s="220"/>
      <c r="IBJ42" s="220"/>
      <c r="IBK42" s="220"/>
      <c r="IBL42" s="220"/>
      <c r="IBM42" s="220"/>
      <c r="IBN42" s="220"/>
      <c r="IBO42" s="220"/>
      <c r="IBP42" s="220"/>
      <c r="IBQ42" s="220"/>
      <c r="IBR42" s="220"/>
      <c r="IBS42" s="220"/>
      <c r="IBT42" s="220"/>
      <c r="IBU42" s="220"/>
      <c r="IBV42" s="220"/>
      <c r="IBW42" s="220"/>
      <c r="IBX42" s="220"/>
      <c r="IBY42" s="220"/>
      <c r="IBZ42" s="220"/>
      <c r="ICA42" s="220"/>
      <c r="ICB42" s="220"/>
      <c r="ICC42" s="220"/>
      <c r="ICD42" s="220"/>
      <c r="ICE42" s="220"/>
      <c r="ICF42" s="220"/>
      <c r="ICG42" s="220"/>
      <c r="ICH42" s="220"/>
      <c r="ICI42" s="220"/>
      <c r="ICJ42" s="220"/>
      <c r="ICK42" s="220"/>
      <c r="ICL42" s="220"/>
      <c r="ICM42" s="220"/>
      <c r="ICN42" s="220"/>
      <c r="ICO42" s="220"/>
      <c r="ICP42" s="220"/>
      <c r="ICQ42" s="220"/>
      <c r="ICR42" s="220"/>
      <c r="ICS42" s="220"/>
      <c r="ICT42" s="220"/>
      <c r="ICU42" s="220"/>
      <c r="ICV42" s="220"/>
      <c r="ICW42" s="220"/>
      <c r="ICX42" s="220"/>
      <c r="ICY42" s="220"/>
      <c r="ICZ42" s="220"/>
      <c r="IDA42" s="220"/>
      <c r="IDB42" s="220"/>
      <c r="IDC42" s="220"/>
      <c r="IDD42" s="220"/>
      <c r="IDE42" s="220"/>
      <c r="IDF42" s="220"/>
      <c r="IDG42" s="220"/>
      <c r="IDH42" s="220"/>
      <c r="IDI42" s="220"/>
      <c r="IDJ42" s="220"/>
      <c r="IDK42" s="220"/>
      <c r="IDL42" s="220"/>
      <c r="IDM42" s="220"/>
      <c r="IDN42" s="220"/>
      <c r="IDO42" s="220"/>
      <c r="IDP42" s="220"/>
      <c r="IDQ42" s="220"/>
      <c r="IDR42" s="220"/>
      <c r="IDS42" s="220"/>
      <c r="IDT42" s="220"/>
      <c r="IDU42" s="220"/>
      <c r="IDV42" s="220"/>
      <c r="IDW42" s="220"/>
      <c r="IDX42" s="220"/>
      <c r="IDY42" s="220"/>
      <c r="IDZ42" s="220"/>
      <c r="IEA42" s="220"/>
      <c r="IEB42" s="220"/>
      <c r="IEC42" s="220"/>
      <c r="IED42" s="220"/>
      <c r="IEE42" s="220"/>
      <c r="IEF42" s="220"/>
      <c r="IEG42" s="220"/>
      <c r="IEH42" s="220"/>
      <c r="IEI42" s="220"/>
      <c r="IEJ42" s="220"/>
      <c r="IEK42" s="220"/>
      <c r="IEL42" s="220"/>
      <c r="IEM42" s="220"/>
      <c r="IEN42" s="220"/>
      <c r="IEO42" s="220"/>
      <c r="IEP42" s="220"/>
      <c r="IEQ42" s="220"/>
      <c r="IER42" s="220"/>
      <c r="IES42" s="220"/>
      <c r="IET42" s="220"/>
      <c r="IEU42" s="220"/>
      <c r="IEV42" s="220"/>
      <c r="IEW42" s="220"/>
      <c r="IEX42" s="220"/>
      <c r="IEY42" s="220"/>
      <c r="IEZ42" s="220"/>
      <c r="IFA42" s="220"/>
      <c r="IFB42" s="220"/>
      <c r="IFC42" s="220"/>
      <c r="IFD42" s="220"/>
      <c r="IFE42" s="220"/>
      <c r="IFF42" s="220"/>
      <c r="IFG42" s="220"/>
      <c r="IFH42" s="220"/>
      <c r="IFI42" s="220"/>
      <c r="IFJ42" s="220"/>
      <c r="IFK42" s="220"/>
      <c r="IFL42" s="220"/>
      <c r="IFM42" s="220"/>
      <c r="IFN42" s="220"/>
      <c r="IFO42" s="220"/>
      <c r="IFP42" s="220"/>
      <c r="IFQ42" s="220"/>
      <c r="IFR42" s="220"/>
      <c r="IFS42" s="220"/>
      <c r="IFT42" s="220"/>
      <c r="IFU42" s="220"/>
      <c r="IFV42" s="220"/>
      <c r="IFW42" s="220"/>
      <c r="IFX42" s="220"/>
      <c r="IFY42" s="220"/>
      <c r="IFZ42" s="220"/>
      <c r="IGA42" s="220"/>
      <c r="IGB42" s="220"/>
      <c r="IGC42" s="220"/>
      <c r="IGD42" s="220"/>
      <c r="IGE42" s="220"/>
      <c r="IGF42" s="220"/>
      <c r="IGG42" s="220"/>
      <c r="IGH42" s="220"/>
      <c r="IGI42" s="220"/>
      <c r="IGJ42" s="220"/>
      <c r="IGK42" s="220"/>
      <c r="IGL42" s="220"/>
      <c r="IGM42" s="220"/>
      <c r="IGN42" s="220"/>
      <c r="IGO42" s="220"/>
      <c r="IGP42" s="220"/>
      <c r="IGQ42" s="220"/>
      <c r="IGR42" s="220"/>
      <c r="IGS42" s="220"/>
      <c r="IGT42" s="220"/>
      <c r="IGU42" s="220"/>
      <c r="IGV42" s="220"/>
      <c r="IGW42" s="220"/>
      <c r="IGX42" s="220"/>
      <c r="IGY42" s="220"/>
      <c r="IGZ42" s="220"/>
      <c r="IHA42" s="220"/>
      <c r="IHB42" s="220"/>
      <c r="IHC42" s="220"/>
      <c r="IHD42" s="220"/>
      <c r="IHE42" s="220"/>
      <c r="IHF42" s="220"/>
      <c r="IHG42" s="220"/>
      <c r="IHH42" s="220"/>
      <c r="IHI42" s="220"/>
      <c r="IHJ42" s="220"/>
      <c r="IHK42" s="220"/>
      <c r="IHL42" s="220"/>
      <c r="IHM42" s="220"/>
      <c r="IHN42" s="220"/>
      <c r="IHO42" s="220"/>
      <c r="IHP42" s="220"/>
      <c r="IHQ42" s="220"/>
      <c r="IHR42" s="220"/>
      <c r="IHS42" s="220"/>
      <c r="IHT42" s="220"/>
      <c r="IHU42" s="220"/>
      <c r="IHV42" s="220"/>
      <c r="IHW42" s="220"/>
      <c r="IHX42" s="220"/>
      <c r="IHY42" s="220"/>
      <c r="IHZ42" s="220"/>
      <c r="IIA42" s="220"/>
      <c r="IIB42" s="220"/>
      <c r="IIC42" s="220"/>
      <c r="IID42" s="220"/>
      <c r="IIE42" s="220"/>
      <c r="IIF42" s="220"/>
      <c r="IIG42" s="220"/>
      <c r="IIH42" s="220"/>
      <c r="III42" s="220"/>
      <c r="IIJ42" s="220"/>
      <c r="IIK42" s="220"/>
      <c r="IIL42" s="220"/>
      <c r="IIM42" s="220"/>
      <c r="IIN42" s="220"/>
      <c r="IIO42" s="220"/>
      <c r="IIP42" s="220"/>
      <c r="IIQ42" s="220"/>
      <c r="IIR42" s="220"/>
      <c r="IIS42" s="220"/>
      <c r="IIT42" s="220"/>
      <c r="IIU42" s="220"/>
      <c r="IIV42" s="220"/>
      <c r="IIW42" s="220"/>
      <c r="IIX42" s="220"/>
      <c r="IIY42" s="220"/>
      <c r="IIZ42" s="220"/>
      <c r="IJA42" s="220"/>
      <c r="IJB42" s="220"/>
      <c r="IJC42" s="220"/>
      <c r="IJD42" s="220"/>
      <c r="IJE42" s="220"/>
      <c r="IJF42" s="220"/>
      <c r="IJG42" s="220"/>
      <c r="IJH42" s="220"/>
      <c r="IJI42" s="220"/>
      <c r="IJJ42" s="220"/>
      <c r="IJK42" s="220"/>
      <c r="IJL42" s="220"/>
      <c r="IJM42" s="220"/>
      <c r="IJN42" s="220"/>
      <c r="IJO42" s="220"/>
      <c r="IJP42" s="220"/>
      <c r="IJQ42" s="220"/>
      <c r="IJR42" s="220"/>
      <c r="IJS42" s="220"/>
      <c r="IJT42" s="220"/>
      <c r="IJU42" s="220"/>
      <c r="IJV42" s="220"/>
      <c r="IJW42" s="220"/>
      <c r="IJX42" s="220"/>
      <c r="IJY42" s="220"/>
      <c r="IJZ42" s="220"/>
      <c r="IKA42" s="220"/>
      <c r="IKB42" s="220"/>
      <c r="IKC42" s="220"/>
      <c r="IKD42" s="220"/>
      <c r="IKE42" s="220"/>
      <c r="IKF42" s="220"/>
      <c r="IKG42" s="220"/>
      <c r="IKH42" s="220"/>
      <c r="IKI42" s="220"/>
      <c r="IKJ42" s="220"/>
      <c r="IKK42" s="220"/>
      <c r="IKL42" s="220"/>
      <c r="IKM42" s="220"/>
      <c r="IKN42" s="220"/>
      <c r="IKO42" s="220"/>
      <c r="IKP42" s="220"/>
      <c r="IKQ42" s="220"/>
      <c r="IKR42" s="220"/>
      <c r="IKS42" s="220"/>
      <c r="IKT42" s="220"/>
      <c r="IKU42" s="220"/>
      <c r="IKV42" s="220"/>
      <c r="IKW42" s="220"/>
      <c r="IKX42" s="220"/>
      <c r="IKY42" s="220"/>
      <c r="IKZ42" s="220"/>
      <c r="ILA42" s="220"/>
      <c r="ILB42" s="220"/>
      <c r="ILC42" s="220"/>
      <c r="ILD42" s="220"/>
      <c r="ILE42" s="220"/>
      <c r="ILF42" s="220"/>
      <c r="ILG42" s="220"/>
      <c r="ILH42" s="220"/>
      <c r="ILI42" s="220"/>
      <c r="ILJ42" s="220"/>
      <c r="ILK42" s="220"/>
      <c r="ILL42" s="220"/>
      <c r="ILM42" s="220"/>
      <c r="ILN42" s="220"/>
      <c r="ILO42" s="220"/>
      <c r="ILP42" s="220"/>
      <c r="ILQ42" s="220"/>
      <c r="ILR42" s="220"/>
      <c r="ILS42" s="220"/>
      <c r="ILT42" s="220"/>
      <c r="ILU42" s="220"/>
      <c r="ILV42" s="220"/>
      <c r="ILW42" s="220"/>
      <c r="ILX42" s="220"/>
      <c r="ILY42" s="220"/>
      <c r="ILZ42" s="220"/>
      <c r="IMA42" s="220"/>
      <c r="IMB42" s="220"/>
      <c r="IMC42" s="220"/>
      <c r="IMD42" s="220"/>
      <c r="IME42" s="220"/>
      <c r="IMF42" s="220"/>
      <c r="IMG42" s="220"/>
      <c r="IMH42" s="220"/>
      <c r="IMI42" s="220"/>
      <c r="IMJ42" s="220"/>
      <c r="IMK42" s="220"/>
      <c r="IML42" s="220"/>
      <c r="IMM42" s="220"/>
      <c r="IMN42" s="220"/>
      <c r="IMO42" s="220"/>
      <c r="IMP42" s="220"/>
      <c r="IMQ42" s="220"/>
      <c r="IMR42" s="220"/>
      <c r="IMS42" s="220"/>
      <c r="IMT42" s="220"/>
      <c r="IMU42" s="220"/>
      <c r="IMV42" s="220"/>
      <c r="IMW42" s="220"/>
      <c r="IMX42" s="220"/>
      <c r="IMY42" s="220"/>
      <c r="IMZ42" s="220"/>
      <c r="INA42" s="220"/>
      <c r="INB42" s="220"/>
      <c r="INC42" s="220"/>
      <c r="IND42" s="220"/>
      <c r="INE42" s="220"/>
      <c r="INF42" s="220"/>
      <c r="ING42" s="220"/>
      <c r="INH42" s="220"/>
      <c r="INI42" s="220"/>
      <c r="INJ42" s="220"/>
      <c r="INK42" s="220"/>
      <c r="INL42" s="220"/>
      <c r="INM42" s="220"/>
      <c r="INN42" s="220"/>
      <c r="INO42" s="220"/>
      <c r="INP42" s="220"/>
      <c r="INQ42" s="220"/>
      <c r="INR42" s="220"/>
      <c r="INS42" s="220"/>
      <c r="INT42" s="220"/>
      <c r="INU42" s="220"/>
      <c r="INV42" s="220"/>
      <c r="INW42" s="220"/>
      <c r="INX42" s="220"/>
      <c r="INY42" s="220"/>
      <c r="INZ42" s="220"/>
      <c r="IOA42" s="220"/>
      <c r="IOB42" s="220"/>
      <c r="IOC42" s="220"/>
      <c r="IOD42" s="220"/>
      <c r="IOE42" s="220"/>
      <c r="IOF42" s="220"/>
      <c r="IOG42" s="220"/>
      <c r="IOH42" s="220"/>
      <c r="IOI42" s="220"/>
      <c r="IOJ42" s="220"/>
      <c r="IOK42" s="220"/>
      <c r="IOL42" s="220"/>
      <c r="IOM42" s="220"/>
      <c r="ION42" s="220"/>
      <c r="IOO42" s="220"/>
      <c r="IOP42" s="220"/>
      <c r="IOQ42" s="220"/>
      <c r="IOR42" s="220"/>
      <c r="IOS42" s="220"/>
      <c r="IOT42" s="220"/>
      <c r="IOU42" s="220"/>
      <c r="IOV42" s="220"/>
      <c r="IOW42" s="220"/>
      <c r="IOX42" s="220"/>
      <c r="IOY42" s="220"/>
      <c r="IOZ42" s="220"/>
      <c r="IPA42" s="220"/>
      <c r="IPB42" s="220"/>
      <c r="IPC42" s="220"/>
      <c r="IPD42" s="220"/>
      <c r="IPE42" s="220"/>
      <c r="IPF42" s="220"/>
      <c r="IPG42" s="220"/>
      <c r="IPH42" s="220"/>
      <c r="IPI42" s="220"/>
      <c r="IPJ42" s="220"/>
      <c r="IPK42" s="220"/>
      <c r="IPL42" s="220"/>
      <c r="IPM42" s="220"/>
      <c r="IPN42" s="220"/>
      <c r="IPO42" s="220"/>
      <c r="IPP42" s="220"/>
      <c r="IPQ42" s="220"/>
      <c r="IPR42" s="220"/>
      <c r="IPS42" s="220"/>
      <c r="IPT42" s="220"/>
      <c r="IPU42" s="220"/>
      <c r="IPV42" s="220"/>
      <c r="IPW42" s="220"/>
      <c r="IPX42" s="220"/>
      <c r="IPY42" s="220"/>
      <c r="IPZ42" s="220"/>
      <c r="IQA42" s="220"/>
      <c r="IQB42" s="220"/>
      <c r="IQC42" s="220"/>
      <c r="IQD42" s="220"/>
      <c r="IQE42" s="220"/>
      <c r="IQF42" s="220"/>
      <c r="IQG42" s="220"/>
      <c r="IQH42" s="220"/>
      <c r="IQI42" s="220"/>
      <c r="IQJ42" s="220"/>
      <c r="IQK42" s="220"/>
      <c r="IQL42" s="220"/>
      <c r="IQM42" s="220"/>
      <c r="IQN42" s="220"/>
      <c r="IQO42" s="220"/>
      <c r="IQP42" s="220"/>
      <c r="IQQ42" s="220"/>
      <c r="IQR42" s="220"/>
      <c r="IQS42" s="220"/>
      <c r="IQT42" s="220"/>
      <c r="IQU42" s="220"/>
      <c r="IQV42" s="220"/>
      <c r="IQW42" s="220"/>
      <c r="IQX42" s="220"/>
      <c r="IQY42" s="220"/>
      <c r="IQZ42" s="220"/>
      <c r="IRA42" s="220"/>
      <c r="IRB42" s="220"/>
      <c r="IRC42" s="220"/>
      <c r="IRD42" s="220"/>
      <c r="IRE42" s="220"/>
      <c r="IRF42" s="220"/>
      <c r="IRG42" s="220"/>
      <c r="IRH42" s="220"/>
      <c r="IRI42" s="220"/>
      <c r="IRJ42" s="220"/>
      <c r="IRK42" s="220"/>
      <c r="IRL42" s="220"/>
      <c r="IRM42" s="220"/>
      <c r="IRN42" s="220"/>
      <c r="IRO42" s="220"/>
      <c r="IRP42" s="220"/>
      <c r="IRQ42" s="220"/>
      <c r="IRR42" s="220"/>
      <c r="IRS42" s="220"/>
      <c r="IRT42" s="220"/>
      <c r="IRU42" s="220"/>
      <c r="IRV42" s="220"/>
      <c r="IRW42" s="220"/>
      <c r="IRX42" s="220"/>
      <c r="IRY42" s="220"/>
      <c r="IRZ42" s="220"/>
      <c r="ISA42" s="220"/>
      <c r="ISB42" s="220"/>
      <c r="ISC42" s="220"/>
      <c r="ISD42" s="220"/>
      <c r="ISE42" s="220"/>
      <c r="ISF42" s="220"/>
      <c r="ISG42" s="220"/>
      <c r="ISH42" s="220"/>
      <c r="ISI42" s="220"/>
      <c r="ISJ42" s="220"/>
      <c r="ISK42" s="220"/>
      <c r="ISL42" s="220"/>
      <c r="ISM42" s="220"/>
      <c r="ISN42" s="220"/>
      <c r="ISO42" s="220"/>
      <c r="ISP42" s="220"/>
      <c r="ISQ42" s="220"/>
      <c r="ISR42" s="220"/>
      <c r="ISS42" s="220"/>
      <c r="IST42" s="220"/>
      <c r="ISU42" s="220"/>
      <c r="ISV42" s="220"/>
      <c r="ISW42" s="220"/>
      <c r="ISX42" s="220"/>
      <c r="ISY42" s="220"/>
      <c r="ISZ42" s="220"/>
      <c r="ITA42" s="220"/>
      <c r="ITB42" s="220"/>
      <c r="ITC42" s="220"/>
      <c r="ITD42" s="220"/>
      <c r="ITE42" s="220"/>
      <c r="ITF42" s="220"/>
      <c r="ITG42" s="220"/>
      <c r="ITH42" s="220"/>
      <c r="ITI42" s="220"/>
      <c r="ITJ42" s="220"/>
      <c r="ITK42" s="220"/>
      <c r="ITL42" s="220"/>
      <c r="ITM42" s="220"/>
      <c r="ITN42" s="220"/>
      <c r="ITO42" s="220"/>
      <c r="ITP42" s="220"/>
      <c r="ITQ42" s="220"/>
      <c r="ITR42" s="220"/>
      <c r="ITS42" s="220"/>
      <c r="ITT42" s="220"/>
      <c r="ITU42" s="220"/>
      <c r="ITV42" s="220"/>
      <c r="ITW42" s="220"/>
      <c r="ITX42" s="220"/>
      <c r="ITY42" s="220"/>
      <c r="ITZ42" s="220"/>
      <c r="IUA42" s="220"/>
      <c r="IUB42" s="220"/>
      <c r="IUC42" s="220"/>
      <c r="IUD42" s="220"/>
      <c r="IUE42" s="220"/>
      <c r="IUF42" s="220"/>
      <c r="IUG42" s="220"/>
      <c r="IUH42" s="220"/>
      <c r="IUI42" s="220"/>
      <c r="IUJ42" s="220"/>
      <c r="IUK42" s="220"/>
      <c r="IUL42" s="220"/>
      <c r="IUM42" s="220"/>
      <c r="IUN42" s="220"/>
      <c r="IUO42" s="220"/>
      <c r="IUP42" s="220"/>
      <c r="IUQ42" s="220"/>
      <c r="IUR42" s="220"/>
      <c r="IUS42" s="220"/>
      <c r="IUT42" s="220"/>
      <c r="IUU42" s="220"/>
      <c r="IUV42" s="220"/>
      <c r="IUW42" s="220"/>
      <c r="IUX42" s="220"/>
      <c r="IUY42" s="220"/>
      <c r="IUZ42" s="220"/>
      <c r="IVA42" s="220"/>
      <c r="IVB42" s="220"/>
      <c r="IVC42" s="220"/>
      <c r="IVD42" s="220"/>
      <c r="IVE42" s="220"/>
      <c r="IVF42" s="220"/>
      <c r="IVG42" s="220"/>
      <c r="IVH42" s="220"/>
      <c r="IVI42" s="220"/>
      <c r="IVJ42" s="220"/>
      <c r="IVK42" s="220"/>
      <c r="IVL42" s="220"/>
      <c r="IVM42" s="220"/>
      <c r="IVN42" s="220"/>
      <c r="IVO42" s="220"/>
      <c r="IVP42" s="220"/>
      <c r="IVQ42" s="220"/>
      <c r="IVR42" s="220"/>
      <c r="IVS42" s="220"/>
      <c r="IVT42" s="220"/>
      <c r="IVU42" s="220"/>
      <c r="IVV42" s="220"/>
      <c r="IVW42" s="220"/>
      <c r="IVX42" s="220"/>
      <c r="IVY42" s="220"/>
      <c r="IVZ42" s="220"/>
      <c r="IWA42" s="220"/>
      <c r="IWB42" s="220"/>
      <c r="IWC42" s="220"/>
      <c r="IWD42" s="220"/>
      <c r="IWE42" s="220"/>
      <c r="IWF42" s="220"/>
      <c r="IWG42" s="220"/>
      <c r="IWH42" s="220"/>
      <c r="IWI42" s="220"/>
      <c r="IWJ42" s="220"/>
      <c r="IWK42" s="220"/>
      <c r="IWL42" s="220"/>
      <c r="IWM42" s="220"/>
      <c r="IWN42" s="220"/>
      <c r="IWO42" s="220"/>
      <c r="IWP42" s="220"/>
      <c r="IWQ42" s="220"/>
      <c r="IWR42" s="220"/>
      <c r="IWS42" s="220"/>
      <c r="IWT42" s="220"/>
      <c r="IWU42" s="220"/>
      <c r="IWV42" s="220"/>
      <c r="IWW42" s="220"/>
      <c r="IWX42" s="220"/>
      <c r="IWY42" s="220"/>
      <c r="IWZ42" s="220"/>
      <c r="IXA42" s="220"/>
      <c r="IXB42" s="220"/>
      <c r="IXC42" s="220"/>
      <c r="IXD42" s="220"/>
      <c r="IXE42" s="220"/>
      <c r="IXF42" s="220"/>
      <c r="IXG42" s="220"/>
      <c r="IXH42" s="220"/>
      <c r="IXI42" s="220"/>
      <c r="IXJ42" s="220"/>
      <c r="IXK42" s="220"/>
      <c r="IXL42" s="220"/>
      <c r="IXM42" s="220"/>
      <c r="IXN42" s="220"/>
      <c r="IXO42" s="220"/>
      <c r="IXP42" s="220"/>
      <c r="IXQ42" s="220"/>
      <c r="IXR42" s="220"/>
      <c r="IXS42" s="220"/>
      <c r="IXT42" s="220"/>
      <c r="IXU42" s="220"/>
      <c r="IXV42" s="220"/>
      <c r="IXW42" s="220"/>
      <c r="IXX42" s="220"/>
      <c r="IXY42" s="220"/>
      <c r="IXZ42" s="220"/>
      <c r="IYA42" s="220"/>
      <c r="IYB42" s="220"/>
      <c r="IYC42" s="220"/>
      <c r="IYD42" s="220"/>
      <c r="IYE42" s="220"/>
      <c r="IYF42" s="220"/>
      <c r="IYG42" s="220"/>
      <c r="IYH42" s="220"/>
      <c r="IYI42" s="220"/>
      <c r="IYJ42" s="220"/>
      <c r="IYK42" s="220"/>
      <c r="IYL42" s="220"/>
      <c r="IYM42" s="220"/>
      <c r="IYN42" s="220"/>
      <c r="IYO42" s="220"/>
      <c r="IYP42" s="220"/>
      <c r="IYQ42" s="220"/>
      <c r="IYR42" s="220"/>
      <c r="IYS42" s="220"/>
      <c r="IYT42" s="220"/>
      <c r="IYU42" s="220"/>
      <c r="IYV42" s="220"/>
      <c r="IYW42" s="220"/>
      <c r="IYX42" s="220"/>
      <c r="IYY42" s="220"/>
      <c r="IYZ42" s="220"/>
      <c r="IZA42" s="220"/>
      <c r="IZB42" s="220"/>
      <c r="IZC42" s="220"/>
      <c r="IZD42" s="220"/>
      <c r="IZE42" s="220"/>
      <c r="IZF42" s="220"/>
      <c r="IZG42" s="220"/>
      <c r="IZH42" s="220"/>
      <c r="IZI42" s="220"/>
      <c r="IZJ42" s="220"/>
      <c r="IZK42" s="220"/>
      <c r="IZL42" s="220"/>
      <c r="IZM42" s="220"/>
      <c r="IZN42" s="220"/>
      <c r="IZO42" s="220"/>
      <c r="IZP42" s="220"/>
      <c r="IZQ42" s="220"/>
      <c r="IZR42" s="220"/>
      <c r="IZS42" s="220"/>
      <c r="IZT42" s="220"/>
      <c r="IZU42" s="220"/>
      <c r="IZV42" s="220"/>
      <c r="IZW42" s="220"/>
      <c r="IZX42" s="220"/>
      <c r="IZY42" s="220"/>
      <c r="IZZ42" s="220"/>
      <c r="JAA42" s="220"/>
      <c r="JAB42" s="220"/>
      <c r="JAC42" s="220"/>
      <c r="JAD42" s="220"/>
      <c r="JAE42" s="220"/>
      <c r="JAF42" s="220"/>
      <c r="JAG42" s="220"/>
      <c r="JAH42" s="220"/>
      <c r="JAI42" s="220"/>
      <c r="JAJ42" s="220"/>
      <c r="JAK42" s="220"/>
      <c r="JAL42" s="220"/>
      <c r="JAM42" s="220"/>
      <c r="JAN42" s="220"/>
      <c r="JAO42" s="220"/>
      <c r="JAP42" s="220"/>
      <c r="JAQ42" s="220"/>
      <c r="JAR42" s="220"/>
      <c r="JAS42" s="220"/>
      <c r="JAT42" s="220"/>
      <c r="JAU42" s="220"/>
      <c r="JAV42" s="220"/>
      <c r="JAW42" s="220"/>
      <c r="JAX42" s="220"/>
      <c r="JAY42" s="220"/>
      <c r="JAZ42" s="220"/>
      <c r="JBA42" s="220"/>
      <c r="JBB42" s="220"/>
      <c r="JBC42" s="220"/>
      <c r="JBD42" s="220"/>
      <c r="JBE42" s="220"/>
      <c r="JBF42" s="220"/>
      <c r="JBG42" s="220"/>
      <c r="JBH42" s="220"/>
      <c r="JBI42" s="220"/>
      <c r="JBJ42" s="220"/>
      <c r="JBK42" s="220"/>
      <c r="JBL42" s="220"/>
      <c r="JBM42" s="220"/>
      <c r="JBN42" s="220"/>
      <c r="JBO42" s="220"/>
      <c r="JBP42" s="220"/>
      <c r="JBQ42" s="220"/>
      <c r="JBR42" s="220"/>
      <c r="JBS42" s="220"/>
      <c r="JBT42" s="220"/>
      <c r="JBU42" s="220"/>
      <c r="JBV42" s="220"/>
      <c r="JBW42" s="220"/>
      <c r="JBX42" s="220"/>
      <c r="JBY42" s="220"/>
      <c r="JBZ42" s="220"/>
      <c r="JCA42" s="220"/>
      <c r="JCB42" s="220"/>
      <c r="JCC42" s="220"/>
      <c r="JCD42" s="220"/>
      <c r="JCE42" s="220"/>
      <c r="JCF42" s="220"/>
      <c r="JCG42" s="220"/>
      <c r="JCH42" s="220"/>
      <c r="JCI42" s="220"/>
      <c r="JCJ42" s="220"/>
      <c r="JCK42" s="220"/>
      <c r="JCL42" s="220"/>
      <c r="JCM42" s="220"/>
      <c r="JCN42" s="220"/>
      <c r="JCO42" s="220"/>
      <c r="JCP42" s="220"/>
      <c r="JCQ42" s="220"/>
      <c r="JCR42" s="220"/>
      <c r="JCS42" s="220"/>
      <c r="JCT42" s="220"/>
      <c r="JCU42" s="220"/>
      <c r="JCV42" s="220"/>
      <c r="JCW42" s="220"/>
      <c r="JCX42" s="220"/>
      <c r="JCY42" s="220"/>
      <c r="JCZ42" s="220"/>
      <c r="JDA42" s="220"/>
      <c r="JDB42" s="220"/>
      <c r="JDC42" s="220"/>
      <c r="JDD42" s="220"/>
      <c r="JDE42" s="220"/>
      <c r="JDF42" s="220"/>
      <c r="JDG42" s="220"/>
      <c r="JDH42" s="220"/>
      <c r="JDI42" s="220"/>
      <c r="JDJ42" s="220"/>
      <c r="JDK42" s="220"/>
      <c r="JDL42" s="220"/>
      <c r="JDM42" s="220"/>
      <c r="JDN42" s="220"/>
      <c r="JDO42" s="220"/>
      <c r="JDP42" s="220"/>
      <c r="JDQ42" s="220"/>
      <c r="JDR42" s="220"/>
      <c r="JDS42" s="220"/>
      <c r="JDT42" s="220"/>
      <c r="JDU42" s="220"/>
      <c r="JDV42" s="220"/>
      <c r="JDW42" s="220"/>
      <c r="JDX42" s="220"/>
      <c r="JDY42" s="220"/>
      <c r="JDZ42" s="220"/>
      <c r="JEA42" s="220"/>
      <c r="JEB42" s="220"/>
      <c r="JEC42" s="220"/>
      <c r="JED42" s="220"/>
      <c r="JEE42" s="220"/>
      <c r="JEF42" s="220"/>
      <c r="JEG42" s="220"/>
      <c r="JEH42" s="220"/>
      <c r="JEI42" s="220"/>
      <c r="JEJ42" s="220"/>
      <c r="JEK42" s="220"/>
      <c r="JEL42" s="220"/>
      <c r="JEM42" s="220"/>
      <c r="JEN42" s="220"/>
      <c r="JEO42" s="220"/>
      <c r="JEP42" s="220"/>
      <c r="JEQ42" s="220"/>
      <c r="JER42" s="220"/>
      <c r="JES42" s="220"/>
      <c r="JET42" s="220"/>
      <c r="JEU42" s="220"/>
      <c r="JEV42" s="220"/>
      <c r="JEW42" s="220"/>
      <c r="JEX42" s="220"/>
      <c r="JEY42" s="220"/>
      <c r="JEZ42" s="220"/>
      <c r="JFA42" s="220"/>
      <c r="JFB42" s="220"/>
      <c r="JFC42" s="220"/>
      <c r="JFD42" s="220"/>
      <c r="JFE42" s="220"/>
      <c r="JFF42" s="220"/>
      <c r="JFG42" s="220"/>
      <c r="JFH42" s="220"/>
      <c r="JFI42" s="220"/>
      <c r="JFJ42" s="220"/>
      <c r="JFK42" s="220"/>
      <c r="JFL42" s="220"/>
      <c r="JFM42" s="220"/>
      <c r="JFN42" s="220"/>
      <c r="JFO42" s="220"/>
      <c r="JFP42" s="220"/>
      <c r="JFQ42" s="220"/>
      <c r="JFR42" s="220"/>
      <c r="JFS42" s="220"/>
      <c r="JFT42" s="220"/>
      <c r="JFU42" s="220"/>
      <c r="JFV42" s="220"/>
      <c r="JFW42" s="220"/>
      <c r="JFX42" s="220"/>
      <c r="JFY42" s="220"/>
      <c r="JFZ42" s="220"/>
      <c r="JGA42" s="220"/>
      <c r="JGB42" s="220"/>
      <c r="JGC42" s="220"/>
      <c r="JGD42" s="220"/>
      <c r="JGE42" s="220"/>
      <c r="JGF42" s="220"/>
      <c r="JGG42" s="220"/>
      <c r="JGH42" s="220"/>
      <c r="JGI42" s="220"/>
      <c r="JGJ42" s="220"/>
      <c r="JGK42" s="220"/>
      <c r="JGL42" s="220"/>
      <c r="JGM42" s="220"/>
      <c r="JGN42" s="220"/>
      <c r="JGO42" s="220"/>
      <c r="JGP42" s="220"/>
      <c r="JGQ42" s="220"/>
      <c r="JGR42" s="220"/>
      <c r="JGS42" s="220"/>
      <c r="JGT42" s="220"/>
      <c r="JGU42" s="220"/>
      <c r="JGV42" s="220"/>
      <c r="JGW42" s="220"/>
      <c r="JGX42" s="220"/>
      <c r="JGY42" s="220"/>
      <c r="JGZ42" s="220"/>
      <c r="JHA42" s="220"/>
      <c r="JHB42" s="220"/>
      <c r="JHC42" s="220"/>
      <c r="JHD42" s="220"/>
      <c r="JHE42" s="220"/>
      <c r="JHF42" s="220"/>
      <c r="JHG42" s="220"/>
      <c r="JHH42" s="220"/>
      <c r="JHI42" s="220"/>
      <c r="JHJ42" s="220"/>
      <c r="JHK42" s="220"/>
      <c r="JHL42" s="220"/>
      <c r="JHM42" s="220"/>
      <c r="JHN42" s="220"/>
      <c r="JHO42" s="220"/>
      <c r="JHP42" s="220"/>
      <c r="JHQ42" s="220"/>
      <c r="JHR42" s="220"/>
      <c r="JHS42" s="220"/>
      <c r="JHT42" s="220"/>
      <c r="JHU42" s="220"/>
      <c r="JHV42" s="220"/>
      <c r="JHW42" s="220"/>
      <c r="JHX42" s="220"/>
      <c r="JHY42" s="220"/>
      <c r="JHZ42" s="220"/>
      <c r="JIA42" s="220"/>
      <c r="JIB42" s="220"/>
      <c r="JIC42" s="220"/>
      <c r="JID42" s="220"/>
      <c r="JIE42" s="220"/>
      <c r="JIF42" s="220"/>
      <c r="JIG42" s="220"/>
      <c r="JIH42" s="220"/>
      <c r="JII42" s="220"/>
      <c r="JIJ42" s="220"/>
      <c r="JIK42" s="220"/>
      <c r="JIL42" s="220"/>
      <c r="JIM42" s="220"/>
      <c r="JIN42" s="220"/>
      <c r="JIO42" s="220"/>
      <c r="JIP42" s="220"/>
      <c r="JIQ42" s="220"/>
      <c r="JIR42" s="220"/>
      <c r="JIS42" s="220"/>
      <c r="JIT42" s="220"/>
      <c r="JIU42" s="220"/>
      <c r="JIV42" s="220"/>
      <c r="JIW42" s="220"/>
      <c r="JIX42" s="220"/>
      <c r="JIY42" s="220"/>
      <c r="JIZ42" s="220"/>
      <c r="JJA42" s="220"/>
      <c r="JJB42" s="220"/>
      <c r="JJC42" s="220"/>
      <c r="JJD42" s="220"/>
      <c r="JJE42" s="220"/>
      <c r="JJF42" s="220"/>
      <c r="JJG42" s="220"/>
      <c r="JJH42" s="220"/>
      <c r="JJI42" s="220"/>
      <c r="JJJ42" s="220"/>
      <c r="JJK42" s="220"/>
      <c r="JJL42" s="220"/>
      <c r="JJM42" s="220"/>
      <c r="JJN42" s="220"/>
      <c r="JJO42" s="220"/>
      <c r="JJP42" s="220"/>
      <c r="JJQ42" s="220"/>
      <c r="JJR42" s="220"/>
      <c r="JJS42" s="220"/>
      <c r="JJT42" s="220"/>
      <c r="JJU42" s="220"/>
      <c r="JJV42" s="220"/>
      <c r="JJW42" s="220"/>
      <c r="JJX42" s="220"/>
      <c r="JJY42" s="220"/>
      <c r="JJZ42" s="220"/>
      <c r="JKA42" s="220"/>
      <c r="JKB42" s="220"/>
      <c r="JKC42" s="220"/>
      <c r="JKD42" s="220"/>
      <c r="JKE42" s="220"/>
      <c r="JKF42" s="220"/>
      <c r="JKG42" s="220"/>
      <c r="JKH42" s="220"/>
      <c r="JKI42" s="220"/>
      <c r="JKJ42" s="220"/>
      <c r="JKK42" s="220"/>
      <c r="JKL42" s="220"/>
      <c r="JKM42" s="220"/>
      <c r="JKN42" s="220"/>
      <c r="JKO42" s="220"/>
      <c r="JKP42" s="220"/>
      <c r="JKQ42" s="220"/>
      <c r="JKR42" s="220"/>
      <c r="JKS42" s="220"/>
      <c r="JKT42" s="220"/>
      <c r="JKU42" s="220"/>
      <c r="JKV42" s="220"/>
      <c r="JKW42" s="220"/>
      <c r="JKX42" s="220"/>
      <c r="JKY42" s="220"/>
      <c r="JKZ42" s="220"/>
      <c r="JLA42" s="220"/>
      <c r="JLB42" s="220"/>
      <c r="JLC42" s="220"/>
      <c r="JLD42" s="220"/>
      <c r="JLE42" s="220"/>
      <c r="JLF42" s="220"/>
      <c r="JLG42" s="220"/>
      <c r="JLH42" s="220"/>
      <c r="JLI42" s="220"/>
      <c r="JLJ42" s="220"/>
      <c r="JLK42" s="220"/>
      <c r="JLL42" s="220"/>
      <c r="JLM42" s="220"/>
      <c r="JLN42" s="220"/>
      <c r="JLO42" s="220"/>
      <c r="JLP42" s="220"/>
      <c r="JLQ42" s="220"/>
      <c r="JLR42" s="220"/>
      <c r="JLS42" s="220"/>
      <c r="JLT42" s="220"/>
      <c r="JLU42" s="220"/>
      <c r="JLV42" s="220"/>
      <c r="JLW42" s="220"/>
      <c r="JLX42" s="220"/>
      <c r="JLY42" s="220"/>
      <c r="JLZ42" s="220"/>
      <c r="JMA42" s="220"/>
      <c r="JMB42" s="220"/>
      <c r="JMC42" s="220"/>
      <c r="JMD42" s="220"/>
      <c r="JME42" s="220"/>
      <c r="JMF42" s="220"/>
      <c r="JMG42" s="220"/>
      <c r="JMH42" s="220"/>
      <c r="JMI42" s="220"/>
      <c r="JMJ42" s="220"/>
      <c r="JMK42" s="220"/>
      <c r="JML42" s="220"/>
      <c r="JMM42" s="220"/>
      <c r="JMN42" s="220"/>
      <c r="JMO42" s="220"/>
      <c r="JMP42" s="220"/>
      <c r="JMQ42" s="220"/>
      <c r="JMR42" s="220"/>
      <c r="JMS42" s="220"/>
      <c r="JMT42" s="220"/>
      <c r="JMU42" s="220"/>
      <c r="JMV42" s="220"/>
      <c r="JMW42" s="220"/>
      <c r="JMX42" s="220"/>
      <c r="JMY42" s="220"/>
      <c r="JMZ42" s="220"/>
      <c r="JNA42" s="220"/>
      <c r="JNB42" s="220"/>
      <c r="JNC42" s="220"/>
      <c r="JND42" s="220"/>
      <c r="JNE42" s="220"/>
      <c r="JNF42" s="220"/>
      <c r="JNG42" s="220"/>
      <c r="JNH42" s="220"/>
      <c r="JNI42" s="220"/>
      <c r="JNJ42" s="220"/>
      <c r="JNK42" s="220"/>
      <c r="JNL42" s="220"/>
      <c r="JNM42" s="220"/>
      <c r="JNN42" s="220"/>
      <c r="JNO42" s="220"/>
      <c r="JNP42" s="220"/>
      <c r="JNQ42" s="220"/>
      <c r="JNR42" s="220"/>
      <c r="JNS42" s="220"/>
      <c r="JNT42" s="220"/>
      <c r="JNU42" s="220"/>
      <c r="JNV42" s="220"/>
      <c r="JNW42" s="220"/>
      <c r="JNX42" s="220"/>
      <c r="JNY42" s="220"/>
      <c r="JNZ42" s="220"/>
      <c r="JOA42" s="220"/>
      <c r="JOB42" s="220"/>
      <c r="JOC42" s="220"/>
      <c r="JOD42" s="220"/>
      <c r="JOE42" s="220"/>
      <c r="JOF42" s="220"/>
      <c r="JOG42" s="220"/>
      <c r="JOH42" s="220"/>
      <c r="JOI42" s="220"/>
      <c r="JOJ42" s="220"/>
      <c r="JOK42" s="220"/>
      <c r="JOL42" s="220"/>
      <c r="JOM42" s="220"/>
      <c r="JON42" s="220"/>
      <c r="JOO42" s="220"/>
      <c r="JOP42" s="220"/>
      <c r="JOQ42" s="220"/>
      <c r="JOR42" s="220"/>
      <c r="JOS42" s="220"/>
      <c r="JOT42" s="220"/>
      <c r="JOU42" s="220"/>
      <c r="JOV42" s="220"/>
      <c r="JOW42" s="220"/>
      <c r="JOX42" s="220"/>
      <c r="JOY42" s="220"/>
      <c r="JOZ42" s="220"/>
      <c r="JPA42" s="220"/>
      <c r="JPB42" s="220"/>
      <c r="JPC42" s="220"/>
      <c r="JPD42" s="220"/>
      <c r="JPE42" s="220"/>
      <c r="JPF42" s="220"/>
      <c r="JPG42" s="220"/>
      <c r="JPH42" s="220"/>
      <c r="JPI42" s="220"/>
      <c r="JPJ42" s="220"/>
      <c r="JPK42" s="220"/>
      <c r="JPL42" s="220"/>
      <c r="JPM42" s="220"/>
      <c r="JPN42" s="220"/>
      <c r="JPO42" s="220"/>
      <c r="JPP42" s="220"/>
      <c r="JPQ42" s="220"/>
      <c r="JPR42" s="220"/>
      <c r="JPS42" s="220"/>
      <c r="JPT42" s="220"/>
      <c r="JPU42" s="220"/>
      <c r="JPV42" s="220"/>
      <c r="JPW42" s="220"/>
      <c r="JPX42" s="220"/>
      <c r="JPY42" s="220"/>
      <c r="JPZ42" s="220"/>
      <c r="JQA42" s="220"/>
      <c r="JQB42" s="220"/>
      <c r="JQC42" s="220"/>
      <c r="JQD42" s="220"/>
      <c r="JQE42" s="220"/>
      <c r="JQF42" s="220"/>
      <c r="JQG42" s="220"/>
      <c r="JQH42" s="220"/>
      <c r="JQI42" s="220"/>
      <c r="JQJ42" s="220"/>
      <c r="JQK42" s="220"/>
      <c r="JQL42" s="220"/>
      <c r="JQM42" s="220"/>
      <c r="JQN42" s="220"/>
      <c r="JQO42" s="220"/>
      <c r="JQP42" s="220"/>
      <c r="JQQ42" s="220"/>
      <c r="JQR42" s="220"/>
      <c r="JQS42" s="220"/>
      <c r="JQT42" s="220"/>
      <c r="JQU42" s="220"/>
      <c r="JQV42" s="220"/>
      <c r="JQW42" s="220"/>
      <c r="JQX42" s="220"/>
      <c r="JQY42" s="220"/>
      <c r="JQZ42" s="220"/>
      <c r="JRA42" s="220"/>
      <c r="JRB42" s="220"/>
      <c r="JRC42" s="220"/>
      <c r="JRD42" s="220"/>
      <c r="JRE42" s="220"/>
      <c r="JRF42" s="220"/>
      <c r="JRG42" s="220"/>
      <c r="JRH42" s="220"/>
      <c r="JRI42" s="220"/>
      <c r="JRJ42" s="220"/>
      <c r="JRK42" s="220"/>
      <c r="JRL42" s="220"/>
      <c r="JRM42" s="220"/>
      <c r="JRN42" s="220"/>
      <c r="JRO42" s="220"/>
      <c r="JRP42" s="220"/>
      <c r="JRQ42" s="220"/>
      <c r="JRR42" s="220"/>
      <c r="JRS42" s="220"/>
      <c r="JRT42" s="220"/>
      <c r="JRU42" s="220"/>
      <c r="JRV42" s="220"/>
      <c r="JRW42" s="220"/>
      <c r="JRX42" s="220"/>
      <c r="JRY42" s="220"/>
      <c r="JRZ42" s="220"/>
      <c r="JSA42" s="220"/>
      <c r="JSB42" s="220"/>
      <c r="JSC42" s="220"/>
      <c r="JSD42" s="220"/>
      <c r="JSE42" s="220"/>
      <c r="JSF42" s="220"/>
      <c r="JSG42" s="220"/>
      <c r="JSH42" s="220"/>
      <c r="JSI42" s="220"/>
      <c r="JSJ42" s="220"/>
      <c r="JSK42" s="220"/>
      <c r="JSL42" s="220"/>
      <c r="JSM42" s="220"/>
      <c r="JSN42" s="220"/>
      <c r="JSO42" s="220"/>
      <c r="JSP42" s="220"/>
      <c r="JSQ42" s="220"/>
      <c r="JSR42" s="220"/>
      <c r="JSS42" s="220"/>
      <c r="JST42" s="220"/>
      <c r="JSU42" s="220"/>
      <c r="JSV42" s="220"/>
      <c r="JSW42" s="220"/>
      <c r="JSX42" s="220"/>
      <c r="JSY42" s="220"/>
      <c r="JSZ42" s="220"/>
      <c r="JTA42" s="220"/>
      <c r="JTB42" s="220"/>
      <c r="JTC42" s="220"/>
      <c r="JTD42" s="220"/>
      <c r="JTE42" s="220"/>
      <c r="JTF42" s="220"/>
      <c r="JTG42" s="220"/>
      <c r="JTH42" s="220"/>
      <c r="JTI42" s="220"/>
      <c r="JTJ42" s="220"/>
      <c r="JTK42" s="220"/>
      <c r="JTL42" s="220"/>
      <c r="JTM42" s="220"/>
      <c r="JTN42" s="220"/>
      <c r="JTO42" s="220"/>
      <c r="JTP42" s="220"/>
      <c r="JTQ42" s="220"/>
      <c r="JTR42" s="220"/>
      <c r="JTS42" s="220"/>
      <c r="JTT42" s="220"/>
      <c r="JTU42" s="220"/>
      <c r="JTV42" s="220"/>
      <c r="JTW42" s="220"/>
      <c r="JTX42" s="220"/>
      <c r="JTY42" s="220"/>
      <c r="JTZ42" s="220"/>
      <c r="JUA42" s="220"/>
      <c r="JUB42" s="220"/>
      <c r="JUC42" s="220"/>
      <c r="JUD42" s="220"/>
      <c r="JUE42" s="220"/>
      <c r="JUF42" s="220"/>
      <c r="JUG42" s="220"/>
      <c r="JUH42" s="220"/>
      <c r="JUI42" s="220"/>
      <c r="JUJ42" s="220"/>
      <c r="JUK42" s="220"/>
      <c r="JUL42" s="220"/>
      <c r="JUM42" s="220"/>
      <c r="JUN42" s="220"/>
      <c r="JUO42" s="220"/>
      <c r="JUP42" s="220"/>
      <c r="JUQ42" s="220"/>
      <c r="JUR42" s="220"/>
      <c r="JUS42" s="220"/>
      <c r="JUT42" s="220"/>
      <c r="JUU42" s="220"/>
      <c r="JUV42" s="220"/>
      <c r="JUW42" s="220"/>
      <c r="JUX42" s="220"/>
      <c r="JUY42" s="220"/>
      <c r="JUZ42" s="220"/>
      <c r="JVA42" s="220"/>
      <c r="JVB42" s="220"/>
      <c r="JVC42" s="220"/>
      <c r="JVD42" s="220"/>
      <c r="JVE42" s="220"/>
      <c r="JVF42" s="220"/>
      <c r="JVG42" s="220"/>
      <c r="JVH42" s="220"/>
      <c r="JVI42" s="220"/>
      <c r="JVJ42" s="220"/>
      <c r="JVK42" s="220"/>
      <c r="JVL42" s="220"/>
      <c r="JVM42" s="220"/>
      <c r="JVN42" s="220"/>
      <c r="JVO42" s="220"/>
      <c r="JVP42" s="220"/>
      <c r="JVQ42" s="220"/>
      <c r="JVR42" s="220"/>
      <c r="JVS42" s="220"/>
      <c r="JVT42" s="220"/>
      <c r="JVU42" s="220"/>
      <c r="JVV42" s="220"/>
      <c r="JVW42" s="220"/>
      <c r="JVX42" s="220"/>
      <c r="JVY42" s="220"/>
      <c r="JVZ42" s="220"/>
      <c r="JWA42" s="220"/>
      <c r="JWB42" s="220"/>
      <c r="JWC42" s="220"/>
      <c r="JWD42" s="220"/>
      <c r="JWE42" s="220"/>
      <c r="JWF42" s="220"/>
      <c r="JWG42" s="220"/>
      <c r="JWH42" s="220"/>
      <c r="JWI42" s="220"/>
      <c r="JWJ42" s="220"/>
      <c r="JWK42" s="220"/>
      <c r="JWL42" s="220"/>
      <c r="JWM42" s="220"/>
      <c r="JWN42" s="220"/>
      <c r="JWO42" s="220"/>
      <c r="JWP42" s="220"/>
      <c r="JWQ42" s="220"/>
      <c r="JWR42" s="220"/>
      <c r="JWS42" s="220"/>
      <c r="JWT42" s="220"/>
      <c r="JWU42" s="220"/>
      <c r="JWV42" s="220"/>
      <c r="JWW42" s="220"/>
      <c r="JWX42" s="220"/>
      <c r="JWY42" s="220"/>
      <c r="JWZ42" s="220"/>
      <c r="JXA42" s="220"/>
      <c r="JXB42" s="220"/>
      <c r="JXC42" s="220"/>
      <c r="JXD42" s="220"/>
      <c r="JXE42" s="220"/>
      <c r="JXF42" s="220"/>
      <c r="JXG42" s="220"/>
      <c r="JXH42" s="220"/>
      <c r="JXI42" s="220"/>
      <c r="JXJ42" s="220"/>
      <c r="JXK42" s="220"/>
      <c r="JXL42" s="220"/>
      <c r="JXM42" s="220"/>
      <c r="JXN42" s="220"/>
      <c r="JXO42" s="220"/>
      <c r="JXP42" s="220"/>
      <c r="JXQ42" s="220"/>
      <c r="JXR42" s="220"/>
      <c r="JXS42" s="220"/>
      <c r="JXT42" s="220"/>
      <c r="JXU42" s="220"/>
      <c r="JXV42" s="220"/>
      <c r="JXW42" s="220"/>
      <c r="JXX42" s="220"/>
      <c r="JXY42" s="220"/>
      <c r="JXZ42" s="220"/>
      <c r="JYA42" s="220"/>
      <c r="JYB42" s="220"/>
      <c r="JYC42" s="220"/>
      <c r="JYD42" s="220"/>
      <c r="JYE42" s="220"/>
      <c r="JYF42" s="220"/>
      <c r="JYG42" s="220"/>
      <c r="JYH42" s="220"/>
      <c r="JYI42" s="220"/>
      <c r="JYJ42" s="220"/>
      <c r="JYK42" s="220"/>
      <c r="JYL42" s="220"/>
      <c r="JYM42" s="220"/>
      <c r="JYN42" s="220"/>
      <c r="JYO42" s="220"/>
      <c r="JYP42" s="220"/>
      <c r="JYQ42" s="220"/>
      <c r="JYR42" s="220"/>
      <c r="JYS42" s="220"/>
      <c r="JYT42" s="220"/>
      <c r="JYU42" s="220"/>
      <c r="JYV42" s="220"/>
      <c r="JYW42" s="220"/>
      <c r="JYX42" s="220"/>
      <c r="JYY42" s="220"/>
      <c r="JYZ42" s="220"/>
      <c r="JZA42" s="220"/>
      <c r="JZB42" s="220"/>
      <c r="JZC42" s="220"/>
      <c r="JZD42" s="220"/>
      <c r="JZE42" s="220"/>
      <c r="JZF42" s="220"/>
      <c r="JZG42" s="220"/>
      <c r="JZH42" s="220"/>
      <c r="JZI42" s="220"/>
      <c r="JZJ42" s="220"/>
      <c r="JZK42" s="220"/>
      <c r="JZL42" s="220"/>
      <c r="JZM42" s="220"/>
      <c r="JZN42" s="220"/>
      <c r="JZO42" s="220"/>
      <c r="JZP42" s="220"/>
      <c r="JZQ42" s="220"/>
      <c r="JZR42" s="220"/>
      <c r="JZS42" s="220"/>
      <c r="JZT42" s="220"/>
      <c r="JZU42" s="220"/>
      <c r="JZV42" s="220"/>
      <c r="JZW42" s="220"/>
      <c r="JZX42" s="220"/>
      <c r="JZY42" s="220"/>
      <c r="JZZ42" s="220"/>
      <c r="KAA42" s="220"/>
      <c r="KAB42" s="220"/>
      <c r="KAC42" s="220"/>
      <c r="KAD42" s="220"/>
      <c r="KAE42" s="220"/>
      <c r="KAF42" s="220"/>
      <c r="KAG42" s="220"/>
      <c r="KAH42" s="220"/>
      <c r="KAI42" s="220"/>
      <c r="KAJ42" s="220"/>
      <c r="KAK42" s="220"/>
      <c r="KAL42" s="220"/>
      <c r="KAM42" s="220"/>
      <c r="KAN42" s="220"/>
      <c r="KAO42" s="220"/>
      <c r="KAP42" s="220"/>
      <c r="KAQ42" s="220"/>
      <c r="KAR42" s="220"/>
      <c r="KAS42" s="220"/>
      <c r="KAT42" s="220"/>
      <c r="KAU42" s="220"/>
      <c r="KAV42" s="220"/>
      <c r="KAW42" s="220"/>
      <c r="KAX42" s="220"/>
      <c r="KAY42" s="220"/>
      <c r="KAZ42" s="220"/>
      <c r="KBA42" s="220"/>
      <c r="KBB42" s="220"/>
      <c r="KBC42" s="220"/>
      <c r="KBD42" s="220"/>
      <c r="KBE42" s="220"/>
      <c r="KBF42" s="220"/>
      <c r="KBG42" s="220"/>
      <c r="KBH42" s="220"/>
      <c r="KBI42" s="220"/>
      <c r="KBJ42" s="220"/>
      <c r="KBK42" s="220"/>
      <c r="KBL42" s="220"/>
      <c r="KBM42" s="220"/>
      <c r="KBN42" s="220"/>
      <c r="KBO42" s="220"/>
      <c r="KBP42" s="220"/>
      <c r="KBQ42" s="220"/>
      <c r="KBR42" s="220"/>
      <c r="KBS42" s="220"/>
      <c r="KBT42" s="220"/>
      <c r="KBU42" s="220"/>
      <c r="KBV42" s="220"/>
      <c r="KBW42" s="220"/>
      <c r="KBX42" s="220"/>
      <c r="KBY42" s="220"/>
      <c r="KBZ42" s="220"/>
      <c r="KCA42" s="220"/>
      <c r="KCB42" s="220"/>
      <c r="KCC42" s="220"/>
      <c r="KCD42" s="220"/>
      <c r="KCE42" s="220"/>
      <c r="KCF42" s="220"/>
      <c r="KCG42" s="220"/>
      <c r="KCH42" s="220"/>
      <c r="KCI42" s="220"/>
      <c r="KCJ42" s="220"/>
      <c r="KCK42" s="220"/>
      <c r="KCL42" s="220"/>
      <c r="KCM42" s="220"/>
      <c r="KCN42" s="220"/>
      <c r="KCO42" s="220"/>
      <c r="KCP42" s="220"/>
      <c r="KCQ42" s="220"/>
      <c r="KCR42" s="220"/>
      <c r="KCS42" s="220"/>
      <c r="KCT42" s="220"/>
      <c r="KCU42" s="220"/>
      <c r="KCV42" s="220"/>
      <c r="KCW42" s="220"/>
      <c r="KCX42" s="220"/>
      <c r="KCY42" s="220"/>
      <c r="KCZ42" s="220"/>
      <c r="KDA42" s="220"/>
      <c r="KDB42" s="220"/>
      <c r="KDC42" s="220"/>
      <c r="KDD42" s="220"/>
      <c r="KDE42" s="220"/>
      <c r="KDF42" s="220"/>
      <c r="KDG42" s="220"/>
      <c r="KDH42" s="220"/>
      <c r="KDI42" s="220"/>
      <c r="KDJ42" s="220"/>
      <c r="KDK42" s="220"/>
      <c r="KDL42" s="220"/>
      <c r="KDM42" s="220"/>
      <c r="KDN42" s="220"/>
      <c r="KDO42" s="220"/>
      <c r="KDP42" s="220"/>
      <c r="KDQ42" s="220"/>
      <c r="KDR42" s="220"/>
      <c r="KDS42" s="220"/>
      <c r="KDT42" s="220"/>
      <c r="KDU42" s="220"/>
      <c r="KDV42" s="220"/>
      <c r="KDW42" s="220"/>
      <c r="KDX42" s="220"/>
      <c r="KDY42" s="220"/>
      <c r="KDZ42" s="220"/>
      <c r="KEA42" s="220"/>
      <c r="KEB42" s="220"/>
      <c r="KEC42" s="220"/>
      <c r="KED42" s="220"/>
      <c r="KEE42" s="220"/>
      <c r="KEF42" s="220"/>
      <c r="KEG42" s="220"/>
      <c r="KEH42" s="220"/>
      <c r="KEI42" s="220"/>
      <c r="KEJ42" s="220"/>
      <c r="KEK42" s="220"/>
      <c r="KEL42" s="220"/>
      <c r="KEM42" s="220"/>
      <c r="KEN42" s="220"/>
      <c r="KEO42" s="220"/>
      <c r="KEP42" s="220"/>
      <c r="KEQ42" s="220"/>
      <c r="KER42" s="220"/>
      <c r="KES42" s="220"/>
      <c r="KET42" s="220"/>
      <c r="KEU42" s="220"/>
      <c r="KEV42" s="220"/>
      <c r="KEW42" s="220"/>
      <c r="KEX42" s="220"/>
      <c r="KEY42" s="220"/>
      <c r="KEZ42" s="220"/>
      <c r="KFA42" s="220"/>
      <c r="KFB42" s="220"/>
      <c r="KFC42" s="220"/>
      <c r="KFD42" s="220"/>
      <c r="KFE42" s="220"/>
      <c r="KFF42" s="220"/>
      <c r="KFG42" s="220"/>
      <c r="KFH42" s="220"/>
      <c r="KFI42" s="220"/>
      <c r="KFJ42" s="220"/>
      <c r="KFK42" s="220"/>
      <c r="KFL42" s="220"/>
      <c r="KFM42" s="220"/>
      <c r="KFN42" s="220"/>
      <c r="KFO42" s="220"/>
      <c r="KFP42" s="220"/>
      <c r="KFQ42" s="220"/>
      <c r="KFR42" s="220"/>
      <c r="KFS42" s="220"/>
      <c r="KFT42" s="220"/>
      <c r="KFU42" s="220"/>
      <c r="KFV42" s="220"/>
      <c r="KFW42" s="220"/>
      <c r="KFX42" s="220"/>
      <c r="KFY42" s="220"/>
      <c r="KFZ42" s="220"/>
      <c r="KGA42" s="220"/>
      <c r="KGB42" s="220"/>
      <c r="KGC42" s="220"/>
      <c r="KGD42" s="220"/>
      <c r="KGE42" s="220"/>
      <c r="KGF42" s="220"/>
      <c r="KGG42" s="220"/>
      <c r="KGH42" s="220"/>
      <c r="KGI42" s="220"/>
      <c r="KGJ42" s="220"/>
      <c r="KGK42" s="220"/>
      <c r="KGL42" s="220"/>
      <c r="KGM42" s="220"/>
      <c r="KGN42" s="220"/>
      <c r="KGO42" s="220"/>
      <c r="KGP42" s="220"/>
      <c r="KGQ42" s="220"/>
      <c r="KGR42" s="220"/>
      <c r="KGS42" s="220"/>
      <c r="KGT42" s="220"/>
      <c r="KGU42" s="220"/>
      <c r="KGV42" s="220"/>
      <c r="KGW42" s="220"/>
      <c r="KGX42" s="220"/>
      <c r="KGY42" s="220"/>
      <c r="KGZ42" s="220"/>
      <c r="KHA42" s="220"/>
      <c r="KHB42" s="220"/>
      <c r="KHC42" s="220"/>
      <c r="KHD42" s="220"/>
      <c r="KHE42" s="220"/>
      <c r="KHF42" s="220"/>
      <c r="KHG42" s="220"/>
      <c r="KHH42" s="220"/>
      <c r="KHI42" s="220"/>
      <c r="KHJ42" s="220"/>
      <c r="KHK42" s="220"/>
      <c r="KHL42" s="220"/>
      <c r="KHM42" s="220"/>
      <c r="KHN42" s="220"/>
      <c r="KHO42" s="220"/>
      <c r="KHP42" s="220"/>
      <c r="KHQ42" s="220"/>
      <c r="KHR42" s="220"/>
      <c r="KHS42" s="220"/>
      <c r="KHT42" s="220"/>
      <c r="KHU42" s="220"/>
      <c r="KHV42" s="220"/>
      <c r="KHW42" s="220"/>
      <c r="KHX42" s="220"/>
      <c r="KHY42" s="220"/>
      <c r="KHZ42" s="220"/>
      <c r="KIA42" s="220"/>
      <c r="KIB42" s="220"/>
      <c r="KIC42" s="220"/>
      <c r="KID42" s="220"/>
      <c r="KIE42" s="220"/>
      <c r="KIF42" s="220"/>
      <c r="KIG42" s="220"/>
      <c r="KIH42" s="220"/>
      <c r="KII42" s="220"/>
      <c r="KIJ42" s="220"/>
      <c r="KIK42" s="220"/>
      <c r="KIL42" s="220"/>
      <c r="KIM42" s="220"/>
      <c r="KIN42" s="220"/>
      <c r="KIO42" s="220"/>
      <c r="KIP42" s="220"/>
      <c r="KIQ42" s="220"/>
      <c r="KIR42" s="220"/>
      <c r="KIS42" s="220"/>
      <c r="KIT42" s="220"/>
      <c r="KIU42" s="220"/>
      <c r="KIV42" s="220"/>
      <c r="KIW42" s="220"/>
      <c r="KIX42" s="220"/>
      <c r="KIY42" s="220"/>
      <c r="KIZ42" s="220"/>
      <c r="KJA42" s="220"/>
      <c r="KJB42" s="220"/>
      <c r="KJC42" s="220"/>
      <c r="KJD42" s="220"/>
      <c r="KJE42" s="220"/>
      <c r="KJF42" s="220"/>
      <c r="KJG42" s="220"/>
      <c r="KJH42" s="220"/>
      <c r="KJI42" s="220"/>
      <c r="KJJ42" s="220"/>
      <c r="KJK42" s="220"/>
      <c r="KJL42" s="220"/>
      <c r="KJM42" s="220"/>
      <c r="KJN42" s="220"/>
      <c r="KJO42" s="220"/>
      <c r="KJP42" s="220"/>
      <c r="KJQ42" s="220"/>
      <c r="KJR42" s="220"/>
      <c r="KJS42" s="220"/>
      <c r="KJT42" s="220"/>
      <c r="KJU42" s="220"/>
      <c r="KJV42" s="220"/>
      <c r="KJW42" s="220"/>
      <c r="KJX42" s="220"/>
      <c r="KJY42" s="220"/>
      <c r="KJZ42" s="220"/>
      <c r="KKA42" s="220"/>
      <c r="KKB42" s="220"/>
      <c r="KKC42" s="220"/>
      <c r="KKD42" s="220"/>
      <c r="KKE42" s="220"/>
      <c r="KKF42" s="220"/>
      <c r="KKG42" s="220"/>
      <c r="KKH42" s="220"/>
      <c r="KKI42" s="220"/>
      <c r="KKJ42" s="220"/>
      <c r="KKK42" s="220"/>
      <c r="KKL42" s="220"/>
      <c r="KKM42" s="220"/>
      <c r="KKN42" s="220"/>
      <c r="KKO42" s="220"/>
      <c r="KKP42" s="220"/>
      <c r="KKQ42" s="220"/>
      <c r="KKR42" s="220"/>
      <c r="KKS42" s="220"/>
      <c r="KKT42" s="220"/>
      <c r="KKU42" s="220"/>
      <c r="KKV42" s="220"/>
      <c r="KKW42" s="220"/>
      <c r="KKX42" s="220"/>
      <c r="KKY42" s="220"/>
      <c r="KKZ42" s="220"/>
      <c r="KLA42" s="220"/>
      <c r="KLB42" s="220"/>
      <c r="KLC42" s="220"/>
      <c r="KLD42" s="220"/>
      <c r="KLE42" s="220"/>
      <c r="KLF42" s="220"/>
      <c r="KLG42" s="220"/>
      <c r="KLH42" s="220"/>
      <c r="KLI42" s="220"/>
      <c r="KLJ42" s="220"/>
      <c r="KLK42" s="220"/>
      <c r="KLL42" s="220"/>
      <c r="KLM42" s="220"/>
      <c r="KLN42" s="220"/>
      <c r="KLO42" s="220"/>
      <c r="KLP42" s="220"/>
      <c r="KLQ42" s="220"/>
      <c r="KLR42" s="220"/>
      <c r="KLS42" s="220"/>
      <c r="KLT42" s="220"/>
      <c r="KLU42" s="220"/>
      <c r="KLV42" s="220"/>
      <c r="KLW42" s="220"/>
      <c r="KLX42" s="220"/>
      <c r="KLY42" s="220"/>
      <c r="KLZ42" s="220"/>
      <c r="KMA42" s="220"/>
      <c r="KMB42" s="220"/>
      <c r="KMC42" s="220"/>
      <c r="KMD42" s="220"/>
      <c r="KME42" s="220"/>
      <c r="KMF42" s="220"/>
      <c r="KMG42" s="220"/>
      <c r="KMH42" s="220"/>
      <c r="KMI42" s="220"/>
      <c r="KMJ42" s="220"/>
      <c r="KMK42" s="220"/>
      <c r="KML42" s="220"/>
      <c r="KMM42" s="220"/>
      <c r="KMN42" s="220"/>
      <c r="KMO42" s="220"/>
      <c r="KMP42" s="220"/>
      <c r="KMQ42" s="220"/>
      <c r="KMR42" s="220"/>
      <c r="KMS42" s="220"/>
      <c r="KMT42" s="220"/>
      <c r="KMU42" s="220"/>
      <c r="KMV42" s="220"/>
      <c r="KMW42" s="220"/>
      <c r="KMX42" s="220"/>
      <c r="KMY42" s="220"/>
      <c r="KMZ42" s="220"/>
      <c r="KNA42" s="220"/>
      <c r="KNB42" s="220"/>
      <c r="KNC42" s="220"/>
      <c r="KND42" s="220"/>
      <c r="KNE42" s="220"/>
      <c r="KNF42" s="220"/>
      <c r="KNG42" s="220"/>
      <c r="KNH42" s="220"/>
      <c r="KNI42" s="220"/>
      <c r="KNJ42" s="220"/>
      <c r="KNK42" s="220"/>
      <c r="KNL42" s="220"/>
      <c r="KNM42" s="220"/>
      <c r="KNN42" s="220"/>
      <c r="KNO42" s="220"/>
      <c r="KNP42" s="220"/>
      <c r="KNQ42" s="220"/>
      <c r="KNR42" s="220"/>
      <c r="KNS42" s="220"/>
      <c r="KNT42" s="220"/>
      <c r="KNU42" s="220"/>
      <c r="KNV42" s="220"/>
      <c r="KNW42" s="220"/>
      <c r="KNX42" s="220"/>
      <c r="KNY42" s="220"/>
      <c r="KNZ42" s="220"/>
      <c r="KOA42" s="220"/>
      <c r="KOB42" s="220"/>
      <c r="KOC42" s="220"/>
      <c r="KOD42" s="220"/>
      <c r="KOE42" s="220"/>
      <c r="KOF42" s="220"/>
      <c r="KOG42" s="220"/>
      <c r="KOH42" s="220"/>
      <c r="KOI42" s="220"/>
      <c r="KOJ42" s="220"/>
      <c r="KOK42" s="220"/>
      <c r="KOL42" s="220"/>
      <c r="KOM42" s="220"/>
      <c r="KON42" s="220"/>
      <c r="KOO42" s="220"/>
      <c r="KOP42" s="220"/>
      <c r="KOQ42" s="220"/>
      <c r="KOR42" s="220"/>
      <c r="KOS42" s="220"/>
      <c r="KOT42" s="220"/>
      <c r="KOU42" s="220"/>
      <c r="KOV42" s="220"/>
      <c r="KOW42" s="220"/>
      <c r="KOX42" s="220"/>
      <c r="KOY42" s="220"/>
      <c r="KOZ42" s="220"/>
      <c r="KPA42" s="220"/>
      <c r="KPB42" s="220"/>
      <c r="KPC42" s="220"/>
      <c r="KPD42" s="220"/>
      <c r="KPE42" s="220"/>
      <c r="KPF42" s="220"/>
      <c r="KPG42" s="220"/>
      <c r="KPH42" s="220"/>
      <c r="KPI42" s="220"/>
      <c r="KPJ42" s="220"/>
      <c r="KPK42" s="220"/>
      <c r="KPL42" s="220"/>
      <c r="KPM42" s="220"/>
      <c r="KPN42" s="220"/>
      <c r="KPO42" s="220"/>
      <c r="KPP42" s="220"/>
      <c r="KPQ42" s="220"/>
      <c r="KPR42" s="220"/>
      <c r="KPS42" s="220"/>
      <c r="KPT42" s="220"/>
      <c r="KPU42" s="220"/>
      <c r="KPV42" s="220"/>
      <c r="KPW42" s="220"/>
      <c r="KPX42" s="220"/>
      <c r="KPY42" s="220"/>
      <c r="KPZ42" s="220"/>
      <c r="KQA42" s="220"/>
      <c r="KQB42" s="220"/>
      <c r="KQC42" s="220"/>
      <c r="KQD42" s="220"/>
      <c r="KQE42" s="220"/>
      <c r="KQF42" s="220"/>
      <c r="KQG42" s="220"/>
      <c r="KQH42" s="220"/>
      <c r="KQI42" s="220"/>
      <c r="KQJ42" s="220"/>
      <c r="KQK42" s="220"/>
      <c r="KQL42" s="220"/>
      <c r="KQM42" s="220"/>
      <c r="KQN42" s="220"/>
      <c r="KQO42" s="220"/>
      <c r="KQP42" s="220"/>
      <c r="KQQ42" s="220"/>
      <c r="KQR42" s="220"/>
      <c r="KQS42" s="220"/>
      <c r="KQT42" s="220"/>
      <c r="KQU42" s="220"/>
      <c r="KQV42" s="220"/>
      <c r="KQW42" s="220"/>
      <c r="KQX42" s="220"/>
      <c r="KQY42" s="220"/>
      <c r="KQZ42" s="220"/>
      <c r="KRA42" s="220"/>
      <c r="KRB42" s="220"/>
      <c r="KRC42" s="220"/>
      <c r="KRD42" s="220"/>
      <c r="KRE42" s="220"/>
      <c r="KRF42" s="220"/>
      <c r="KRG42" s="220"/>
      <c r="KRH42" s="220"/>
      <c r="KRI42" s="220"/>
      <c r="KRJ42" s="220"/>
      <c r="KRK42" s="220"/>
      <c r="KRL42" s="220"/>
      <c r="KRM42" s="220"/>
      <c r="KRN42" s="220"/>
      <c r="KRO42" s="220"/>
      <c r="KRP42" s="220"/>
      <c r="KRQ42" s="220"/>
      <c r="KRR42" s="220"/>
      <c r="KRS42" s="220"/>
      <c r="KRT42" s="220"/>
      <c r="KRU42" s="220"/>
      <c r="KRV42" s="220"/>
      <c r="KRW42" s="220"/>
      <c r="KRX42" s="220"/>
      <c r="KRY42" s="220"/>
      <c r="KRZ42" s="220"/>
      <c r="KSA42" s="220"/>
      <c r="KSB42" s="220"/>
      <c r="KSC42" s="220"/>
      <c r="KSD42" s="220"/>
      <c r="KSE42" s="220"/>
      <c r="KSF42" s="220"/>
      <c r="KSG42" s="220"/>
      <c r="KSH42" s="220"/>
      <c r="KSI42" s="220"/>
      <c r="KSJ42" s="220"/>
      <c r="KSK42" s="220"/>
      <c r="KSL42" s="220"/>
      <c r="KSM42" s="220"/>
      <c r="KSN42" s="220"/>
      <c r="KSO42" s="220"/>
      <c r="KSP42" s="220"/>
      <c r="KSQ42" s="220"/>
      <c r="KSR42" s="220"/>
      <c r="KSS42" s="220"/>
      <c r="KST42" s="220"/>
      <c r="KSU42" s="220"/>
      <c r="KSV42" s="220"/>
      <c r="KSW42" s="220"/>
      <c r="KSX42" s="220"/>
      <c r="KSY42" s="220"/>
      <c r="KSZ42" s="220"/>
      <c r="KTA42" s="220"/>
      <c r="KTB42" s="220"/>
      <c r="KTC42" s="220"/>
      <c r="KTD42" s="220"/>
      <c r="KTE42" s="220"/>
      <c r="KTF42" s="220"/>
      <c r="KTG42" s="220"/>
      <c r="KTH42" s="220"/>
      <c r="KTI42" s="220"/>
      <c r="KTJ42" s="220"/>
      <c r="KTK42" s="220"/>
      <c r="KTL42" s="220"/>
      <c r="KTM42" s="220"/>
      <c r="KTN42" s="220"/>
      <c r="KTO42" s="220"/>
      <c r="KTP42" s="220"/>
      <c r="KTQ42" s="220"/>
      <c r="KTR42" s="220"/>
      <c r="KTS42" s="220"/>
      <c r="KTT42" s="220"/>
      <c r="KTU42" s="220"/>
      <c r="KTV42" s="220"/>
      <c r="KTW42" s="220"/>
      <c r="KTX42" s="220"/>
      <c r="KTY42" s="220"/>
      <c r="KTZ42" s="220"/>
      <c r="KUA42" s="220"/>
      <c r="KUB42" s="220"/>
      <c r="KUC42" s="220"/>
      <c r="KUD42" s="220"/>
      <c r="KUE42" s="220"/>
      <c r="KUF42" s="220"/>
      <c r="KUG42" s="220"/>
      <c r="KUH42" s="220"/>
      <c r="KUI42" s="220"/>
      <c r="KUJ42" s="220"/>
      <c r="KUK42" s="220"/>
      <c r="KUL42" s="220"/>
      <c r="KUM42" s="220"/>
      <c r="KUN42" s="220"/>
      <c r="KUO42" s="220"/>
      <c r="KUP42" s="220"/>
      <c r="KUQ42" s="220"/>
      <c r="KUR42" s="220"/>
      <c r="KUS42" s="220"/>
      <c r="KUT42" s="220"/>
      <c r="KUU42" s="220"/>
      <c r="KUV42" s="220"/>
      <c r="KUW42" s="220"/>
      <c r="KUX42" s="220"/>
      <c r="KUY42" s="220"/>
      <c r="KUZ42" s="220"/>
      <c r="KVA42" s="220"/>
      <c r="KVB42" s="220"/>
      <c r="KVC42" s="220"/>
      <c r="KVD42" s="220"/>
      <c r="KVE42" s="220"/>
      <c r="KVF42" s="220"/>
      <c r="KVG42" s="220"/>
      <c r="KVH42" s="220"/>
      <c r="KVI42" s="220"/>
      <c r="KVJ42" s="220"/>
      <c r="KVK42" s="220"/>
      <c r="KVL42" s="220"/>
      <c r="KVM42" s="220"/>
      <c r="KVN42" s="220"/>
      <c r="KVO42" s="220"/>
      <c r="KVP42" s="220"/>
      <c r="KVQ42" s="220"/>
      <c r="KVR42" s="220"/>
      <c r="KVS42" s="220"/>
      <c r="KVT42" s="220"/>
      <c r="KVU42" s="220"/>
      <c r="KVV42" s="220"/>
      <c r="KVW42" s="220"/>
      <c r="KVX42" s="220"/>
      <c r="KVY42" s="220"/>
      <c r="KVZ42" s="220"/>
      <c r="KWA42" s="220"/>
      <c r="KWB42" s="220"/>
      <c r="KWC42" s="220"/>
      <c r="KWD42" s="220"/>
      <c r="KWE42" s="220"/>
      <c r="KWF42" s="220"/>
      <c r="KWG42" s="220"/>
      <c r="KWH42" s="220"/>
      <c r="KWI42" s="220"/>
      <c r="KWJ42" s="220"/>
      <c r="KWK42" s="220"/>
      <c r="KWL42" s="220"/>
      <c r="KWM42" s="220"/>
      <c r="KWN42" s="220"/>
      <c r="KWO42" s="220"/>
      <c r="KWP42" s="220"/>
      <c r="KWQ42" s="220"/>
      <c r="KWR42" s="220"/>
      <c r="KWS42" s="220"/>
      <c r="KWT42" s="220"/>
      <c r="KWU42" s="220"/>
      <c r="KWV42" s="220"/>
      <c r="KWW42" s="220"/>
      <c r="KWX42" s="220"/>
      <c r="KWY42" s="220"/>
      <c r="KWZ42" s="220"/>
      <c r="KXA42" s="220"/>
      <c r="KXB42" s="220"/>
      <c r="KXC42" s="220"/>
      <c r="KXD42" s="220"/>
      <c r="KXE42" s="220"/>
      <c r="KXF42" s="220"/>
      <c r="KXG42" s="220"/>
      <c r="KXH42" s="220"/>
      <c r="KXI42" s="220"/>
      <c r="KXJ42" s="220"/>
      <c r="KXK42" s="220"/>
      <c r="KXL42" s="220"/>
      <c r="KXM42" s="220"/>
      <c r="KXN42" s="220"/>
      <c r="KXO42" s="220"/>
      <c r="KXP42" s="220"/>
      <c r="KXQ42" s="220"/>
      <c r="KXR42" s="220"/>
      <c r="KXS42" s="220"/>
      <c r="KXT42" s="220"/>
      <c r="KXU42" s="220"/>
      <c r="KXV42" s="220"/>
      <c r="KXW42" s="220"/>
      <c r="KXX42" s="220"/>
      <c r="KXY42" s="220"/>
      <c r="KXZ42" s="220"/>
      <c r="KYA42" s="220"/>
      <c r="KYB42" s="220"/>
      <c r="KYC42" s="220"/>
      <c r="KYD42" s="220"/>
      <c r="KYE42" s="220"/>
      <c r="KYF42" s="220"/>
      <c r="KYG42" s="220"/>
      <c r="KYH42" s="220"/>
      <c r="KYI42" s="220"/>
      <c r="KYJ42" s="220"/>
      <c r="KYK42" s="220"/>
      <c r="KYL42" s="220"/>
      <c r="KYM42" s="220"/>
      <c r="KYN42" s="220"/>
      <c r="KYO42" s="220"/>
      <c r="KYP42" s="220"/>
      <c r="KYQ42" s="220"/>
      <c r="KYR42" s="220"/>
      <c r="KYS42" s="220"/>
      <c r="KYT42" s="220"/>
      <c r="KYU42" s="220"/>
      <c r="KYV42" s="220"/>
      <c r="KYW42" s="220"/>
      <c r="KYX42" s="220"/>
      <c r="KYY42" s="220"/>
      <c r="KYZ42" s="220"/>
      <c r="KZA42" s="220"/>
      <c r="KZB42" s="220"/>
      <c r="KZC42" s="220"/>
      <c r="KZD42" s="220"/>
      <c r="KZE42" s="220"/>
      <c r="KZF42" s="220"/>
      <c r="KZG42" s="220"/>
      <c r="KZH42" s="220"/>
      <c r="KZI42" s="220"/>
      <c r="KZJ42" s="220"/>
      <c r="KZK42" s="220"/>
      <c r="KZL42" s="220"/>
      <c r="KZM42" s="220"/>
      <c r="KZN42" s="220"/>
      <c r="KZO42" s="220"/>
      <c r="KZP42" s="220"/>
      <c r="KZQ42" s="220"/>
      <c r="KZR42" s="220"/>
      <c r="KZS42" s="220"/>
      <c r="KZT42" s="220"/>
      <c r="KZU42" s="220"/>
      <c r="KZV42" s="220"/>
      <c r="KZW42" s="220"/>
      <c r="KZX42" s="220"/>
      <c r="KZY42" s="220"/>
      <c r="KZZ42" s="220"/>
      <c r="LAA42" s="220"/>
      <c r="LAB42" s="220"/>
      <c r="LAC42" s="220"/>
      <c r="LAD42" s="220"/>
      <c r="LAE42" s="220"/>
      <c r="LAF42" s="220"/>
      <c r="LAG42" s="220"/>
      <c r="LAH42" s="220"/>
      <c r="LAI42" s="220"/>
      <c r="LAJ42" s="220"/>
      <c r="LAK42" s="220"/>
      <c r="LAL42" s="220"/>
      <c r="LAM42" s="220"/>
      <c r="LAN42" s="220"/>
      <c r="LAO42" s="220"/>
      <c r="LAP42" s="220"/>
      <c r="LAQ42" s="220"/>
      <c r="LAR42" s="220"/>
      <c r="LAS42" s="220"/>
      <c r="LAT42" s="220"/>
      <c r="LAU42" s="220"/>
      <c r="LAV42" s="220"/>
      <c r="LAW42" s="220"/>
      <c r="LAX42" s="220"/>
      <c r="LAY42" s="220"/>
      <c r="LAZ42" s="220"/>
      <c r="LBA42" s="220"/>
      <c r="LBB42" s="220"/>
      <c r="LBC42" s="220"/>
      <c r="LBD42" s="220"/>
      <c r="LBE42" s="220"/>
      <c r="LBF42" s="220"/>
      <c r="LBG42" s="220"/>
      <c r="LBH42" s="220"/>
      <c r="LBI42" s="220"/>
      <c r="LBJ42" s="220"/>
      <c r="LBK42" s="220"/>
      <c r="LBL42" s="220"/>
      <c r="LBM42" s="220"/>
      <c r="LBN42" s="220"/>
      <c r="LBO42" s="220"/>
      <c r="LBP42" s="220"/>
      <c r="LBQ42" s="220"/>
      <c r="LBR42" s="220"/>
      <c r="LBS42" s="220"/>
      <c r="LBT42" s="220"/>
      <c r="LBU42" s="220"/>
      <c r="LBV42" s="220"/>
      <c r="LBW42" s="220"/>
      <c r="LBX42" s="220"/>
      <c r="LBY42" s="220"/>
      <c r="LBZ42" s="220"/>
      <c r="LCA42" s="220"/>
      <c r="LCB42" s="220"/>
      <c r="LCC42" s="220"/>
      <c r="LCD42" s="220"/>
      <c r="LCE42" s="220"/>
      <c r="LCF42" s="220"/>
      <c r="LCG42" s="220"/>
      <c r="LCH42" s="220"/>
      <c r="LCI42" s="220"/>
      <c r="LCJ42" s="220"/>
      <c r="LCK42" s="220"/>
      <c r="LCL42" s="220"/>
      <c r="LCM42" s="220"/>
      <c r="LCN42" s="220"/>
      <c r="LCO42" s="220"/>
      <c r="LCP42" s="220"/>
      <c r="LCQ42" s="220"/>
      <c r="LCR42" s="220"/>
      <c r="LCS42" s="220"/>
      <c r="LCT42" s="220"/>
      <c r="LCU42" s="220"/>
      <c r="LCV42" s="220"/>
      <c r="LCW42" s="220"/>
      <c r="LCX42" s="220"/>
      <c r="LCY42" s="220"/>
      <c r="LCZ42" s="220"/>
      <c r="LDA42" s="220"/>
      <c r="LDB42" s="220"/>
      <c r="LDC42" s="220"/>
      <c r="LDD42" s="220"/>
      <c r="LDE42" s="220"/>
      <c r="LDF42" s="220"/>
      <c r="LDG42" s="220"/>
      <c r="LDH42" s="220"/>
      <c r="LDI42" s="220"/>
      <c r="LDJ42" s="220"/>
      <c r="LDK42" s="220"/>
      <c r="LDL42" s="220"/>
      <c r="LDM42" s="220"/>
      <c r="LDN42" s="220"/>
      <c r="LDO42" s="220"/>
      <c r="LDP42" s="220"/>
      <c r="LDQ42" s="220"/>
      <c r="LDR42" s="220"/>
      <c r="LDS42" s="220"/>
      <c r="LDT42" s="220"/>
      <c r="LDU42" s="220"/>
      <c r="LDV42" s="220"/>
      <c r="LDW42" s="220"/>
      <c r="LDX42" s="220"/>
      <c r="LDY42" s="220"/>
      <c r="LDZ42" s="220"/>
      <c r="LEA42" s="220"/>
      <c r="LEB42" s="220"/>
      <c r="LEC42" s="220"/>
      <c r="LED42" s="220"/>
      <c r="LEE42" s="220"/>
      <c r="LEF42" s="220"/>
      <c r="LEG42" s="220"/>
      <c r="LEH42" s="220"/>
      <c r="LEI42" s="220"/>
      <c r="LEJ42" s="220"/>
      <c r="LEK42" s="220"/>
      <c r="LEL42" s="220"/>
      <c r="LEM42" s="220"/>
      <c r="LEN42" s="220"/>
      <c r="LEO42" s="220"/>
      <c r="LEP42" s="220"/>
      <c r="LEQ42" s="220"/>
      <c r="LER42" s="220"/>
      <c r="LES42" s="220"/>
      <c r="LET42" s="220"/>
      <c r="LEU42" s="220"/>
      <c r="LEV42" s="220"/>
      <c r="LEW42" s="220"/>
      <c r="LEX42" s="220"/>
      <c r="LEY42" s="220"/>
      <c r="LEZ42" s="220"/>
      <c r="LFA42" s="220"/>
      <c r="LFB42" s="220"/>
      <c r="LFC42" s="220"/>
      <c r="LFD42" s="220"/>
      <c r="LFE42" s="220"/>
      <c r="LFF42" s="220"/>
      <c r="LFG42" s="220"/>
      <c r="LFH42" s="220"/>
      <c r="LFI42" s="220"/>
      <c r="LFJ42" s="220"/>
      <c r="LFK42" s="220"/>
      <c r="LFL42" s="220"/>
      <c r="LFM42" s="220"/>
      <c r="LFN42" s="220"/>
      <c r="LFO42" s="220"/>
      <c r="LFP42" s="220"/>
      <c r="LFQ42" s="220"/>
      <c r="LFR42" s="220"/>
      <c r="LFS42" s="220"/>
      <c r="LFT42" s="220"/>
      <c r="LFU42" s="220"/>
      <c r="LFV42" s="220"/>
      <c r="LFW42" s="220"/>
      <c r="LFX42" s="220"/>
      <c r="LFY42" s="220"/>
      <c r="LFZ42" s="220"/>
      <c r="LGA42" s="220"/>
      <c r="LGB42" s="220"/>
      <c r="LGC42" s="220"/>
      <c r="LGD42" s="220"/>
      <c r="LGE42" s="220"/>
      <c r="LGF42" s="220"/>
      <c r="LGG42" s="220"/>
      <c r="LGH42" s="220"/>
      <c r="LGI42" s="220"/>
      <c r="LGJ42" s="220"/>
      <c r="LGK42" s="220"/>
      <c r="LGL42" s="220"/>
      <c r="LGM42" s="220"/>
      <c r="LGN42" s="220"/>
      <c r="LGO42" s="220"/>
      <c r="LGP42" s="220"/>
      <c r="LGQ42" s="220"/>
      <c r="LGR42" s="220"/>
      <c r="LGS42" s="220"/>
      <c r="LGT42" s="220"/>
      <c r="LGU42" s="220"/>
      <c r="LGV42" s="220"/>
      <c r="LGW42" s="220"/>
      <c r="LGX42" s="220"/>
      <c r="LGY42" s="220"/>
      <c r="LGZ42" s="220"/>
      <c r="LHA42" s="220"/>
      <c r="LHB42" s="220"/>
      <c r="LHC42" s="220"/>
      <c r="LHD42" s="220"/>
      <c r="LHE42" s="220"/>
      <c r="LHF42" s="220"/>
      <c r="LHG42" s="220"/>
      <c r="LHH42" s="220"/>
      <c r="LHI42" s="220"/>
      <c r="LHJ42" s="220"/>
      <c r="LHK42" s="220"/>
      <c r="LHL42" s="220"/>
      <c r="LHM42" s="220"/>
      <c r="LHN42" s="220"/>
      <c r="LHO42" s="220"/>
      <c r="LHP42" s="220"/>
      <c r="LHQ42" s="220"/>
      <c r="LHR42" s="220"/>
      <c r="LHS42" s="220"/>
      <c r="LHT42" s="220"/>
      <c r="LHU42" s="220"/>
      <c r="LHV42" s="220"/>
      <c r="LHW42" s="220"/>
      <c r="LHX42" s="220"/>
      <c r="LHY42" s="220"/>
      <c r="LHZ42" s="220"/>
      <c r="LIA42" s="220"/>
      <c r="LIB42" s="220"/>
      <c r="LIC42" s="220"/>
      <c r="LID42" s="220"/>
      <c r="LIE42" s="220"/>
      <c r="LIF42" s="220"/>
      <c r="LIG42" s="220"/>
      <c r="LIH42" s="220"/>
      <c r="LII42" s="220"/>
      <c r="LIJ42" s="220"/>
      <c r="LIK42" s="220"/>
      <c r="LIL42" s="220"/>
      <c r="LIM42" s="220"/>
      <c r="LIN42" s="220"/>
      <c r="LIO42" s="220"/>
      <c r="LIP42" s="220"/>
      <c r="LIQ42" s="220"/>
      <c r="LIR42" s="220"/>
      <c r="LIS42" s="220"/>
      <c r="LIT42" s="220"/>
      <c r="LIU42" s="220"/>
      <c r="LIV42" s="220"/>
      <c r="LIW42" s="220"/>
      <c r="LIX42" s="220"/>
      <c r="LIY42" s="220"/>
      <c r="LIZ42" s="220"/>
      <c r="LJA42" s="220"/>
      <c r="LJB42" s="220"/>
      <c r="LJC42" s="220"/>
      <c r="LJD42" s="220"/>
      <c r="LJE42" s="220"/>
      <c r="LJF42" s="220"/>
      <c r="LJG42" s="220"/>
      <c r="LJH42" s="220"/>
      <c r="LJI42" s="220"/>
      <c r="LJJ42" s="220"/>
      <c r="LJK42" s="220"/>
      <c r="LJL42" s="220"/>
      <c r="LJM42" s="220"/>
      <c r="LJN42" s="220"/>
      <c r="LJO42" s="220"/>
      <c r="LJP42" s="220"/>
      <c r="LJQ42" s="220"/>
      <c r="LJR42" s="220"/>
      <c r="LJS42" s="220"/>
      <c r="LJT42" s="220"/>
      <c r="LJU42" s="220"/>
      <c r="LJV42" s="220"/>
      <c r="LJW42" s="220"/>
      <c r="LJX42" s="220"/>
      <c r="LJY42" s="220"/>
      <c r="LJZ42" s="220"/>
      <c r="LKA42" s="220"/>
      <c r="LKB42" s="220"/>
      <c r="LKC42" s="220"/>
      <c r="LKD42" s="220"/>
      <c r="LKE42" s="220"/>
      <c r="LKF42" s="220"/>
      <c r="LKG42" s="220"/>
      <c r="LKH42" s="220"/>
      <c r="LKI42" s="220"/>
      <c r="LKJ42" s="220"/>
      <c r="LKK42" s="220"/>
      <c r="LKL42" s="220"/>
      <c r="LKM42" s="220"/>
      <c r="LKN42" s="220"/>
      <c r="LKO42" s="220"/>
      <c r="LKP42" s="220"/>
      <c r="LKQ42" s="220"/>
      <c r="LKR42" s="220"/>
      <c r="LKS42" s="220"/>
      <c r="LKT42" s="220"/>
      <c r="LKU42" s="220"/>
      <c r="LKV42" s="220"/>
      <c r="LKW42" s="220"/>
      <c r="LKX42" s="220"/>
      <c r="LKY42" s="220"/>
      <c r="LKZ42" s="220"/>
      <c r="LLA42" s="220"/>
      <c r="LLB42" s="220"/>
      <c r="LLC42" s="220"/>
      <c r="LLD42" s="220"/>
      <c r="LLE42" s="220"/>
      <c r="LLF42" s="220"/>
      <c r="LLG42" s="220"/>
      <c r="LLH42" s="220"/>
      <c r="LLI42" s="220"/>
      <c r="LLJ42" s="220"/>
      <c r="LLK42" s="220"/>
      <c r="LLL42" s="220"/>
      <c r="LLM42" s="220"/>
      <c r="LLN42" s="220"/>
      <c r="LLO42" s="220"/>
      <c r="LLP42" s="220"/>
      <c r="LLQ42" s="220"/>
      <c r="LLR42" s="220"/>
      <c r="LLS42" s="220"/>
      <c r="LLT42" s="220"/>
      <c r="LLU42" s="220"/>
      <c r="LLV42" s="220"/>
      <c r="LLW42" s="220"/>
      <c r="LLX42" s="220"/>
      <c r="LLY42" s="220"/>
      <c r="LLZ42" s="220"/>
      <c r="LMA42" s="220"/>
      <c r="LMB42" s="220"/>
      <c r="LMC42" s="220"/>
      <c r="LMD42" s="220"/>
      <c r="LME42" s="220"/>
      <c r="LMF42" s="220"/>
      <c r="LMG42" s="220"/>
      <c r="LMH42" s="220"/>
      <c r="LMI42" s="220"/>
      <c r="LMJ42" s="220"/>
      <c r="LMK42" s="220"/>
      <c r="LML42" s="220"/>
      <c r="LMM42" s="220"/>
      <c r="LMN42" s="220"/>
      <c r="LMO42" s="220"/>
      <c r="LMP42" s="220"/>
      <c r="LMQ42" s="220"/>
      <c r="LMR42" s="220"/>
      <c r="LMS42" s="220"/>
      <c r="LMT42" s="220"/>
      <c r="LMU42" s="220"/>
      <c r="LMV42" s="220"/>
      <c r="LMW42" s="220"/>
      <c r="LMX42" s="220"/>
      <c r="LMY42" s="220"/>
      <c r="LMZ42" s="220"/>
      <c r="LNA42" s="220"/>
      <c r="LNB42" s="220"/>
      <c r="LNC42" s="220"/>
      <c r="LND42" s="220"/>
      <c r="LNE42" s="220"/>
      <c r="LNF42" s="220"/>
      <c r="LNG42" s="220"/>
      <c r="LNH42" s="220"/>
      <c r="LNI42" s="220"/>
      <c r="LNJ42" s="220"/>
      <c r="LNK42" s="220"/>
      <c r="LNL42" s="220"/>
      <c r="LNM42" s="220"/>
      <c r="LNN42" s="220"/>
      <c r="LNO42" s="220"/>
      <c r="LNP42" s="220"/>
      <c r="LNQ42" s="220"/>
      <c r="LNR42" s="220"/>
      <c r="LNS42" s="220"/>
      <c r="LNT42" s="220"/>
      <c r="LNU42" s="220"/>
      <c r="LNV42" s="220"/>
      <c r="LNW42" s="220"/>
      <c r="LNX42" s="220"/>
      <c r="LNY42" s="220"/>
      <c r="LNZ42" s="220"/>
      <c r="LOA42" s="220"/>
      <c r="LOB42" s="220"/>
      <c r="LOC42" s="220"/>
      <c r="LOD42" s="220"/>
      <c r="LOE42" s="220"/>
      <c r="LOF42" s="220"/>
      <c r="LOG42" s="220"/>
      <c r="LOH42" s="220"/>
      <c r="LOI42" s="220"/>
      <c r="LOJ42" s="220"/>
      <c r="LOK42" s="220"/>
      <c r="LOL42" s="220"/>
      <c r="LOM42" s="220"/>
      <c r="LON42" s="220"/>
      <c r="LOO42" s="220"/>
      <c r="LOP42" s="220"/>
      <c r="LOQ42" s="220"/>
      <c r="LOR42" s="220"/>
      <c r="LOS42" s="220"/>
      <c r="LOT42" s="220"/>
      <c r="LOU42" s="220"/>
      <c r="LOV42" s="220"/>
      <c r="LOW42" s="220"/>
      <c r="LOX42" s="220"/>
      <c r="LOY42" s="220"/>
      <c r="LOZ42" s="220"/>
      <c r="LPA42" s="220"/>
      <c r="LPB42" s="220"/>
      <c r="LPC42" s="220"/>
      <c r="LPD42" s="220"/>
      <c r="LPE42" s="220"/>
      <c r="LPF42" s="220"/>
      <c r="LPG42" s="220"/>
      <c r="LPH42" s="220"/>
      <c r="LPI42" s="220"/>
      <c r="LPJ42" s="220"/>
      <c r="LPK42" s="220"/>
      <c r="LPL42" s="220"/>
      <c r="LPM42" s="220"/>
      <c r="LPN42" s="220"/>
      <c r="LPO42" s="220"/>
      <c r="LPP42" s="220"/>
      <c r="LPQ42" s="220"/>
      <c r="LPR42" s="220"/>
      <c r="LPS42" s="220"/>
      <c r="LPT42" s="220"/>
      <c r="LPU42" s="220"/>
      <c r="LPV42" s="220"/>
      <c r="LPW42" s="220"/>
      <c r="LPX42" s="220"/>
      <c r="LPY42" s="220"/>
      <c r="LPZ42" s="220"/>
      <c r="LQA42" s="220"/>
      <c r="LQB42" s="220"/>
      <c r="LQC42" s="220"/>
      <c r="LQD42" s="220"/>
      <c r="LQE42" s="220"/>
      <c r="LQF42" s="220"/>
      <c r="LQG42" s="220"/>
      <c r="LQH42" s="220"/>
      <c r="LQI42" s="220"/>
      <c r="LQJ42" s="220"/>
      <c r="LQK42" s="220"/>
      <c r="LQL42" s="220"/>
      <c r="LQM42" s="220"/>
      <c r="LQN42" s="220"/>
      <c r="LQO42" s="220"/>
      <c r="LQP42" s="220"/>
      <c r="LQQ42" s="220"/>
      <c r="LQR42" s="220"/>
      <c r="LQS42" s="220"/>
      <c r="LQT42" s="220"/>
      <c r="LQU42" s="220"/>
      <c r="LQV42" s="220"/>
      <c r="LQW42" s="220"/>
      <c r="LQX42" s="220"/>
      <c r="LQY42" s="220"/>
      <c r="LQZ42" s="220"/>
      <c r="LRA42" s="220"/>
      <c r="LRB42" s="220"/>
      <c r="LRC42" s="220"/>
      <c r="LRD42" s="220"/>
      <c r="LRE42" s="220"/>
      <c r="LRF42" s="220"/>
      <c r="LRG42" s="220"/>
      <c r="LRH42" s="220"/>
      <c r="LRI42" s="220"/>
      <c r="LRJ42" s="220"/>
      <c r="LRK42" s="220"/>
      <c r="LRL42" s="220"/>
      <c r="LRM42" s="220"/>
      <c r="LRN42" s="220"/>
      <c r="LRO42" s="220"/>
      <c r="LRP42" s="220"/>
      <c r="LRQ42" s="220"/>
      <c r="LRR42" s="220"/>
      <c r="LRS42" s="220"/>
      <c r="LRT42" s="220"/>
      <c r="LRU42" s="220"/>
      <c r="LRV42" s="220"/>
      <c r="LRW42" s="220"/>
      <c r="LRX42" s="220"/>
      <c r="LRY42" s="220"/>
      <c r="LRZ42" s="220"/>
      <c r="LSA42" s="220"/>
      <c r="LSB42" s="220"/>
      <c r="LSC42" s="220"/>
      <c r="LSD42" s="220"/>
      <c r="LSE42" s="220"/>
      <c r="LSF42" s="220"/>
      <c r="LSG42" s="220"/>
      <c r="LSH42" s="220"/>
      <c r="LSI42" s="220"/>
      <c r="LSJ42" s="220"/>
      <c r="LSK42" s="220"/>
      <c r="LSL42" s="220"/>
      <c r="LSM42" s="220"/>
      <c r="LSN42" s="220"/>
      <c r="LSO42" s="220"/>
      <c r="LSP42" s="220"/>
      <c r="LSQ42" s="220"/>
      <c r="LSR42" s="220"/>
      <c r="LSS42" s="220"/>
      <c r="LST42" s="220"/>
      <c r="LSU42" s="220"/>
      <c r="LSV42" s="220"/>
      <c r="LSW42" s="220"/>
      <c r="LSX42" s="220"/>
      <c r="LSY42" s="220"/>
      <c r="LSZ42" s="220"/>
      <c r="LTA42" s="220"/>
      <c r="LTB42" s="220"/>
      <c r="LTC42" s="220"/>
      <c r="LTD42" s="220"/>
      <c r="LTE42" s="220"/>
      <c r="LTF42" s="220"/>
      <c r="LTG42" s="220"/>
      <c r="LTH42" s="220"/>
      <c r="LTI42" s="220"/>
      <c r="LTJ42" s="220"/>
      <c r="LTK42" s="220"/>
      <c r="LTL42" s="220"/>
      <c r="LTM42" s="220"/>
      <c r="LTN42" s="220"/>
      <c r="LTO42" s="220"/>
      <c r="LTP42" s="220"/>
      <c r="LTQ42" s="220"/>
      <c r="LTR42" s="220"/>
      <c r="LTS42" s="220"/>
      <c r="LTT42" s="220"/>
      <c r="LTU42" s="220"/>
      <c r="LTV42" s="220"/>
      <c r="LTW42" s="220"/>
      <c r="LTX42" s="220"/>
      <c r="LTY42" s="220"/>
      <c r="LTZ42" s="220"/>
      <c r="LUA42" s="220"/>
      <c r="LUB42" s="220"/>
      <c r="LUC42" s="220"/>
      <c r="LUD42" s="220"/>
      <c r="LUE42" s="220"/>
      <c r="LUF42" s="220"/>
      <c r="LUG42" s="220"/>
      <c r="LUH42" s="220"/>
      <c r="LUI42" s="220"/>
      <c r="LUJ42" s="220"/>
      <c r="LUK42" s="220"/>
      <c r="LUL42" s="220"/>
      <c r="LUM42" s="220"/>
      <c r="LUN42" s="220"/>
      <c r="LUO42" s="220"/>
      <c r="LUP42" s="220"/>
      <c r="LUQ42" s="220"/>
      <c r="LUR42" s="220"/>
      <c r="LUS42" s="220"/>
      <c r="LUT42" s="220"/>
      <c r="LUU42" s="220"/>
      <c r="LUV42" s="220"/>
      <c r="LUW42" s="220"/>
      <c r="LUX42" s="220"/>
      <c r="LUY42" s="220"/>
      <c r="LUZ42" s="220"/>
      <c r="LVA42" s="220"/>
      <c r="LVB42" s="220"/>
      <c r="LVC42" s="220"/>
      <c r="LVD42" s="220"/>
      <c r="LVE42" s="220"/>
      <c r="LVF42" s="220"/>
      <c r="LVG42" s="220"/>
      <c r="LVH42" s="220"/>
      <c r="LVI42" s="220"/>
      <c r="LVJ42" s="220"/>
      <c r="LVK42" s="220"/>
      <c r="LVL42" s="220"/>
      <c r="LVM42" s="220"/>
      <c r="LVN42" s="220"/>
      <c r="LVO42" s="220"/>
      <c r="LVP42" s="220"/>
      <c r="LVQ42" s="220"/>
      <c r="LVR42" s="220"/>
      <c r="LVS42" s="220"/>
      <c r="LVT42" s="220"/>
      <c r="LVU42" s="220"/>
      <c r="LVV42" s="220"/>
      <c r="LVW42" s="220"/>
      <c r="LVX42" s="220"/>
      <c r="LVY42" s="220"/>
      <c r="LVZ42" s="220"/>
      <c r="LWA42" s="220"/>
      <c r="LWB42" s="220"/>
      <c r="LWC42" s="220"/>
      <c r="LWD42" s="220"/>
      <c r="LWE42" s="220"/>
      <c r="LWF42" s="220"/>
      <c r="LWG42" s="220"/>
      <c r="LWH42" s="220"/>
      <c r="LWI42" s="220"/>
      <c r="LWJ42" s="220"/>
      <c r="LWK42" s="220"/>
      <c r="LWL42" s="220"/>
      <c r="LWM42" s="220"/>
      <c r="LWN42" s="220"/>
      <c r="LWO42" s="220"/>
      <c r="LWP42" s="220"/>
      <c r="LWQ42" s="220"/>
      <c r="LWR42" s="220"/>
      <c r="LWS42" s="220"/>
      <c r="LWT42" s="220"/>
      <c r="LWU42" s="220"/>
      <c r="LWV42" s="220"/>
      <c r="LWW42" s="220"/>
      <c r="LWX42" s="220"/>
      <c r="LWY42" s="220"/>
      <c r="LWZ42" s="220"/>
      <c r="LXA42" s="220"/>
      <c r="LXB42" s="220"/>
      <c r="LXC42" s="220"/>
      <c r="LXD42" s="220"/>
      <c r="LXE42" s="220"/>
      <c r="LXF42" s="220"/>
      <c r="LXG42" s="220"/>
      <c r="LXH42" s="220"/>
      <c r="LXI42" s="220"/>
      <c r="LXJ42" s="220"/>
      <c r="LXK42" s="220"/>
      <c r="LXL42" s="220"/>
      <c r="LXM42" s="220"/>
      <c r="LXN42" s="220"/>
      <c r="LXO42" s="220"/>
      <c r="LXP42" s="220"/>
      <c r="LXQ42" s="220"/>
      <c r="LXR42" s="220"/>
      <c r="LXS42" s="220"/>
      <c r="LXT42" s="220"/>
      <c r="LXU42" s="220"/>
      <c r="LXV42" s="220"/>
      <c r="LXW42" s="220"/>
      <c r="LXX42" s="220"/>
      <c r="LXY42" s="220"/>
      <c r="LXZ42" s="220"/>
      <c r="LYA42" s="220"/>
      <c r="LYB42" s="220"/>
      <c r="LYC42" s="220"/>
      <c r="LYD42" s="220"/>
      <c r="LYE42" s="220"/>
      <c r="LYF42" s="220"/>
      <c r="LYG42" s="220"/>
      <c r="LYH42" s="220"/>
      <c r="LYI42" s="220"/>
      <c r="LYJ42" s="220"/>
      <c r="LYK42" s="220"/>
      <c r="LYL42" s="220"/>
      <c r="LYM42" s="220"/>
      <c r="LYN42" s="220"/>
      <c r="LYO42" s="220"/>
      <c r="LYP42" s="220"/>
      <c r="LYQ42" s="220"/>
      <c r="LYR42" s="220"/>
      <c r="LYS42" s="220"/>
      <c r="LYT42" s="220"/>
      <c r="LYU42" s="220"/>
      <c r="LYV42" s="220"/>
      <c r="LYW42" s="220"/>
      <c r="LYX42" s="220"/>
      <c r="LYY42" s="220"/>
      <c r="LYZ42" s="220"/>
      <c r="LZA42" s="220"/>
      <c r="LZB42" s="220"/>
      <c r="LZC42" s="220"/>
      <c r="LZD42" s="220"/>
      <c r="LZE42" s="220"/>
      <c r="LZF42" s="220"/>
      <c r="LZG42" s="220"/>
      <c r="LZH42" s="220"/>
      <c r="LZI42" s="220"/>
      <c r="LZJ42" s="220"/>
      <c r="LZK42" s="220"/>
      <c r="LZL42" s="220"/>
      <c r="LZM42" s="220"/>
      <c r="LZN42" s="220"/>
      <c r="LZO42" s="220"/>
      <c r="LZP42" s="220"/>
      <c r="LZQ42" s="220"/>
      <c r="LZR42" s="220"/>
      <c r="LZS42" s="220"/>
      <c r="LZT42" s="220"/>
      <c r="LZU42" s="220"/>
      <c r="LZV42" s="220"/>
      <c r="LZW42" s="220"/>
      <c r="LZX42" s="220"/>
      <c r="LZY42" s="220"/>
      <c r="LZZ42" s="220"/>
      <c r="MAA42" s="220"/>
      <c r="MAB42" s="220"/>
      <c r="MAC42" s="220"/>
      <c r="MAD42" s="220"/>
      <c r="MAE42" s="220"/>
      <c r="MAF42" s="220"/>
      <c r="MAG42" s="220"/>
      <c r="MAH42" s="220"/>
      <c r="MAI42" s="220"/>
      <c r="MAJ42" s="220"/>
      <c r="MAK42" s="220"/>
      <c r="MAL42" s="220"/>
      <c r="MAM42" s="220"/>
      <c r="MAN42" s="220"/>
      <c r="MAO42" s="220"/>
      <c r="MAP42" s="220"/>
      <c r="MAQ42" s="220"/>
      <c r="MAR42" s="220"/>
      <c r="MAS42" s="220"/>
      <c r="MAT42" s="220"/>
      <c r="MAU42" s="220"/>
      <c r="MAV42" s="220"/>
      <c r="MAW42" s="220"/>
      <c r="MAX42" s="220"/>
      <c r="MAY42" s="220"/>
      <c r="MAZ42" s="220"/>
      <c r="MBA42" s="220"/>
      <c r="MBB42" s="220"/>
      <c r="MBC42" s="220"/>
      <c r="MBD42" s="220"/>
      <c r="MBE42" s="220"/>
      <c r="MBF42" s="220"/>
      <c r="MBG42" s="220"/>
      <c r="MBH42" s="220"/>
      <c r="MBI42" s="220"/>
      <c r="MBJ42" s="220"/>
      <c r="MBK42" s="220"/>
      <c r="MBL42" s="220"/>
      <c r="MBM42" s="220"/>
      <c r="MBN42" s="220"/>
      <c r="MBO42" s="220"/>
      <c r="MBP42" s="220"/>
      <c r="MBQ42" s="220"/>
      <c r="MBR42" s="220"/>
      <c r="MBS42" s="220"/>
      <c r="MBT42" s="220"/>
      <c r="MBU42" s="220"/>
      <c r="MBV42" s="220"/>
      <c r="MBW42" s="220"/>
      <c r="MBX42" s="220"/>
      <c r="MBY42" s="220"/>
      <c r="MBZ42" s="220"/>
      <c r="MCA42" s="220"/>
      <c r="MCB42" s="220"/>
      <c r="MCC42" s="220"/>
      <c r="MCD42" s="220"/>
      <c r="MCE42" s="220"/>
      <c r="MCF42" s="220"/>
      <c r="MCG42" s="220"/>
      <c r="MCH42" s="220"/>
      <c r="MCI42" s="220"/>
      <c r="MCJ42" s="220"/>
      <c r="MCK42" s="220"/>
      <c r="MCL42" s="220"/>
      <c r="MCM42" s="220"/>
      <c r="MCN42" s="220"/>
      <c r="MCO42" s="220"/>
      <c r="MCP42" s="220"/>
      <c r="MCQ42" s="220"/>
      <c r="MCR42" s="220"/>
      <c r="MCS42" s="220"/>
      <c r="MCT42" s="220"/>
      <c r="MCU42" s="220"/>
      <c r="MCV42" s="220"/>
      <c r="MCW42" s="220"/>
      <c r="MCX42" s="220"/>
      <c r="MCY42" s="220"/>
      <c r="MCZ42" s="220"/>
      <c r="MDA42" s="220"/>
      <c r="MDB42" s="220"/>
      <c r="MDC42" s="220"/>
      <c r="MDD42" s="220"/>
      <c r="MDE42" s="220"/>
      <c r="MDF42" s="220"/>
      <c r="MDG42" s="220"/>
      <c r="MDH42" s="220"/>
      <c r="MDI42" s="220"/>
      <c r="MDJ42" s="220"/>
      <c r="MDK42" s="220"/>
      <c r="MDL42" s="220"/>
      <c r="MDM42" s="220"/>
      <c r="MDN42" s="220"/>
      <c r="MDO42" s="220"/>
      <c r="MDP42" s="220"/>
      <c r="MDQ42" s="220"/>
      <c r="MDR42" s="220"/>
      <c r="MDS42" s="220"/>
      <c r="MDT42" s="220"/>
      <c r="MDU42" s="220"/>
      <c r="MDV42" s="220"/>
      <c r="MDW42" s="220"/>
      <c r="MDX42" s="220"/>
      <c r="MDY42" s="220"/>
      <c r="MDZ42" s="220"/>
      <c r="MEA42" s="220"/>
      <c r="MEB42" s="220"/>
      <c r="MEC42" s="220"/>
      <c r="MED42" s="220"/>
      <c r="MEE42" s="220"/>
      <c r="MEF42" s="220"/>
      <c r="MEG42" s="220"/>
      <c r="MEH42" s="220"/>
      <c r="MEI42" s="220"/>
      <c r="MEJ42" s="220"/>
      <c r="MEK42" s="220"/>
      <c r="MEL42" s="220"/>
      <c r="MEM42" s="220"/>
      <c r="MEN42" s="220"/>
      <c r="MEO42" s="220"/>
      <c r="MEP42" s="220"/>
      <c r="MEQ42" s="220"/>
      <c r="MER42" s="220"/>
      <c r="MES42" s="220"/>
      <c r="MET42" s="220"/>
      <c r="MEU42" s="220"/>
      <c r="MEV42" s="220"/>
      <c r="MEW42" s="220"/>
      <c r="MEX42" s="220"/>
      <c r="MEY42" s="220"/>
      <c r="MEZ42" s="220"/>
      <c r="MFA42" s="220"/>
      <c r="MFB42" s="220"/>
      <c r="MFC42" s="220"/>
      <c r="MFD42" s="220"/>
      <c r="MFE42" s="220"/>
      <c r="MFF42" s="220"/>
      <c r="MFG42" s="220"/>
      <c r="MFH42" s="220"/>
      <c r="MFI42" s="220"/>
      <c r="MFJ42" s="220"/>
      <c r="MFK42" s="220"/>
      <c r="MFL42" s="220"/>
      <c r="MFM42" s="220"/>
      <c r="MFN42" s="220"/>
      <c r="MFO42" s="220"/>
      <c r="MFP42" s="220"/>
      <c r="MFQ42" s="220"/>
      <c r="MFR42" s="220"/>
      <c r="MFS42" s="220"/>
      <c r="MFT42" s="220"/>
      <c r="MFU42" s="220"/>
      <c r="MFV42" s="220"/>
      <c r="MFW42" s="220"/>
      <c r="MFX42" s="220"/>
      <c r="MFY42" s="220"/>
      <c r="MFZ42" s="220"/>
      <c r="MGA42" s="220"/>
      <c r="MGB42" s="220"/>
      <c r="MGC42" s="220"/>
      <c r="MGD42" s="220"/>
      <c r="MGE42" s="220"/>
      <c r="MGF42" s="220"/>
      <c r="MGG42" s="220"/>
      <c r="MGH42" s="220"/>
      <c r="MGI42" s="220"/>
      <c r="MGJ42" s="220"/>
      <c r="MGK42" s="220"/>
      <c r="MGL42" s="220"/>
      <c r="MGM42" s="220"/>
      <c r="MGN42" s="220"/>
      <c r="MGO42" s="220"/>
      <c r="MGP42" s="220"/>
      <c r="MGQ42" s="220"/>
      <c r="MGR42" s="220"/>
      <c r="MGS42" s="220"/>
      <c r="MGT42" s="220"/>
      <c r="MGU42" s="220"/>
      <c r="MGV42" s="220"/>
      <c r="MGW42" s="220"/>
      <c r="MGX42" s="220"/>
      <c r="MGY42" s="220"/>
      <c r="MGZ42" s="220"/>
      <c r="MHA42" s="220"/>
      <c r="MHB42" s="220"/>
      <c r="MHC42" s="220"/>
      <c r="MHD42" s="220"/>
      <c r="MHE42" s="220"/>
      <c r="MHF42" s="220"/>
      <c r="MHG42" s="220"/>
      <c r="MHH42" s="220"/>
      <c r="MHI42" s="220"/>
      <c r="MHJ42" s="220"/>
      <c r="MHK42" s="220"/>
      <c r="MHL42" s="220"/>
      <c r="MHM42" s="220"/>
      <c r="MHN42" s="220"/>
      <c r="MHO42" s="220"/>
      <c r="MHP42" s="220"/>
      <c r="MHQ42" s="220"/>
      <c r="MHR42" s="220"/>
      <c r="MHS42" s="220"/>
      <c r="MHT42" s="220"/>
      <c r="MHU42" s="220"/>
      <c r="MHV42" s="220"/>
      <c r="MHW42" s="220"/>
      <c r="MHX42" s="220"/>
      <c r="MHY42" s="220"/>
      <c r="MHZ42" s="220"/>
      <c r="MIA42" s="220"/>
      <c r="MIB42" s="220"/>
      <c r="MIC42" s="220"/>
      <c r="MID42" s="220"/>
      <c r="MIE42" s="220"/>
      <c r="MIF42" s="220"/>
      <c r="MIG42" s="220"/>
      <c r="MIH42" s="220"/>
      <c r="MII42" s="220"/>
      <c r="MIJ42" s="220"/>
      <c r="MIK42" s="220"/>
      <c r="MIL42" s="220"/>
      <c r="MIM42" s="220"/>
      <c r="MIN42" s="220"/>
      <c r="MIO42" s="220"/>
      <c r="MIP42" s="220"/>
      <c r="MIQ42" s="220"/>
      <c r="MIR42" s="220"/>
      <c r="MIS42" s="220"/>
      <c r="MIT42" s="220"/>
      <c r="MIU42" s="220"/>
      <c r="MIV42" s="220"/>
      <c r="MIW42" s="220"/>
      <c r="MIX42" s="220"/>
      <c r="MIY42" s="220"/>
      <c r="MIZ42" s="220"/>
      <c r="MJA42" s="220"/>
      <c r="MJB42" s="220"/>
      <c r="MJC42" s="220"/>
      <c r="MJD42" s="220"/>
      <c r="MJE42" s="220"/>
      <c r="MJF42" s="220"/>
      <c r="MJG42" s="220"/>
      <c r="MJH42" s="220"/>
      <c r="MJI42" s="220"/>
      <c r="MJJ42" s="220"/>
      <c r="MJK42" s="220"/>
      <c r="MJL42" s="220"/>
      <c r="MJM42" s="220"/>
      <c r="MJN42" s="220"/>
      <c r="MJO42" s="220"/>
      <c r="MJP42" s="220"/>
      <c r="MJQ42" s="220"/>
      <c r="MJR42" s="220"/>
      <c r="MJS42" s="220"/>
      <c r="MJT42" s="220"/>
      <c r="MJU42" s="220"/>
      <c r="MJV42" s="220"/>
      <c r="MJW42" s="220"/>
      <c r="MJX42" s="220"/>
      <c r="MJY42" s="220"/>
      <c r="MJZ42" s="220"/>
      <c r="MKA42" s="220"/>
      <c r="MKB42" s="220"/>
      <c r="MKC42" s="220"/>
      <c r="MKD42" s="220"/>
      <c r="MKE42" s="220"/>
      <c r="MKF42" s="220"/>
      <c r="MKG42" s="220"/>
      <c r="MKH42" s="220"/>
      <c r="MKI42" s="220"/>
      <c r="MKJ42" s="220"/>
      <c r="MKK42" s="220"/>
      <c r="MKL42" s="220"/>
      <c r="MKM42" s="220"/>
      <c r="MKN42" s="220"/>
      <c r="MKO42" s="220"/>
      <c r="MKP42" s="220"/>
      <c r="MKQ42" s="220"/>
      <c r="MKR42" s="220"/>
      <c r="MKS42" s="220"/>
      <c r="MKT42" s="220"/>
      <c r="MKU42" s="220"/>
      <c r="MKV42" s="220"/>
      <c r="MKW42" s="220"/>
      <c r="MKX42" s="220"/>
      <c r="MKY42" s="220"/>
      <c r="MKZ42" s="220"/>
      <c r="MLA42" s="220"/>
      <c r="MLB42" s="220"/>
      <c r="MLC42" s="220"/>
      <c r="MLD42" s="220"/>
      <c r="MLE42" s="220"/>
      <c r="MLF42" s="220"/>
      <c r="MLG42" s="220"/>
      <c r="MLH42" s="220"/>
      <c r="MLI42" s="220"/>
      <c r="MLJ42" s="220"/>
      <c r="MLK42" s="220"/>
      <c r="MLL42" s="220"/>
      <c r="MLM42" s="220"/>
      <c r="MLN42" s="220"/>
      <c r="MLO42" s="220"/>
      <c r="MLP42" s="220"/>
      <c r="MLQ42" s="220"/>
      <c r="MLR42" s="220"/>
      <c r="MLS42" s="220"/>
      <c r="MLT42" s="220"/>
      <c r="MLU42" s="220"/>
      <c r="MLV42" s="220"/>
      <c r="MLW42" s="220"/>
      <c r="MLX42" s="220"/>
      <c r="MLY42" s="220"/>
      <c r="MLZ42" s="220"/>
      <c r="MMA42" s="220"/>
      <c r="MMB42" s="220"/>
      <c r="MMC42" s="220"/>
      <c r="MMD42" s="220"/>
      <c r="MME42" s="220"/>
      <c r="MMF42" s="220"/>
      <c r="MMG42" s="220"/>
      <c r="MMH42" s="220"/>
      <c r="MMI42" s="220"/>
      <c r="MMJ42" s="220"/>
      <c r="MMK42" s="220"/>
      <c r="MML42" s="220"/>
      <c r="MMM42" s="220"/>
      <c r="MMN42" s="220"/>
      <c r="MMO42" s="220"/>
      <c r="MMP42" s="220"/>
      <c r="MMQ42" s="220"/>
      <c r="MMR42" s="220"/>
      <c r="MMS42" s="220"/>
      <c r="MMT42" s="220"/>
      <c r="MMU42" s="220"/>
      <c r="MMV42" s="220"/>
      <c r="MMW42" s="220"/>
      <c r="MMX42" s="220"/>
      <c r="MMY42" s="220"/>
      <c r="MMZ42" s="220"/>
      <c r="MNA42" s="220"/>
      <c r="MNB42" s="220"/>
      <c r="MNC42" s="220"/>
      <c r="MND42" s="220"/>
      <c r="MNE42" s="220"/>
      <c r="MNF42" s="220"/>
      <c r="MNG42" s="220"/>
      <c r="MNH42" s="220"/>
      <c r="MNI42" s="220"/>
      <c r="MNJ42" s="220"/>
      <c r="MNK42" s="220"/>
      <c r="MNL42" s="220"/>
      <c r="MNM42" s="220"/>
      <c r="MNN42" s="220"/>
      <c r="MNO42" s="220"/>
      <c r="MNP42" s="220"/>
      <c r="MNQ42" s="220"/>
      <c r="MNR42" s="220"/>
      <c r="MNS42" s="220"/>
      <c r="MNT42" s="220"/>
      <c r="MNU42" s="220"/>
      <c r="MNV42" s="220"/>
      <c r="MNW42" s="220"/>
      <c r="MNX42" s="220"/>
      <c r="MNY42" s="220"/>
      <c r="MNZ42" s="220"/>
      <c r="MOA42" s="220"/>
      <c r="MOB42" s="220"/>
      <c r="MOC42" s="220"/>
      <c r="MOD42" s="220"/>
      <c r="MOE42" s="220"/>
      <c r="MOF42" s="220"/>
      <c r="MOG42" s="220"/>
      <c r="MOH42" s="220"/>
      <c r="MOI42" s="220"/>
      <c r="MOJ42" s="220"/>
      <c r="MOK42" s="220"/>
      <c r="MOL42" s="220"/>
      <c r="MOM42" s="220"/>
      <c r="MON42" s="220"/>
      <c r="MOO42" s="220"/>
      <c r="MOP42" s="220"/>
      <c r="MOQ42" s="220"/>
      <c r="MOR42" s="220"/>
      <c r="MOS42" s="220"/>
      <c r="MOT42" s="220"/>
      <c r="MOU42" s="220"/>
      <c r="MOV42" s="220"/>
      <c r="MOW42" s="220"/>
      <c r="MOX42" s="220"/>
      <c r="MOY42" s="220"/>
      <c r="MOZ42" s="220"/>
      <c r="MPA42" s="220"/>
      <c r="MPB42" s="220"/>
      <c r="MPC42" s="220"/>
      <c r="MPD42" s="220"/>
      <c r="MPE42" s="220"/>
      <c r="MPF42" s="220"/>
      <c r="MPG42" s="220"/>
      <c r="MPH42" s="220"/>
      <c r="MPI42" s="220"/>
      <c r="MPJ42" s="220"/>
      <c r="MPK42" s="220"/>
      <c r="MPL42" s="220"/>
      <c r="MPM42" s="220"/>
      <c r="MPN42" s="220"/>
      <c r="MPO42" s="220"/>
      <c r="MPP42" s="220"/>
      <c r="MPQ42" s="220"/>
      <c r="MPR42" s="220"/>
      <c r="MPS42" s="220"/>
      <c r="MPT42" s="220"/>
      <c r="MPU42" s="220"/>
      <c r="MPV42" s="220"/>
      <c r="MPW42" s="220"/>
      <c r="MPX42" s="220"/>
      <c r="MPY42" s="220"/>
      <c r="MPZ42" s="220"/>
      <c r="MQA42" s="220"/>
      <c r="MQB42" s="220"/>
      <c r="MQC42" s="220"/>
      <c r="MQD42" s="220"/>
      <c r="MQE42" s="220"/>
      <c r="MQF42" s="220"/>
      <c r="MQG42" s="220"/>
      <c r="MQH42" s="220"/>
      <c r="MQI42" s="220"/>
      <c r="MQJ42" s="220"/>
      <c r="MQK42" s="220"/>
      <c r="MQL42" s="220"/>
      <c r="MQM42" s="220"/>
      <c r="MQN42" s="220"/>
      <c r="MQO42" s="220"/>
      <c r="MQP42" s="220"/>
      <c r="MQQ42" s="220"/>
      <c r="MQR42" s="220"/>
      <c r="MQS42" s="220"/>
      <c r="MQT42" s="220"/>
      <c r="MQU42" s="220"/>
      <c r="MQV42" s="220"/>
      <c r="MQW42" s="220"/>
      <c r="MQX42" s="220"/>
      <c r="MQY42" s="220"/>
      <c r="MQZ42" s="220"/>
      <c r="MRA42" s="220"/>
      <c r="MRB42" s="220"/>
      <c r="MRC42" s="220"/>
      <c r="MRD42" s="220"/>
      <c r="MRE42" s="220"/>
      <c r="MRF42" s="220"/>
      <c r="MRG42" s="220"/>
      <c r="MRH42" s="220"/>
      <c r="MRI42" s="220"/>
      <c r="MRJ42" s="220"/>
      <c r="MRK42" s="220"/>
      <c r="MRL42" s="220"/>
      <c r="MRM42" s="220"/>
      <c r="MRN42" s="220"/>
      <c r="MRO42" s="220"/>
      <c r="MRP42" s="220"/>
      <c r="MRQ42" s="220"/>
      <c r="MRR42" s="220"/>
      <c r="MRS42" s="220"/>
      <c r="MRT42" s="220"/>
      <c r="MRU42" s="220"/>
      <c r="MRV42" s="220"/>
      <c r="MRW42" s="220"/>
      <c r="MRX42" s="220"/>
      <c r="MRY42" s="220"/>
      <c r="MRZ42" s="220"/>
      <c r="MSA42" s="220"/>
      <c r="MSB42" s="220"/>
      <c r="MSC42" s="220"/>
      <c r="MSD42" s="220"/>
      <c r="MSE42" s="220"/>
      <c r="MSF42" s="220"/>
      <c r="MSG42" s="220"/>
      <c r="MSH42" s="220"/>
      <c r="MSI42" s="220"/>
      <c r="MSJ42" s="220"/>
      <c r="MSK42" s="220"/>
      <c r="MSL42" s="220"/>
      <c r="MSM42" s="220"/>
      <c r="MSN42" s="220"/>
      <c r="MSO42" s="220"/>
      <c r="MSP42" s="220"/>
      <c r="MSQ42" s="220"/>
      <c r="MSR42" s="220"/>
      <c r="MSS42" s="220"/>
      <c r="MST42" s="220"/>
      <c r="MSU42" s="220"/>
      <c r="MSV42" s="220"/>
      <c r="MSW42" s="220"/>
      <c r="MSX42" s="220"/>
      <c r="MSY42" s="220"/>
      <c r="MSZ42" s="220"/>
      <c r="MTA42" s="220"/>
      <c r="MTB42" s="220"/>
      <c r="MTC42" s="220"/>
      <c r="MTD42" s="220"/>
      <c r="MTE42" s="220"/>
      <c r="MTF42" s="220"/>
      <c r="MTG42" s="220"/>
      <c r="MTH42" s="220"/>
      <c r="MTI42" s="220"/>
      <c r="MTJ42" s="220"/>
      <c r="MTK42" s="220"/>
      <c r="MTL42" s="220"/>
      <c r="MTM42" s="220"/>
      <c r="MTN42" s="220"/>
      <c r="MTO42" s="220"/>
      <c r="MTP42" s="220"/>
      <c r="MTQ42" s="220"/>
      <c r="MTR42" s="220"/>
      <c r="MTS42" s="220"/>
      <c r="MTT42" s="220"/>
      <c r="MTU42" s="220"/>
      <c r="MTV42" s="220"/>
      <c r="MTW42" s="220"/>
      <c r="MTX42" s="220"/>
      <c r="MTY42" s="220"/>
      <c r="MTZ42" s="220"/>
      <c r="MUA42" s="220"/>
      <c r="MUB42" s="220"/>
      <c r="MUC42" s="220"/>
      <c r="MUD42" s="220"/>
      <c r="MUE42" s="220"/>
      <c r="MUF42" s="220"/>
      <c r="MUG42" s="220"/>
      <c r="MUH42" s="220"/>
      <c r="MUI42" s="220"/>
      <c r="MUJ42" s="220"/>
      <c r="MUK42" s="220"/>
      <c r="MUL42" s="220"/>
      <c r="MUM42" s="220"/>
      <c r="MUN42" s="220"/>
      <c r="MUO42" s="220"/>
      <c r="MUP42" s="220"/>
      <c r="MUQ42" s="220"/>
      <c r="MUR42" s="220"/>
      <c r="MUS42" s="220"/>
      <c r="MUT42" s="220"/>
      <c r="MUU42" s="220"/>
      <c r="MUV42" s="220"/>
      <c r="MUW42" s="220"/>
      <c r="MUX42" s="220"/>
      <c r="MUY42" s="220"/>
      <c r="MUZ42" s="220"/>
      <c r="MVA42" s="220"/>
      <c r="MVB42" s="220"/>
      <c r="MVC42" s="220"/>
      <c r="MVD42" s="220"/>
      <c r="MVE42" s="220"/>
      <c r="MVF42" s="220"/>
      <c r="MVG42" s="220"/>
      <c r="MVH42" s="220"/>
      <c r="MVI42" s="220"/>
      <c r="MVJ42" s="220"/>
      <c r="MVK42" s="220"/>
      <c r="MVL42" s="220"/>
      <c r="MVM42" s="220"/>
      <c r="MVN42" s="220"/>
      <c r="MVO42" s="220"/>
      <c r="MVP42" s="220"/>
      <c r="MVQ42" s="220"/>
      <c r="MVR42" s="220"/>
      <c r="MVS42" s="220"/>
      <c r="MVT42" s="220"/>
      <c r="MVU42" s="220"/>
      <c r="MVV42" s="220"/>
      <c r="MVW42" s="220"/>
      <c r="MVX42" s="220"/>
      <c r="MVY42" s="220"/>
      <c r="MVZ42" s="220"/>
      <c r="MWA42" s="220"/>
      <c r="MWB42" s="220"/>
      <c r="MWC42" s="220"/>
      <c r="MWD42" s="220"/>
      <c r="MWE42" s="220"/>
      <c r="MWF42" s="220"/>
      <c r="MWG42" s="220"/>
      <c r="MWH42" s="220"/>
      <c r="MWI42" s="220"/>
      <c r="MWJ42" s="220"/>
      <c r="MWK42" s="220"/>
      <c r="MWL42" s="220"/>
      <c r="MWM42" s="220"/>
      <c r="MWN42" s="220"/>
      <c r="MWO42" s="220"/>
      <c r="MWP42" s="220"/>
      <c r="MWQ42" s="220"/>
      <c r="MWR42" s="220"/>
      <c r="MWS42" s="220"/>
      <c r="MWT42" s="220"/>
      <c r="MWU42" s="220"/>
      <c r="MWV42" s="220"/>
      <c r="MWW42" s="220"/>
      <c r="MWX42" s="220"/>
      <c r="MWY42" s="220"/>
      <c r="MWZ42" s="220"/>
      <c r="MXA42" s="220"/>
      <c r="MXB42" s="220"/>
      <c r="MXC42" s="220"/>
      <c r="MXD42" s="220"/>
      <c r="MXE42" s="220"/>
      <c r="MXF42" s="220"/>
      <c r="MXG42" s="220"/>
      <c r="MXH42" s="220"/>
      <c r="MXI42" s="220"/>
      <c r="MXJ42" s="220"/>
      <c r="MXK42" s="220"/>
      <c r="MXL42" s="220"/>
      <c r="MXM42" s="220"/>
      <c r="MXN42" s="220"/>
      <c r="MXO42" s="220"/>
      <c r="MXP42" s="220"/>
      <c r="MXQ42" s="220"/>
      <c r="MXR42" s="220"/>
      <c r="MXS42" s="220"/>
      <c r="MXT42" s="220"/>
      <c r="MXU42" s="220"/>
      <c r="MXV42" s="220"/>
      <c r="MXW42" s="220"/>
      <c r="MXX42" s="220"/>
      <c r="MXY42" s="220"/>
      <c r="MXZ42" s="220"/>
      <c r="MYA42" s="220"/>
      <c r="MYB42" s="220"/>
      <c r="MYC42" s="220"/>
      <c r="MYD42" s="220"/>
      <c r="MYE42" s="220"/>
      <c r="MYF42" s="220"/>
      <c r="MYG42" s="220"/>
      <c r="MYH42" s="220"/>
      <c r="MYI42" s="220"/>
      <c r="MYJ42" s="220"/>
      <c r="MYK42" s="220"/>
      <c r="MYL42" s="220"/>
      <c r="MYM42" s="220"/>
      <c r="MYN42" s="220"/>
      <c r="MYO42" s="220"/>
      <c r="MYP42" s="220"/>
      <c r="MYQ42" s="220"/>
      <c r="MYR42" s="220"/>
      <c r="MYS42" s="220"/>
      <c r="MYT42" s="220"/>
      <c r="MYU42" s="220"/>
      <c r="MYV42" s="220"/>
      <c r="MYW42" s="220"/>
      <c r="MYX42" s="220"/>
      <c r="MYY42" s="220"/>
      <c r="MYZ42" s="220"/>
      <c r="MZA42" s="220"/>
      <c r="MZB42" s="220"/>
      <c r="MZC42" s="220"/>
      <c r="MZD42" s="220"/>
      <c r="MZE42" s="220"/>
      <c r="MZF42" s="220"/>
      <c r="MZG42" s="220"/>
      <c r="MZH42" s="220"/>
      <c r="MZI42" s="220"/>
      <c r="MZJ42" s="220"/>
      <c r="MZK42" s="220"/>
      <c r="MZL42" s="220"/>
      <c r="MZM42" s="220"/>
      <c r="MZN42" s="220"/>
      <c r="MZO42" s="220"/>
      <c r="MZP42" s="220"/>
      <c r="MZQ42" s="220"/>
      <c r="MZR42" s="220"/>
      <c r="MZS42" s="220"/>
      <c r="MZT42" s="220"/>
      <c r="MZU42" s="220"/>
      <c r="MZV42" s="220"/>
      <c r="MZW42" s="220"/>
      <c r="MZX42" s="220"/>
      <c r="MZY42" s="220"/>
      <c r="MZZ42" s="220"/>
      <c r="NAA42" s="220"/>
      <c r="NAB42" s="220"/>
      <c r="NAC42" s="220"/>
      <c r="NAD42" s="220"/>
      <c r="NAE42" s="220"/>
      <c r="NAF42" s="220"/>
      <c r="NAG42" s="220"/>
      <c r="NAH42" s="220"/>
      <c r="NAI42" s="220"/>
      <c r="NAJ42" s="220"/>
      <c r="NAK42" s="220"/>
      <c r="NAL42" s="220"/>
      <c r="NAM42" s="220"/>
      <c r="NAN42" s="220"/>
      <c r="NAO42" s="220"/>
      <c r="NAP42" s="220"/>
      <c r="NAQ42" s="220"/>
      <c r="NAR42" s="220"/>
      <c r="NAS42" s="220"/>
      <c r="NAT42" s="220"/>
      <c r="NAU42" s="220"/>
      <c r="NAV42" s="220"/>
      <c r="NAW42" s="220"/>
      <c r="NAX42" s="220"/>
      <c r="NAY42" s="220"/>
      <c r="NAZ42" s="220"/>
      <c r="NBA42" s="220"/>
      <c r="NBB42" s="220"/>
      <c r="NBC42" s="220"/>
      <c r="NBD42" s="220"/>
      <c r="NBE42" s="220"/>
      <c r="NBF42" s="220"/>
      <c r="NBG42" s="220"/>
      <c r="NBH42" s="220"/>
      <c r="NBI42" s="220"/>
      <c r="NBJ42" s="220"/>
      <c r="NBK42" s="220"/>
      <c r="NBL42" s="220"/>
      <c r="NBM42" s="220"/>
      <c r="NBN42" s="220"/>
      <c r="NBO42" s="220"/>
      <c r="NBP42" s="220"/>
      <c r="NBQ42" s="220"/>
      <c r="NBR42" s="220"/>
      <c r="NBS42" s="220"/>
      <c r="NBT42" s="220"/>
      <c r="NBU42" s="220"/>
      <c r="NBV42" s="220"/>
      <c r="NBW42" s="220"/>
      <c r="NBX42" s="220"/>
      <c r="NBY42" s="220"/>
      <c r="NBZ42" s="220"/>
      <c r="NCA42" s="220"/>
      <c r="NCB42" s="220"/>
      <c r="NCC42" s="220"/>
      <c r="NCD42" s="220"/>
      <c r="NCE42" s="220"/>
      <c r="NCF42" s="220"/>
      <c r="NCG42" s="220"/>
      <c r="NCH42" s="220"/>
      <c r="NCI42" s="220"/>
      <c r="NCJ42" s="220"/>
      <c r="NCK42" s="220"/>
      <c r="NCL42" s="220"/>
      <c r="NCM42" s="220"/>
      <c r="NCN42" s="220"/>
      <c r="NCO42" s="220"/>
      <c r="NCP42" s="220"/>
      <c r="NCQ42" s="220"/>
      <c r="NCR42" s="220"/>
      <c r="NCS42" s="220"/>
      <c r="NCT42" s="220"/>
      <c r="NCU42" s="220"/>
      <c r="NCV42" s="220"/>
      <c r="NCW42" s="220"/>
      <c r="NCX42" s="220"/>
      <c r="NCY42" s="220"/>
      <c r="NCZ42" s="220"/>
      <c r="NDA42" s="220"/>
      <c r="NDB42" s="220"/>
      <c r="NDC42" s="220"/>
      <c r="NDD42" s="220"/>
      <c r="NDE42" s="220"/>
      <c r="NDF42" s="220"/>
      <c r="NDG42" s="220"/>
      <c r="NDH42" s="220"/>
      <c r="NDI42" s="220"/>
      <c r="NDJ42" s="220"/>
      <c r="NDK42" s="220"/>
      <c r="NDL42" s="220"/>
      <c r="NDM42" s="220"/>
      <c r="NDN42" s="220"/>
      <c r="NDO42" s="220"/>
      <c r="NDP42" s="220"/>
      <c r="NDQ42" s="220"/>
      <c r="NDR42" s="220"/>
      <c r="NDS42" s="220"/>
      <c r="NDT42" s="220"/>
      <c r="NDU42" s="220"/>
      <c r="NDV42" s="220"/>
      <c r="NDW42" s="220"/>
      <c r="NDX42" s="220"/>
      <c r="NDY42" s="220"/>
      <c r="NDZ42" s="220"/>
      <c r="NEA42" s="220"/>
      <c r="NEB42" s="220"/>
      <c r="NEC42" s="220"/>
      <c r="NED42" s="220"/>
      <c r="NEE42" s="220"/>
      <c r="NEF42" s="220"/>
      <c r="NEG42" s="220"/>
      <c r="NEH42" s="220"/>
      <c r="NEI42" s="220"/>
      <c r="NEJ42" s="220"/>
      <c r="NEK42" s="220"/>
      <c r="NEL42" s="220"/>
      <c r="NEM42" s="220"/>
      <c r="NEN42" s="220"/>
      <c r="NEO42" s="220"/>
      <c r="NEP42" s="220"/>
      <c r="NEQ42" s="220"/>
      <c r="NER42" s="220"/>
      <c r="NES42" s="220"/>
      <c r="NET42" s="220"/>
      <c r="NEU42" s="220"/>
      <c r="NEV42" s="220"/>
      <c r="NEW42" s="220"/>
      <c r="NEX42" s="220"/>
      <c r="NEY42" s="220"/>
      <c r="NEZ42" s="220"/>
      <c r="NFA42" s="220"/>
      <c r="NFB42" s="220"/>
      <c r="NFC42" s="220"/>
      <c r="NFD42" s="220"/>
      <c r="NFE42" s="220"/>
      <c r="NFF42" s="220"/>
      <c r="NFG42" s="220"/>
      <c r="NFH42" s="220"/>
      <c r="NFI42" s="220"/>
      <c r="NFJ42" s="220"/>
      <c r="NFK42" s="220"/>
      <c r="NFL42" s="220"/>
      <c r="NFM42" s="220"/>
      <c r="NFN42" s="220"/>
      <c r="NFO42" s="220"/>
      <c r="NFP42" s="220"/>
      <c r="NFQ42" s="220"/>
      <c r="NFR42" s="220"/>
      <c r="NFS42" s="220"/>
      <c r="NFT42" s="220"/>
      <c r="NFU42" s="220"/>
      <c r="NFV42" s="220"/>
      <c r="NFW42" s="220"/>
      <c r="NFX42" s="220"/>
      <c r="NFY42" s="220"/>
      <c r="NFZ42" s="220"/>
      <c r="NGA42" s="220"/>
      <c r="NGB42" s="220"/>
      <c r="NGC42" s="220"/>
      <c r="NGD42" s="220"/>
      <c r="NGE42" s="220"/>
      <c r="NGF42" s="220"/>
      <c r="NGG42" s="220"/>
      <c r="NGH42" s="220"/>
      <c r="NGI42" s="220"/>
      <c r="NGJ42" s="220"/>
      <c r="NGK42" s="220"/>
      <c r="NGL42" s="220"/>
      <c r="NGM42" s="220"/>
      <c r="NGN42" s="220"/>
      <c r="NGO42" s="220"/>
      <c r="NGP42" s="220"/>
      <c r="NGQ42" s="220"/>
      <c r="NGR42" s="220"/>
      <c r="NGS42" s="220"/>
      <c r="NGT42" s="220"/>
      <c r="NGU42" s="220"/>
      <c r="NGV42" s="220"/>
      <c r="NGW42" s="220"/>
      <c r="NGX42" s="220"/>
      <c r="NGY42" s="220"/>
      <c r="NGZ42" s="220"/>
      <c r="NHA42" s="220"/>
      <c r="NHB42" s="220"/>
      <c r="NHC42" s="220"/>
      <c r="NHD42" s="220"/>
      <c r="NHE42" s="220"/>
      <c r="NHF42" s="220"/>
      <c r="NHG42" s="220"/>
      <c r="NHH42" s="220"/>
      <c r="NHI42" s="220"/>
      <c r="NHJ42" s="220"/>
      <c r="NHK42" s="220"/>
      <c r="NHL42" s="220"/>
      <c r="NHM42" s="220"/>
      <c r="NHN42" s="220"/>
      <c r="NHO42" s="220"/>
      <c r="NHP42" s="220"/>
      <c r="NHQ42" s="220"/>
      <c r="NHR42" s="220"/>
      <c r="NHS42" s="220"/>
      <c r="NHT42" s="220"/>
      <c r="NHU42" s="220"/>
      <c r="NHV42" s="220"/>
      <c r="NHW42" s="220"/>
      <c r="NHX42" s="220"/>
      <c r="NHY42" s="220"/>
      <c r="NHZ42" s="220"/>
      <c r="NIA42" s="220"/>
      <c r="NIB42" s="220"/>
      <c r="NIC42" s="220"/>
      <c r="NID42" s="220"/>
      <c r="NIE42" s="220"/>
      <c r="NIF42" s="220"/>
      <c r="NIG42" s="220"/>
      <c r="NIH42" s="220"/>
      <c r="NII42" s="220"/>
      <c r="NIJ42" s="220"/>
      <c r="NIK42" s="220"/>
      <c r="NIL42" s="220"/>
      <c r="NIM42" s="220"/>
      <c r="NIN42" s="220"/>
      <c r="NIO42" s="220"/>
      <c r="NIP42" s="220"/>
      <c r="NIQ42" s="220"/>
      <c r="NIR42" s="220"/>
      <c r="NIS42" s="220"/>
      <c r="NIT42" s="220"/>
      <c r="NIU42" s="220"/>
      <c r="NIV42" s="220"/>
      <c r="NIW42" s="220"/>
      <c r="NIX42" s="220"/>
      <c r="NIY42" s="220"/>
      <c r="NIZ42" s="220"/>
      <c r="NJA42" s="220"/>
      <c r="NJB42" s="220"/>
      <c r="NJC42" s="220"/>
      <c r="NJD42" s="220"/>
      <c r="NJE42" s="220"/>
      <c r="NJF42" s="220"/>
      <c r="NJG42" s="220"/>
      <c r="NJH42" s="220"/>
      <c r="NJI42" s="220"/>
      <c r="NJJ42" s="220"/>
      <c r="NJK42" s="220"/>
      <c r="NJL42" s="220"/>
      <c r="NJM42" s="220"/>
      <c r="NJN42" s="220"/>
      <c r="NJO42" s="220"/>
      <c r="NJP42" s="220"/>
      <c r="NJQ42" s="220"/>
      <c r="NJR42" s="220"/>
      <c r="NJS42" s="220"/>
      <c r="NJT42" s="220"/>
      <c r="NJU42" s="220"/>
      <c r="NJV42" s="220"/>
      <c r="NJW42" s="220"/>
      <c r="NJX42" s="220"/>
      <c r="NJY42" s="220"/>
      <c r="NJZ42" s="220"/>
      <c r="NKA42" s="220"/>
      <c r="NKB42" s="220"/>
      <c r="NKC42" s="220"/>
      <c r="NKD42" s="220"/>
      <c r="NKE42" s="220"/>
      <c r="NKF42" s="220"/>
      <c r="NKG42" s="220"/>
      <c r="NKH42" s="220"/>
      <c r="NKI42" s="220"/>
      <c r="NKJ42" s="220"/>
      <c r="NKK42" s="220"/>
      <c r="NKL42" s="220"/>
      <c r="NKM42" s="220"/>
      <c r="NKN42" s="220"/>
      <c r="NKO42" s="220"/>
      <c r="NKP42" s="220"/>
      <c r="NKQ42" s="220"/>
      <c r="NKR42" s="220"/>
      <c r="NKS42" s="220"/>
      <c r="NKT42" s="220"/>
      <c r="NKU42" s="220"/>
      <c r="NKV42" s="220"/>
      <c r="NKW42" s="220"/>
      <c r="NKX42" s="220"/>
      <c r="NKY42" s="220"/>
      <c r="NKZ42" s="220"/>
      <c r="NLA42" s="220"/>
      <c r="NLB42" s="220"/>
      <c r="NLC42" s="220"/>
      <c r="NLD42" s="220"/>
      <c r="NLE42" s="220"/>
      <c r="NLF42" s="220"/>
      <c r="NLG42" s="220"/>
      <c r="NLH42" s="220"/>
      <c r="NLI42" s="220"/>
      <c r="NLJ42" s="220"/>
      <c r="NLK42" s="220"/>
      <c r="NLL42" s="220"/>
      <c r="NLM42" s="220"/>
      <c r="NLN42" s="220"/>
      <c r="NLO42" s="220"/>
      <c r="NLP42" s="220"/>
      <c r="NLQ42" s="220"/>
      <c r="NLR42" s="220"/>
      <c r="NLS42" s="220"/>
      <c r="NLT42" s="220"/>
      <c r="NLU42" s="220"/>
      <c r="NLV42" s="220"/>
      <c r="NLW42" s="220"/>
      <c r="NLX42" s="220"/>
      <c r="NLY42" s="220"/>
      <c r="NLZ42" s="220"/>
      <c r="NMA42" s="220"/>
      <c r="NMB42" s="220"/>
      <c r="NMC42" s="220"/>
      <c r="NMD42" s="220"/>
      <c r="NME42" s="220"/>
      <c r="NMF42" s="220"/>
      <c r="NMG42" s="220"/>
      <c r="NMH42" s="220"/>
      <c r="NMI42" s="220"/>
      <c r="NMJ42" s="220"/>
      <c r="NMK42" s="220"/>
      <c r="NML42" s="220"/>
      <c r="NMM42" s="220"/>
      <c r="NMN42" s="220"/>
      <c r="NMO42" s="220"/>
      <c r="NMP42" s="220"/>
      <c r="NMQ42" s="220"/>
      <c r="NMR42" s="220"/>
      <c r="NMS42" s="220"/>
      <c r="NMT42" s="220"/>
      <c r="NMU42" s="220"/>
      <c r="NMV42" s="220"/>
      <c r="NMW42" s="220"/>
      <c r="NMX42" s="220"/>
      <c r="NMY42" s="220"/>
      <c r="NMZ42" s="220"/>
      <c r="NNA42" s="220"/>
      <c r="NNB42" s="220"/>
      <c r="NNC42" s="220"/>
      <c r="NND42" s="220"/>
      <c r="NNE42" s="220"/>
      <c r="NNF42" s="220"/>
      <c r="NNG42" s="220"/>
      <c r="NNH42" s="220"/>
      <c r="NNI42" s="220"/>
      <c r="NNJ42" s="220"/>
      <c r="NNK42" s="220"/>
      <c r="NNL42" s="220"/>
      <c r="NNM42" s="220"/>
      <c r="NNN42" s="220"/>
      <c r="NNO42" s="220"/>
      <c r="NNP42" s="220"/>
      <c r="NNQ42" s="220"/>
      <c r="NNR42" s="220"/>
      <c r="NNS42" s="220"/>
      <c r="NNT42" s="220"/>
      <c r="NNU42" s="220"/>
      <c r="NNV42" s="220"/>
      <c r="NNW42" s="220"/>
      <c r="NNX42" s="220"/>
      <c r="NNY42" s="220"/>
      <c r="NNZ42" s="220"/>
      <c r="NOA42" s="220"/>
      <c r="NOB42" s="220"/>
      <c r="NOC42" s="220"/>
      <c r="NOD42" s="220"/>
      <c r="NOE42" s="220"/>
      <c r="NOF42" s="220"/>
      <c r="NOG42" s="220"/>
      <c r="NOH42" s="220"/>
      <c r="NOI42" s="220"/>
      <c r="NOJ42" s="220"/>
      <c r="NOK42" s="220"/>
      <c r="NOL42" s="220"/>
      <c r="NOM42" s="220"/>
      <c r="NON42" s="220"/>
      <c r="NOO42" s="220"/>
      <c r="NOP42" s="220"/>
      <c r="NOQ42" s="220"/>
      <c r="NOR42" s="220"/>
      <c r="NOS42" s="220"/>
      <c r="NOT42" s="220"/>
      <c r="NOU42" s="220"/>
      <c r="NOV42" s="220"/>
      <c r="NOW42" s="220"/>
      <c r="NOX42" s="220"/>
      <c r="NOY42" s="220"/>
      <c r="NOZ42" s="220"/>
      <c r="NPA42" s="220"/>
      <c r="NPB42" s="220"/>
      <c r="NPC42" s="220"/>
      <c r="NPD42" s="220"/>
      <c r="NPE42" s="220"/>
      <c r="NPF42" s="220"/>
      <c r="NPG42" s="220"/>
      <c r="NPH42" s="220"/>
      <c r="NPI42" s="220"/>
      <c r="NPJ42" s="220"/>
      <c r="NPK42" s="220"/>
      <c r="NPL42" s="220"/>
      <c r="NPM42" s="220"/>
      <c r="NPN42" s="220"/>
      <c r="NPO42" s="220"/>
      <c r="NPP42" s="220"/>
      <c r="NPQ42" s="220"/>
      <c r="NPR42" s="220"/>
      <c r="NPS42" s="220"/>
      <c r="NPT42" s="220"/>
      <c r="NPU42" s="220"/>
      <c r="NPV42" s="220"/>
      <c r="NPW42" s="220"/>
      <c r="NPX42" s="220"/>
      <c r="NPY42" s="220"/>
      <c r="NPZ42" s="220"/>
      <c r="NQA42" s="220"/>
      <c r="NQB42" s="220"/>
      <c r="NQC42" s="220"/>
      <c r="NQD42" s="220"/>
      <c r="NQE42" s="220"/>
      <c r="NQF42" s="220"/>
      <c r="NQG42" s="220"/>
      <c r="NQH42" s="220"/>
      <c r="NQI42" s="220"/>
      <c r="NQJ42" s="220"/>
      <c r="NQK42" s="220"/>
      <c r="NQL42" s="220"/>
      <c r="NQM42" s="220"/>
      <c r="NQN42" s="220"/>
      <c r="NQO42" s="220"/>
      <c r="NQP42" s="220"/>
      <c r="NQQ42" s="220"/>
      <c r="NQR42" s="220"/>
      <c r="NQS42" s="220"/>
      <c r="NQT42" s="220"/>
      <c r="NQU42" s="220"/>
      <c r="NQV42" s="220"/>
      <c r="NQW42" s="220"/>
      <c r="NQX42" s="220"/>
      <c r="NQY42" s="220"/>
      <c r="NQZ42" s="220"/>
      <c r="NRA42" s="220"/>
      <c r="NRB42" s="220"/>
      <c r="NRC42" s="220"/>
      <c r="NRD42" s="220"/>
      <c r="NRE42" s="220"/>
      <c r="NRF42" s="220"/>
      <c r="NRG42" s="220"/>
      <c r="NRH42" s="220"/>
      <c r="NRI42" s="220"/>
      <c r="NRJ42" s="220"/>
      <c r="NRK42" s="220"/>
      <c r="NRL42" s="220"/>
      <c r="NRM42" s="220"/>
      <c r="NRN42" s="220"/>
      <c r="NRO42" s="220"/>
      <c r="NRP42" s="220"/>
      <c r="NRQ42" s="220"/>
      <c r="NRR42" s="220"/>
      <c r="NRS42" s="220"/>
      <c r="NRT42" s="220"/>
      <c r="NRU42" s="220"/>
      <c r="NRV42" s="220"/>
      <c r="NRW42" s="220"/>
      <c r="NRX42" s="220"/>
      <c r="NRY42" s="220"/>
      <c r="NRZ42" s="220"/>
      <c r="NSA42" s="220"/>
      <c r="NSB42" s="220"/>
      <c r="NSC42" s="220"/>
      <c r="NSD42" s="220"/>
      <c r="NSE42" s="220"/>
      <c r="NSF42" s="220"/>
      <c r="NSG42" s="220"/>
      <c r="NSH42" s="220"/>
      <c r="NSI42" s="220"/>
      <c r="NSJ42" s="220"/>
      <c r="NSK42" s="220"/>
      <c r="NSL42" s="220"/>
      <c r="NSM42" s="220"/>
      <c r="NSN42" s="220"/>
      <c r="NSO42" s="220"/>
      <c r="NSP42" s="220"/>
      <c r="NSQ42" s="220"/>
      <c r="NSR42" s="220"/>
      <c r="NSS42" s="220"/>
      <c r="NST42" s="220"/>
      <c r="NSU42" s="220"/>
      <c r="NSV42" s="220"/>
      <c r="NSW42" s="220"/>
      <c r="NSX42" s="220"/>
      <c r="NSY42" s="220"/>
      <c r="NSZ42" s="220"/>
      <c r="NTA42" s="220"/>
      <c r="NTB42" s="220"/>
      <c r="NTC42" s="220"/>
      <c r="NTD42" s="220"/>
      <c r="NTE42" s="220"/>
      <c r="NTF42" s="220"/>
      <c r="NTG42" s="220"/>
      <c r="NTH42" s="220"/>
      <c r="NTI42" s="220"/>
      <c r="NTJ42" s="220"/>
      <c r="NTK42" s="220"/>
      <c r="NTL42" s="220"/>
      <c r="NTM42" s="220"/>
      <c r="NTN42" s="220"/>
      <c r="NTO42" s="220"/>
      <c r="NTP42" s="220"/>
      <c r="NTQ42" s="220"/>
      <c r="NTR42" s="220"/>
      <c r="NTS42" s="220"/>
      <c r="NTT42" s="220"/>
      <c r="NTU42" s="220"/>
      <c r="NTV42" s="220"/>
      <c r="NTW42" s="220"/>
      <c r="NTX42" s="220"/>
      <c r="NTY42" s="220"/>
      <c r="NTZ42" s="220"/>
      <c r="NUA42" s="220"/>
      <c r="NUB42" s="220"/>
      <c r="NUC42" s="220"/>
      <c r="NUD42" s="220"/>
      <c r="NUE42" s="220"/>
      <c r="NUF42" s="220"/>
      <c r="NUG42" s="220"/>
      <c r="NUH42" s="220"/>
      <c r="NUI42" s="220"/>
      <c r="NUJ42" s="220"/>
      <c r="NUK42" s="220"/>
      <c r="NUL42" s="220"/>
      <c r="NUM42" s="220"/>
      <c r="NUN42" s="220"/>
      <c r="NUO42" s="220"/>
      <c r="NUP42" s="220"/>
      <c r="NUQ42" s="220"/>
      <c r="NUR42" s="220"/>
      <c r="NUS42" s="220"/>
      <c r="NUT42" s="220"/>
      <c r="NUU42" s="220"/>
      <c r="NUV42" s="220"/>
      <c r="NUW42" s="220"/>
      <c r="NUX42" s="220"/>
      <c r="NUY42" s="220"/>
      <c r="NUZ42" s="220"/>
      <c r="NVA42" s="220"/>
      <c r="NVB42" s="220"/>
      <c r="NVC42" s="220"/>
      <c r="NVD42" s="220"/>
      <c r="NVE42" s="220"/>
      <c r="NVF42" s="220"/>
      <c r="NVG42" s="220"/>
      <c r="NVH42" s="220"/>
      <c r="NVI42" s="220"/>
      <c r="NVJ42" s="220"/>
      <c r="NVK42" s="220"/>
      <c r="NVL42" s="220"/>
      <c r="NVM42" s="220"/>
      <c r="NVN42" s="220"/>
      <c r="NVO42" s="220"/>
      <c r="NVP42" s="220"/>
      <c r="NVQ42" s="220"/>
      <c r="NVR42" s="220"/>
      <c r="NVS42" s="220"/>
      <c r="NVT42" s="220"/>
      <c r="NVU42" s="220"/>
      <c r="NVV42" s="220"/>
      <c r="NVW42" s="220"/>
      <c r="NVX42" s="220"/>
      <c r="NVY42" s="220"/>
      <c r="NVZ42" s="220"/>
      <c r="NWA42" s="220"/>
      <c r="NWB42" s="220"/>
      <c r="NWC42" s="220"/>
      <c r="NWD42" s="220"/>
      <c r="NWE42" s="220"/>
      <c r="NWF42" s="220"/>
      <c r="NWG42" s="220"/>
      <c r="NWH42" s="220"/>
      <c r="NWI42" s="220"/>
      <c r="NWJ42" s="220"/>
      <c r="NWK42" s="220"/>
      <c r="NWL42" s="220"/>
      <c r="NWM42" s="220"/>
      <c r="NWN42" s="220"/>
      <c r="NWO42" s="220"/>
      <c r="NWP42" s="220"/>
      <c r="NWQ42" s="220"/>
      <c r="NWR42" s="220"/>
      <c r="NWS42" s="220"/>
      <c r="NWT42" s="220"/>
      <c r="NWU42" s="220"/>
      <c r="NWV42" s="220"/>
      <c r="NWW42" s="220"/>
      <c r="NWX42" s="220"/>
      <c r="NWY42" s="220"/>
      <c r="NWZ42" s="220"/>
      <c r="NXA42" s="220"/>
      <c r="NXB42" s="220"/>
      <c r="NXC42" s="220"/>
      <c r="NXD42" s="220"/>
      <c r="NXE42" s="220"/>
      <c r="NXF42" s="220"/>
      <c r="NXG42" s="220"/>
      <c r="NXH42" s="220"/>
      <c r="NXI42" s="220"/>
      <c r="NXJ42" s="220"/>
      <c r="NXK42" s="220"/>
      <c r="NXL42" s="220"/>
      <c r="NXM42" s="220"/>
      <c r="NXN42" s="220"/>
      <c r="NXO42" s="220"/>
      <c r="NXP42" s="220"/>
      <c r="NXQ42" s="220"/>
      <c r="NXR42" s="220"/>
      <c r="NXS42" s="220"/>
      <c r="NXT42" s="220"/>
      <c r="NXU42" s="220"/>
      <c r="NXV42" s="220"/>
      <c r="NXW42" s="220"/>
      <c r="NXX42" s="220"/>
      <c r="NXY42" s="220"/>
      <c r="NXZ42" s="220"/>
      <c r="NYA42" s="220"/>
      <c r="NYB42" s="220"/>
      <c r="NYC42" s="220"/>
      <c r="NYD42" s="220"/>
      <c r="NYE42" s="220"/>
      <c r="NYF42" s="220"/>
      <c r="NYG42" s="220"/>
      <c r="NYH42" s="220"/>
      <c r="NYI42" s="220"/>
      <c r="NYJ42" s="220"/>
      <c r="NYK42" s="220"/>
      <c r="NYL42" s="220"/>
      <c r="NYM42" s="220"/>
      <c r="NYN42" s="220"/>
      <c r="NYO42" s="220"/>
      <c r="NYP42" s="220"/>
      <c r="NYQ42" s="220"/>
      <c r="NYR42" s="220"/>
      <c r="NYS42" s="220"/>
      <c r="NYT42" s="220"/>
      <c r="NYU42" s="220"/>
      <c r="NYV42" s="220"/>
      <c r="NYW42" s="220"/>
      <c r="NYX42" s="220"/>
      <c r="NYY42" s="220"/>
      <c r="NYZ42" s="220"/>
      <c r="NZA42" s="220"/>
      <c r="NZB42" s="220"/>
      <c r="NZC42" s="220"/>
      <c r="NZD42" s="220"/>
      <c r="NZE42" s="220"/>
      <c r="NZF42" s="220"/>
      <c r="NZG42" s="220"/>
      <c r="NZH42" s="220"/>
      <c r="NZI42" s="220"/>
      <c r="NZJ42" s="220"/>
      <c r="NZK42" s="220"/>
      <c r="NZL42" s="220"/>
      <c r="NZM42" s="220"/>
      <c r="NZN42" s="220"/>
      <c r="NZO42" s="220"/>
      <c r="NZP42" s="220"/>
      <c r="NZQ42" s="220"/>
      <c r="NZR42" s="220"/>
      <c r="NZS42" s="220"/>
      <c r="NZT42" s="220"/>
      <c r="NZU42" s="220"/>
      <c r="NZV42" s="220"/>
      <c r="NZW42" s="220"/>
      <c r="NZX42" s="220"/>
      <c r="NZY42" s="220"/>
      <c r="NZZ42" s="220"/>
      <c r="OAA42" s="220"/>
      <c r="OAB42" s="220"/>
      <c r="OAC42" s="220"/>
      <c r="OAD42" s="220"/>
      <c r="OAE42" s="220"/>
      <c r="OAF42" s="220"/>
      <c r="OAG42" s="220"/>
      <c r="OAH42" s="220"/>
      <c r="OAI42" s="220"/>
      <c r="OAJ42" s="220"/>
      <c r="OAK42" s="220"/>
      <c r="OAL42" s="220"/>
      <c r="OAM42" s="220"/>
      <c r="OAN42" s="220"/>
      <c r="OAO42" s="220"/>
      <c r="OAP42" s="220"/>
      <c r="OAQ42" s="220"/>
      <c r="OAR42" s="220"/>
      <c r="OAS42" s="220"/>
      <c r="OAT42" s="220"/>
      <c r="OAU42" s="220"/>
      <c r="OAV42" s="220"/>
      <c r="OAW42" s="220"/>
      <c r="OAX42" s="220"/>
      <c r="OAY42" s="220"/>
      <c r="OAZ42" s="220"/>
      <c r="OBA42" s="220"/>
      <c r="OBB42" s="220"/>
      <c r="OBC42" s="220"/>
      <c r="OBD42" s="220"/>
      <c r="OBE42" s="220"/>
      <c r="OBF42" s="220"/>
      <c r="OBG42" s="220"/>
      <c r="OBH42" s="220"/>
      <c r="OBI42" s="220"/>
      <c r="OBJ42" s="220"/>
      <c r="OBK42" s="220"/>
      <c r="OBL42" s="220"/>
      <c r="OBM42" s="220"/>
      <c r="OBN42" s="220"/>
      <c r="OBO42" s="220"/>
      <c r="OBP42" s="220"/>
      <c r="OBQ42" s="220"/>
      <c r="OBR42" s="220"/>
      <c r="OBS42" s="220"/>
      <c r="OBT42" s="220"/>
      <c r="OBU42" s="220"/>
      <c r="OBV42" s="220"/>
      <c r="OBW42" s="220"/>
      <c r="OBX42" s="220"/>
      <c r="OBY42" s="220"/>
      <c r="OBZ42" s="220"/>
      <c r="OCA42" s="220"/>
      <c r="OCB42" s="220"/>
      <c r="OCC42" s="220"/>
      <c r="OCD42" s="220"/>
      <c r="OCE42" s="220"/>
      <c r="OCF42" s="220"/>
      <c r="OCG42" s="220"/>
      <c r="OCH42" s="220"/>
      <c r="OCI42" s="220"/>
      <c r="OCJ42" s="220"/>
      <c r="OCK42" s="220"/>
      <c r="OCL42" s="220"/>
      <c r="OCM42" s="220"/>
      <c r="OCN42" s="220"/>
      <c r="OCO42" s="220"/>
      <c r="OCP42" s="220"/>
      <c r="OCQ42" s="220"/>
      <c r="OCR42" s="220"/>
      <c r="OCS42" s="220"/>
      <c r="OCT42" s="220"/>
      <c r="OCU42" s="220"/>
      <c r="OCV42" s="220"/>
      <c r="OCW42" s="220"/>
      <c r="OCX42" s="220"/>
      <c r="OCY42" s="220"/>
      <c r="OCZ42" s="220"/>
      <c r="ODA42" s="220"/>
      <c r="ODB42" s="220"/>
      <c r="ODC42" s="220"/>
      <c r="ODD42" s="220"/>
      <c r="ODE42" s="220"/>
      <c r="ODF42" s="220"/>
      <c r="ODG42" s="220"/>
      <c r="ODH42" s="220"/>
      <c r="ODI42" s="220"/>
      <c r="ODJ42" s="220"/>
      <c r="ODK42" s="220"/>
      <c r="ODL42" s="220"/>
      <c r="ODM42" s="220"/>
      <c r="ODN42" s="220"/>
      <c r="ODO42" s="220"/>
      <c r="ODP42" s="220"/>
      <c r="ODQ42" s="220"/>
      <c r="ODR42" s="220"/>
      <c r="ODS42" s="220"/>
      <c r="ODT42" s="220"/>
      <c r="ODU42" s="220"/>
      <c r="ODV42" s="220"/>
      <c r="ODW42" s="220"/>
      <c r="ODX42" s="220"/>
      <c r="ODY42" s="220"/>
      <c r="ODZ42" s="220"/>
      <c r="OEA42" s="220"/>
      <c r="OEB42" s="220"/>
      <c r="OEC42" s="220"/>
      <c r="OED42" s="220"/>
      <c r="OEE42" s="220"/>
      <c r="OEF42" s="220"/>
      <c r="OEG42" s="220"/>
      <c r="OEH42" s="220"/>
      <c r="OEI42" s="220"/>
      <c r="OEJ42" s="220"/>
      <c r="OEK42" s="220"/>
      <c r="OEL42" s="220"/>
      <c r="OEM42" s="220"/>
      <c r="OEN42" s="220"/>
      <c r="OEO42" s="220"/>
      <c r="OEP42" s="220"/>
      <c r="OEQ42" s="220"/>
      <c r="OER42" s="220"/>
      <c r="OES42" s="220"/>
      <c r="OET42" s="220"/>
      <c r="OEU42" s="220"/>
      <c r="OEV42" s="220"/>
      <c r="OEW42" s="220"/>
      <c r="OEX42" s="220"/>
      <c r="OEY42" s="220"/>
      <c r="OEZ42" s="220"/>
      <c r="OFA42" s="220"/>
      <c r="OFB42" s="220"/>
      <c r="OFC42" s="220"/>
      <c r="OFD42" s="220"/>
      <c r="OFE42" s="220"/>
      <c r="OFF42" s="220"/>
      <c r="OFG42" s="220"/>
      <c r="OFH42" s="220"/>
      <c r="OFI42" s="220"/>
      <c r="OFJ42" s="220"/>
      <c r="OFK42" s="220"/>
      <c r="OFL42" s="220"/>
      <c r="OFM42" s="220"/>
      <c r="OFN42" s="220"/>
      <c r="OFO42" s="220"/>
      <c r="OFP42" s="220"/>
      <c r="OFQ42" s="220"/>
      <c r="OFR42" s="220"/>
      <c r="OFS42" s="220"/>
      <c r="OFT42" s="220"/>
      <c r="OFU42" s="220"/>
      <c r="OFV42" s="220"/>
      <c r="OFW42" s="220"/>
      <c r="OFX42" s="220"/>
      <c r="OFY42" s="220"/>
      <c r="OFZ42" s="220"/>
      <c r="OGA42" s="220"/>
      <c r="OGB42" s="220"/>
      <c r="OGC42" s="220"/>
      <c r="OGD42" s="220"/>
      <c r="OGE42" s="220"/>
      <c r="OGF42" s="220"/>
      <c r="OGG42" s="220"/>
      <c r="OGH42" s="220"/>
      <c r="OGI42" s="220"/>
      <c r="OGJ42" s="220"/>
      <c r="OGK42" s="220"/>
      <c r="OGL42" s="220"/>
      <c r="OGM42" s="220"/>
      <c r="OGN42" s="220"/>
      <c r="OGO42" s="220"/>
      <c r="OGP42" s="220"/>
      <c r="OGQ42" s="220"/>
      <c r="OGR42" s="220"/>
      <c r="OGS42" s="220"/>
      <c r="OGT42" s="220"/>
      <c r="OGU42" s="220"/>
      <c r="OGV42" s="220"/>
      <c r="OGW42" s="220"/>
      <c r="OGX42" s="220"/>
      <c r="OGY42" s="220"/>
      <c r="OGZ42" s="220"/>
      <c r="OHA42" s="220"/>
      <c r="OHB42" s="220"/>
      <c r="OHC42" s="220"/>
      <c r="OHD42" s="220"/>
      <c r="OHE42" s="220"/>
      <c r="OHF42" s="220"/>
      <c r="OHG42" s="220"/>
      <c r="OHH42" s="220"/>
      <c r="OHI42" s="220"/>
      <c r="OHJ42" s="220"/>
      <c r="OHK42" s="220"/>
      <c r="OHL42" s="220"/>
      <c r="OHM42" s="220"/>
      <c r="OHN42" s="220"/>
      <c r="OHO42" s="220"/>
      <c r="OHP42" s="220"/>
      <c r="OHQ42" s="220"/>
      <c r="OHR42" s="220"/>
      <c r="OHS42" s="220"/>
      <c r="OHT42" s="220"/>
      <c r="OHU42" s="220"/>
      <c r="OHV42" s="220"/>
      <c r="OHW42" s="220"/>
      <c r="OHX42" s="220"/>
      <c r="OHY42" s="220"/>
      <c r="OHZ42" s="220"/>
      <c r="OIA42" s="220"/>
      <c r="OIB42" s="220"/>
      <c r="OIC42" s="220"/>
      <c r="OID42" s="220"/>
      <c r="OIE42" s="220"/>
      <c r="OIF42" s="220"/>
      <c r="OIG42" s="220"/>
      <c r="OIH42" s="220"/>
      <c r="OII42" s="220"/>
      <c r="OIJ42" s="220"/>
      <c r="OIK42" s="220"/>
      <c r="OIL42" s="220"/>
      <c r="OIM42" s="220"/>
      <c r="OIN42" s="220"/>
      <c r="OIO42" s="220"/>
      <c r="OIP42" s="220"/>
      <c r="OIQ42" s="220"/>
      <c r="OIR42" s="220"/>
      <c r="OIS42" s="220"/>
      <c r="OIT42" s="220"/>
      <c r="OIU42" s="220"/>
      <c r="OIV42" s="220"/>
      <c r="OIW42" s="220"/>
      <c r="OIX42" s="220"/>
      <c r="OIY42" s="220"/>
      <c r="OIZ42" s="220"/>
      <c r="OJA42" s="220"/>
      <c r="OJB42" s="220"/>
      <c r="OJC42" s="220"/>
      <c r="OJD42" s="220"/>
      <c r="OJE42" s="220"/>
      <c r="OJF42" s="220"/>
      <c r="OJG42" s="220"/>
      <c r="OJH42" s="220"/>
      <c r="OJI42" s="220"/>
      <c r="OJJ42" s="220"/>
      <c r="OJK42" s="220"/>
      <c r="OJL42" s="220"/>
      <c r="OJM42" s="220"/>
      <c r="OJN42" s="220"/>
      <c r="OJO42" s="220"/>
      <c r="OJP42" s="220"/>
      <c r="OJQ42" s="220"/>
      <c r="OJR42" s="220"/>
      <c r="OJS42" s="220"/>
      <c r="OJT42" s="220"/>
      <c r="OJU42" s="220"/>
      <c r="OJV42" s="220"/>
      <c r="OJW42" s="220"/>
      <c r="OJX42" s="220"/>
      <c r="OJY42" s="220"/>
      <c r="OJZ42" s="220"/>
      <c r="OKA42" s="220"/>
      <c r="OKB42" s="220"/>
      <c r="OKC42" s="220"/>
      <c r="OKD42" s="220"/>
      <c r="OKE42" s="220"/>
      <c r="OKF42" s="220"/>
      <c r="OKG42" s="220"/>
      <c r="OKH42" s="220"/>
      <c r="OKI42" s="220"/>
      <c r="OKJ42" s="220"/>
      <c r="OKK42" s="220"/>
      <c r="OKL42" s="220"/>
      <c r="OKM42" s="220"/>
      <c r="OKN42" s="220"/>
      <c r="OKO42" s="220"/>
      <c r="OKP42" s="220"/>
      <c r="OKQ42" s="220"/>
      <c r="OKR42" s="220"/>
      <c r="OKS42" s="220"/>
      <c r="OKT42" s="220"/>
      <c r="OKU42" s="220"/>
      <c r="OKV42" s="220"/>
      <c r="OKW42" s="220"/>
      <c r="OKX42" s="220"/>
      <c r="OKY42" s="220"/>
      <c r="OKZ42" s="220"/>
      <c r="OLA42" s="220"/>
      <c r="OLB42" s="220"/>
      <c r="OLC42" s="220"/>
      <c r="OLD42" s="220"/>
      <c r="OLE42" s="220"/>
      <c r="OLF42" s="220"/>
      <c r="OLG42" s="220"/>
      <c r="OLH42" s="220"/>
      <c r="OLI42" s="220"/>
      <c r="OLJ42" s="220"/>
      <c r="OLK42" s="220"/>
      <c r="OLL42" s="220"/>
      <c r="OLM42" s="220"/>
      <c r="OLN42" s="220"/>
      <c r="OLO42" s="220"/>
      <c r="OLP42" s="220"/>
      <c r="OLQ42" s="220"/>
      <c r="OLR42" s="220"/>
      <c r="OLS42" s="220"/>
      <c r="OLT42" s="220"/>
      <c r="OLU42" s="220"/>
      <c r="OLV42" s="220"/>
      <c r="OLW42" s="220"/>
      <c r="OLX42" s="220"/>
      <c r="OLY42" s="220"/>
      <c r="OLZ42" s="220"/>
      <c r="OMA42" s="220"/>
      <c r="OMB42" s="220"/>
      <c r="OMC42" s="220"/>
      <c r="OMD42" s="220"/>
      <c r="OME42" s="220"/>
      <c r="OMF42" s="220"/>
      <c r="OMG42" s="220"/>
      <c r="OMH42" s="220"/>
      <c r="OMI42" s="220"/>
      <c r="OMJ42" s="220"/>
      <c r="OMK42" s="220"/>
      <c r="OML42" s="220"/>
      <c r="OMM42" s="220"/>
      <c r="OMN42" s="220"/>
      <c r="OMO42" s="220"/>
      <c r="OMP42" s="220"/>
      <c r="OMQ42" s="220"/>
      <c r="OMR42" s="220"/>
      <c r="OMS42" s="220"/>
      <c r="OMT42" s="220"/>
      <c r="OMU42" s="220"/>
      <c r="OMV42" s="220"/>
      <c r="OMW42" s="220"/>
      <c r="OMX42" s="220"/>
      <c r="OMY42" s="220"/>
      <c r="OMZ42" s="220"/>
      <c r="ONA42" s="220"/>
      <c r="ONB42" s="220"/>
      <c r="ONC42" s="220"/>
      <c r="OND42" s="220"/>
      <c r="ONE42" s="220"/>
      <c r="ONF42" s="220"/>
      <c r="ONG42" s="220"/>
      <c r="ONH42" s="220"/>
      <c r="ONI42" s="220"/>
      <c r="ONJ42" s="220"/>
      <c r="ONK42" s="220"/>
      <c r="ONL42" s="220"/>
      <c r="ONM42" s="220"/>
      <c r="ONN42" s="220"/>
      <c r="ONO42" s="220"/>
      <c r="ONP42" s="220"/>
      <c r="ONQ42" s="220"/>
      <c r="ONR42" s="220"/>
      <c r="ONS42" s="220"/>
      <c r="ONT42" s="220"/>
      <c r="ONU42" s="220"/>
      <c r="ONV42" s="220"/>
      <c r="ONW42" s="220"/>
      <c r="ONX42" s="220"/>
      <c r="ONY42" s="220"/>
      <c r="ONZ42" s="220"/>
      <c r="OOA42" s="220"/>
      <c r="OOB42" s="220"/>
      <c r="OOC42" s="220"/>
      <c r="OOD42" s="220"/>
      <c r="OOE42" s="220"/>
      <c r="OOF42" s="220"/>
      <c r="OOG42" s="220"/>
      <c r="OOH42" s="220"/>
      <c r="OOI42" s="220"/>
      <c r="OOJ42" s="220"/>
      <c r="OOK42" s="220"/>
      <c r="OOL42" s="220"/>
      <c r="OOM42" s="220"/>
      <c r="OON42" s="220"/>
      <c r="OOO42" s="220"/>
      <c r="OOP42" s="220"/>
      <c r="OOQ42" s="220"/>
      <c r="OOR42" s="220"/>
      <c r="OOS42" s="220"/>
      <c r="OOT42" s="220"/>
      <c r="OOU42" s="220"/>
      <c r="OOV42" s="220"/>
      <c r="OOW42" s="220"/>
      <c r="OOX42" s="220"/>
      <c r="OOY42" s="220"/>
      <c r="OOZ42" s="220"/>
      <c r="OPA42" s="220"/>
      <c r="OPB42" s="220"/>
      <c r="OPC42" s="220"/>
      <c r="OPD42" s="220"/>
      <c r="OPE42" s="220"/>
      <c r="OPF42" s="220"/>
      <c r="OPG42" s="220"/>
      <c r="OPH42" s="220"/>
      <c r="OPI42" s="220"/>
      <c r="OPJ42" s="220"/>
      <c r="OPK42" s="220"/>
      <c r="OPL42" s="220"/>
      <c r="OPM42" s="220"/>
      <c r="OPN42" s="220"/>
      <c r="OPO42" s="220"/>
      <c r="OPP42" s="220"/>
      <c r="OPQ42" s="220"/>
      <c r="OPR42" s="220"/>
      <c r="OPS42" s="220"/>
      <c r="OPT42" s="220"/>
      <c r="OPU42" s="220"/>
      <c r="OPV42" s="220"/>
      <c r="OPW42" s="220"/>
      <c r="OPX42" s="220"/>
      <c r="OPY42" s="220"/>
      <c r="OPZ42" s="220"/>
      <c r="OQA42" s="220"/>
      <c r="OQB42" s="220"/>
      <c r="OQC42" s="220"/>
      <c r="OQD42" s="220"/>
      <c r="OQE42" s="220"/>
      <c r="OQF42" s="220"/>
      <c r="OQG42" s="220"/>
      <c r="OQH42" s="220"/>
      <c r="OQI42" s="220"/>
      <c r="OQJ42" s="220"/>
      <c r="OQK42" s="220"/>
      <c r="OQL42" s="220"/>
      <c r="OQM42" s="220"/>
      <c r="OQN42" s="220"/>
      <c r="OQO42" s="220"/>
      <c r="OQP42" s="220"/>
      <c r="OQQ42" s="220"/>
      <c r="OQR42" s="220"/>
      <c r="OQS42" s="220"/>
      <c r="OQT42" s="220"/>
      <c r="OQU42" s="220"/>
      <c r="OQV42" s="220"/>
      <c r="OQW42" s="220"/>
      <c r="OQX42" s="220"/>
      <c r="OQY42" s="220"/>
      <c r="OQZ42" s="220"/>
      <c r="ORA42" s="220"/>
      <c r="ORB42" s="220"/>
      <c r="ORC42" s="220"/>
      <c r="ORD42" s="220"/>
      <c r="ORE42" s="220"/>
      <c r="ORF42" s="220"/>
      <c r="ORG42" s="220"/>
      <c r="ORH42" s="220"/>
      <c r="ORI42" s="220"/>
      <c r="ORJ42" s="220"/>
      <c r="ORK42" s="220"/>
      <c r="ORL42" s="220"/>
      <c r="ORM42" s="220"/>
      <c r="ORN42" s="220"/>
      <c r="ORO42" s="220"/>
      <c r="ORP42" s="220"/>
      <c r="ORQ42" s="220"/>
      <c r="ORR42" s="220"/>
      <c r="ORS42" s="220"/>
      <c r="ORT42" s="220"/>
      <c r="ORU42" s="220"/>
      <c r="ORV42" s="220"/>
      <c r="ORW42" s="220"/>
      <c r="ORX42" s="220"/>
      <c r="ORY42" s="220"/>
      <c r="ORZ42" s="220"/>
      <c r="OSA42" s="220"/>
      <c r="OSB42" s="220"/>
      <c r="OSC42" s="220"/>
      <c r="OSD42" s="220"/>
      <c r="OSE42" s="220"/>
      <c r="OSF42" s="220"/>
      <c r="OSG42" s="220"/>
      <c r="OSH42" s="220"/>
      <c r="OSI42" s="220"/>
      <c r="OSJ42" s="220"/>
      <c r="OSK42" s="220"/>
      <c r="OSL42" s="220"/>
      <c r="OSM42" s="220"/>
      <c r="OSN42" s="220"/>
      <c r="OSO42" s="220"/>
      <c r="OSP42" s="220"/>
      <c r="OSQ42" s="220"/>
      <c r="OSR42" s="220"/>
      <c r="OSS42" s="220"/>
      <c r="OST42" s="220"/>
      <c r="OSU42" s="220"/>
      <c r="OSV42" s="220"/>
      <c r="OSW42" s="220"/>
      <c r="OSX42" s="220"/>
      <c r="OSY42" s="220"/>
      <c r="OSZ42" s="220"/>
      <c r="OTA42" s="220"/>
      <c r="OTB42" s="220"/>
      <c r="OTC42" s="220"/>
      <c r="OTD42" s="220"/>
      <c r="OTE42" s="220"/>
      <c r="OTF42" s="220"/>
      <c r="OTG42" s="220"/>
      <c r="OTH42" s="220"/>
      <c r="OTI42" s="220"/>
      <c r="OTJ42" s="220"/>
      <c r="OTK42" s="220"/>
      <c r="OTL42" s="220"/>
      <c r="OTM42" s="220"/>
      <c r="OTN42" s="220"/>
      <c r="OTO42" s="220"/>
      <c r="OTP42" s="220"/>
      <c r="OTQ42" s="220"/>
      <c r="OTR42" s="220"/>
      <c r="OTS42" s="220"/>
      <c r="OTT42" s="220"/>
      <c r="OTU42" s="220"/>
      <c r="OTV42" s="220"/>
      <c r="OTW42" s="220"/>
      <c r="OTX42" s="220"/>
      <c r="OTY42" s="220"/>
      <c r="OTZ42" s="220"/>
      <c r="OUA42" s="220"/>
      <c r="OUB42" s="220"/>
      <c r="OUC42" s="220"/>
      <c r="OUD42" s="220"/>
      <c r="OUE42" s="220"/>
      <c r="OUF42" s="220"/>
      <c r="OUG42" s="220"/>
      <c r="OUH42" s="220"/>
      <c r="OUI42" s="220"/>
      <c r="OUJ42" s="220"/>
      <c r="OUK42" s="220"/>
      <c r="OUL42" s="220"/>
      <c r="OUM42" s="220"/>
      <c r="OUN42" s="220"/>
      <c r="OUO42" s="220"/>
      <c r="OUP42" s="220"/>
      <c r="OUQ42" s="220"/>
      <c r="OUR42" s="220"/>
      <c r="OUS42" s="220"/>
      <c r="OUT42" s="220"/>
      <c r="OUU42" s="220"/>
      <c r="OUV42" s="220"/>
      <c r="OUW42" s="220"/>
      <c r="OUX42" s="220"/>
      <c r="OUY42" s="220"/>
      <c r="OUZ42" s="220"/>
      <c r="OVA42" s="220"/>
      <c r="OVB42" s="220"/>
      <c r="OVC42" s="220"/>
      <c r="OVD42" s="220"/>
      <c r="OVE42" s="220"/>
      <c r="OVF42" s="220"/>
      <c r="OVG42" s="220"/>
      <c r="OVH42" s="220"/>
      <c r="OVI42" s="220"/>
      <c r="OVJ42" s="220"/>
      <c r="OVK42" s="220"/>
      <c r="OVL42" s="220"/>
      <c r="OVM42" s="220"/>
      <c r="OVN42" s="220"/>
      <c r="OVO42" s="220"/>
      <c r="OVP42" s="220"/>
      <c r="OVQ42" s="220"/>
      <c r="OVR42" s="220"/>
      <c r="OVS42" s="220"/>
      <c r="OVT42" s="220"/>
      <c r="OVU42" s="220"/>
      <c r="OVV42" s="220"/>
      <c r="OVW42" s="220"/>
      <c r="OVX42" s="220"/>
      <c r="OVY42" s="220"/>
      <c r="OVZ42" s="220"/>
      <c r="OWA42" s="220"/>
      <c r="OWB42" s="220"/>
      <c r="OWC42" s="220"/>
      <c r="OWD42" s="220"/>
      <c r="OWE42" s="220"/>
      <c r="OWF42" s="220"/>
      <c r="OWG42" s="220"/>
      <c r="OWH42" s="220"/>
      <c r="OWI42" s="220"/>
      <c r="OWJ42" s="220"/>
      <c r="OWK42" s="220"/>
      <c r="OWL42" s="220"/>
      <c r="OWM42" s="220"/>
      <c r="OWN42" s="220"/>
      <c r="OWO42" s="220"/>
      <c r="OWP42" s="220"/>
      <c r="OWQ42" s="220"/>
      <c r="OWR42" s="220"/>
      <c r="OWS42" s="220"/>
      <c r="OWT42" s="220"/>
      <c r="OWU42" s="220"/>
      <c r="OWV42" s="220"/>
      <c r="OWW42" s="220"/>
      <c r="OWX42" s="220"/>
      <c r="OWY42" s="220"/>
      <c r="OWZ42" s="220"/>
      <c r="OXA42" s="220"/>
      <c r="OXB42" s="220"/>
      <c r="OXC42" s="220"/>
      <c r="OXD42" s="220"/>
      <c r="OXE42" s="220"/>
      <c r="OXF42" s="220"/>
      <c r="OXG42" s="220"/>
      <c r="OXH42" s="220"/>
      <c r="OXI42" s="220"/>
      <c r="OXJ42" s="220"/>
      <c r="OXK42" s="220"/>
      <c r="OXL42" s="220"/>
      <c r="OXM42" s="220"/>
      <c r="OXN42" s="220"/>
      <c r="OXO42" s="220"/>
      <c r="OXP42" s="220"/>
      <c r="OXQ42" s="220"/>
      <c r="OXR42" s="220"/>
      <c r="OXS42" s="220"/>
      <c r="OXT42" s="220"/>
      <c r="OXU42" s="220"/>
      <c r="OXV42" s="220"/>
      <c r="OXW42" s="220"/>
      <c r="OXX42" s="220"/>
      <c r="OXY42" s="220"/>
      <c r="OXZ42" s="220"/>
      <c r="OYA42" s="220"/>
      <c r="OYB42" s="220"/>
      <c r="OYC42" s="220"/>
      <c r="OYD42" s="220"/>
      <c r="OYE42" s="220"/>
      <c r="OYF42" s="220"/>
      <c r="OYG42" s="220"/>
      <c r="OYH42" s="220"/>
      <c r="OYI42" s="220"/>
      <c r="OYJ42" s="220"/>
      <c r="OYK42" s="220"/>
      <c r="OYL42" s="220"/>
      <c r="OYM42" s="220"/>
      <c r="OYN42" s="220"/>
      <c r="OYO42" s="220"/>
      <c r="OYP42" s="220"/>
      <c r="OYQ42" s="220"/>
      <c r="OYR42" s="220"/>
      <c r="OYS42" s="220"/>
      <c r="OYT42" s="220"/>
      <c r="OYU42" s="220"/>
      <c r="OYV42" s="220"/>
      <c r="OYW42" s="220"/>
      <c r="OYX42" s="220"/>
      <c r="OYY42" s="220"/>
      <c r="OYZ42" s="220"/>
      <c r="OZA42" s="220"/>
      <c r="OZB42" s="220"/>
      <c r="OZC42" s="220"/>
      <c r="OZD42" s="220"/>
      <c r="OZE42" s="220"/>
      <c r="OZF42" s="220"/>
      <c r="OZG42" s="220"/>
      <c r="OZH42" s="220"/>
      <c r="OZI42" s="220"/>
      <c r="OZJ42" s="220"/>
      <c r="OZK42" s="220"/>
      <c r="OZL42" s="220"/>
      <c r="OZM42" s="220"/>
      <c r="OZN42" s="220"/>
      <c r="OZO42" s="220"/>
      <c r="OZP42" s="220"/>
      <c r="OZQ42" s="220"/>
      <c r="OZR42" s="220"/>
      <c r="OZS42" s="220"/>
      <c r="OZT42" s="220"/>
      <c r="OZU42" s="220"/>
      <c r="OZV42" s="220"/>
      <c r="OZW42" s="220"/>
      <c r="OZX42" s="220"/>
      <c r="OZY42" s="220"/>
      <c r="OZZ42" s="220"/>
      <c r="PAA42" s="220"/>
      <c r="PAB42" s="220"/>
      <c r="PAC42" s="220"/>
      <c r="PAD42" s="220"/>
      <c r="PAE42" s="220"/>
      <c r="PAF42" s="220"/>
      <c r="PAG42" s="220"/>
      <c r="PAH42" s="220"/>
      <c r="PAI42" s="220"/>
      <c r="PAJ42" s="220"/>
      <c r="PAK42" s="220"/>
      <c r="PAL42" s="220"/>
      <c r="PAM42" s="220"/>
      <c r="PAN42" s="220"/>
      <c r="PAO42" s="220"/>
      <c r="PAP42" s="220"/>
      <c r="PAQ42" s="220"/>
      <c r="PAR42" s="220"/>
      <c r="PAS42" s="220"/>
      <c r="PAT42" s="220"/>
      <c r="PAU42" s="220"/>
      <c r="PAV42" s="220"/>
      <c r="PAW42" s="220"/>
      <c r="PAX42" s="220"/>
      <c r="PAY42" s="220"/>
      <c r="PAZ42" s="220"/>
      <c r="PBA42" s="220"/>
      <c r="PBB42" s="220"/>
      <c r="PBC42" s="220"/>
      <c r="PBD42" s="220"/>
      <c r="PBE42" s="220"/>
      <c r="PBF42" s="220"/>
      <c r="PBG42" s="220"/>
      <c r="PBH42" s="220"/>
      <c r="PBI42" s="220"/>
      <c r="PBJ42" s="220"/>
      <c r="PBK42" s="220"/>
      <c r="PBL42" s="220"/>
      <c r="PBM42" s="220"/>
      <c r="PBN42" s="220"/>
      <c r="PBO42" s="220"/>
      <c r="PBP42" s="220"/>
      <c r="PBQ42" s="220"/>
      <c r="PBR42" s="220"/>
      <c r="PBS42" s="220"/>
      <c r="PBT42" s="220"/>
      <c r="PBU42" s="220"/>
      <c r="PBV42" s="220"/>
      <c r="PBW42" s="220"/>
      <c r="PBX42" s="220"/>
      <c r="PBY42" s="220"/>
      <c r="PBZ42" s="220"/>
      <c r="PCA42" s="220"/>
      <c r="PCB42" s="220"/>
      <c r="PCC42" s="220"/>
      <c r="PCD42" s="220"/>
      <c r="PCE42" s="220"/>
      <c r="PCF42" s="220"/>
      <c r="PCG42" s="220"/>
      <c r="PCH42" s="220"/>
      <c r="PCI42" s="220"/>
      <c r="PCJ42" s="220"/>
      <c r="PCK42" s="220"/>
      <c r="PCL42" s="220"/>
      <c r="PCM42" s="220"/>
      <c r="PCN42" s="220"/>
      <c r="PCO42" s="220"/>
      <c r="PCP42" s="220"/>
      <c r="PCQ42" s="220"/>
      <c r="PCR42" s="220"/>
      <c r="PCS42" s="220"/>
      <c r="PCT42" s="220"/>
      <c r="PCU42" s="220"/>
      <c r="PCV42" s="220"/>
      <c r="PCW42" s="220"/>
      <c r="PCX42" s="220"/>
      <c r="PCY42" s="220"/>
      <c r="PCZ42" s="220"/>
      <c r="PDA42" s="220"/>
      <c r="PDB42" s="220"/>
      <c r="PDC42" s="220"/>
      <c r="PDD42" s="220"/>
      <c r="PDE42" s="220"/>
      <c r="PDF42" s="220"/>
      <c r="PDG42" s="220"/>
      <c r="PDH42" s="220"/>
      <c r="PDI42" s="220"/>
      <c r="PDJ42" s="220"/>
      <c r="PDK42" s="220"/>
      <c r="PDL42" s="220"/>
      <c r="PDM42" s="220"/>
      <c r="PDN42" s="220"/>
      <c r="PDO42" s="220"/>
      <c r="PDP42" s="220"/>
      <c r="PDQ42" s="220"/>
      <c r="PDR42" s="220"/>
      <c r="PDS42" s="220"/>
      <c r="PDT42" s="220"/>
      <c r="PDU42" s="220"/>
      <c r="PDV42" s="220"/>
      <c r="PDW42" s="220"/>
      <c r="PDX42" s="220"/>
      <c r="PDY42" s="220"/>
      <c r="PDZ42" s="220"/>
      <c r="PEA42" s="220"/>
      <c r="PEB42" s="220"/>
      <c r="PEC42" s="220"/>
      <c r="PED42" s="220"/>
      <c r="PEE42" s="220"/>
      <c r="PEF42" s="220"/>
      <c r="PEG42" s="220"/>
      <c r="PEH42" s="220"/>
      <c r="PEI42" s="220"/>
      <c r="PEJ42" s="220"/>
      <c r="PEK42" s="220"/>
      <c r="PEL42" s="220"/>
      <c r="PEM42" s="220"/>
      <c r="PEN42" s="220"/>
      <c r="PEO42" s="220"/>
      <c r="PEP42" s="220"/>
      <c r="PEQ42" s="220"/>
      <c r="PER42" s="220"/>
      <c r="PES42" s="220"/>
      <c r="PET42" s="220"/>
      <c r="PEU42" s="220"/>
      <c r="PEV42" s="220"/>
      <c r="PEW42" s="220"/>
      <c r="PEX42" s="220"/>
      <c r="PEY42" s="220"/>
      <c r="PEZ42" s="220"/>
      <c r="PFA42" s="220"/>
      <c r="PFB42" s="220"/>
      <c r="PFC42" s="220"/>
      <c r="PFD42" s="220"/>
      <c r="PFE42" s="220"/>
      <c r="PFF42" s="220"/>
      <c r="PFG42" s="220"/>
      <c r="PFH42" s="220"/>
      <c r="PFI42" s="220"/>
      <c r="PFJ42" s="220"/>
      <c r="PFK42" s="220"/>
      <c r="PFL42" s="220"/>
      <c r="PFM42" s="220"/>
      <c r="PFN42" s="220"/>
      <c r="PFO42" s="220"/>
      <c r="PFP42" s="220"/>
      <c r="PFQ42" s="220"/>
      <c r="PFR42" s="220"/>
      <c r="PFS42" s="220"/>
      <c r="PFT42" s="220"/>
      <c r="PFU42" s="220"/>
      <c r="PFV42" s="220"/>
      <c r="PFW42" s="220"/>
      <c r="PFX42" s="220"/>
      <c r="PFY42" s="220"/>
      <c r="PFZ42" s="220"/>
      <c r="PGA42" s="220"/>
      <c r="PGB42" s="220"/>
      <c r="PGC42" s="220"/>
      <c r="PGD42" s="220"/>
      <c r="PGE42" s="220"/>
      <c r="PGF42" s="220"/>
      <c r="PGG42" s="220"/>
      <c r="PGH42" s="220"/>
      <c r="PGI42" s="220"/>
      <c r="PGJ42" s="220"/>
      <c r="PGK42" s="220"/>
      <c r="PGL42" s="220"/>
      <c r="PGM42" s="220"/>
      <c r="PGN42" s="220"/>
      <c r="PGO42" s="220"/>
      <c r="PGP42" s="220"/>
      <c r="PGQ42" s="220"/>
      <c r="PGR42" s="220"/>
      <c r="PGS42" s="220"/>
      <c r="PGT42" s="220"/>
      <c r="PGU42" s="220"/>
      <c r="PGV42" s="220"/>
      <c r="PGW42" s="220"/>
      <c r="PGX42" s="220"/>
      <c r="PGY42" s="220"/>
      <c r="PGZ42" s="220"/>
      <c r="PHA42" s="220"/>
      <c r="PHB42" s="220"/>
      <c r="PHC42" s="220"/>
      <c r="PHD42" s="220"/>
      <c r="PHE42" s="220"/>
      <c r="PHF42" s="220"/>
      <c r="PHG42" s="220"/>
      <c r="PHH42" s="220"/>
      <c r="PHI42" s="220"/>
      <c r="PHJ42" s="220"/>
      <c r="PHK42" s="220"/>
      <c r="PHL42" s="220"/>
      <c r="PHM42" s="220"/>
      <c r="PHN42" s="220"/>
      <c r="PHO42" s="220"/>
      <c r="PHP42" s="220"/>
      <c r="PHQ42" s="220"/>
      <c r="PHR42" s="220"/>
      <c r="PHS42" s="220"/>
      <c r="PHT42" s="220"/>
      <c r="PHU42" s="220"/>
      <c r="PHV42" s="220"/>
      <c r="PHW42" s="220"/>
      <c r="PHX42" s="220"/>
      <c r="PHY42" s="220"/>
      <c r="PHZ42" s="220"/>
      <c r="PIA42" s="220"/>
      <c r="PIB42" s="220"/>
      <c r="PIC42" s="220"/>
      <c r="PID42" s="220"/>
      <c r="PIE42" s="220"/>
      <c r="PIF42" s="220"/>
      <c r="PIG42" s="220"/>
      <c r="PIH42" s="220"/>
      <c r="PII42" s="220"/>
      <c r="PIJ42" s="220"/>
      <c r="PIK42" s="220"/>
      <c r="PIL42" s="220"/>
      <c r="PIM42" s="220"/>
      <c r="PIN42" s="220"/>
      <c r="PIO42" s="220"/>
      <c r="PIP42" s="220"/>
      <c r="PIQ42" s="220"/>
      <c r="PIR42" s="220"/>
      <c r="PIS42" s="220"/>
      <c r="PIT42" s="220"/>
      <c r="PIU42" s="220"/>
      <c r="PIV42" s="220"/>
      <c r="PIW42" s="220"/>
      <c r="PIX42" s="220"/>
      <c r="PIY42" s="220"/>
      <c r="PIZ42" s="220"/>
      <c r="PJA42" s="220"/>
      <c r="PJB42" s="220"/>
      <c r="PJC42" s="220"/>
      <c r="PJD42" s="220"/>
      <c r="PJE42" s="220"/>
      <c r="PJF42" s="220"/>
      <c r="PJG42" s="220"/>
      <c r="PJH42" s="220"/>
      <c r="PJI42" s="220"/>
      <c r="PJJ42" s="220"/>
      <c r="PJK42" s="220"/>
      <c r="PJL42" s="220"/>
      <c r="PJM42" s="220"/>
      <c r="PJN42" s="220"/>
      <c r="PJO42" s="220"/>
      <c r="PJP42" s="220"/>
      <c r="PJQ42" s="220"/>
      <c r="PJR42" s="220"/>
      <c r="PJS42" s="220"/>
      <c r="PJT42" s="220"/>
      <c r="PJU42" s="220"/>
      <c r="PJV42" s="220"/>
      <c r="PJW42" s="220"/>
      <c r="PJX42" s="220"/>
      <c r="PJY42" s="220"/>
      <c r="PJZ42" s="220"/>
      <c r="PKA42" s="220"/>
      <c r="PKB42" s="220"/>
      <c r="PKC42" s="220"/>
      <c r="PKD42" s="220"/>
      <c r="PKE42" s="220"/>
      <c r="PKF42" s="220"/>
      <c r="PKG42" s="220"/>
      <c r="PKH42" s="220"/>
      <c r="PKI42" s="220"/>
      <c r="PKJ42" s="220"/>
      <c r="PKK42" s="220"/>
      <c r="PKL42" s="220"/>
      <c r="PKM42" s="220"/>
      <c r="PKN42" s="220"/>
      <c r="PKO42" s="220"/>
      <c r="PKP42" s="220"/>
      <c r="PKQ42" s="220"/>
      <c r="PKR42" s="220"/>
      <c r="PKS42" s="220"/>
      <c r="PKT42" s="220"/>
      <c r="PKU42" s="220"/>
      <c r="PKV42" s="220"/>
      <c r="PKW42" s="220"/>
      <c r="PKX42" s="220"/>
      <c r="PKY42" s="220"/>
      <c r="PKZ42" s="220"/>
      <c r="PLA42" s="220"/>
      <c r="PLB42" s="220"/>
      <c r="PLC42" s="220"/>
      <c r="PLD42" s="220"/>
      <c r="PLE42" s="220"/>
      <c r="PLF42" s="220"/>
      <c r="PLG42" s="220"/>
      <c r="PLH42" s="220"/>
      <c r="PLI42" s="220"/>
      <c r="PLJ42" s="220"/>
      <c r="PLK42" s="220"/>
      <c r="PLL42" s="220"/>
      <c r="PLM42" s="220"/>
      <c r="PLN42" s="220"/>
      <c r="PLO42" s="220"/>
      <c r="PLP42" s="220"/>
      <c r="PLQ42" s="220"/>
      <c r="PLR42" s="220"/>
      <c r="PLS42" s="220"/>
      <c r="PLT42" s="220"/>
      <c r="PLU42" s="220"/>
      <c r="PLV42" s="220"/>
      <c r="PLW42" s="220"/>
      <c r="PLX42" s="220"/>
      <c r="PLY42" s="220"/>
      <c r="PLZ42" s="220"/>
      <c r="PMA42" s="220"/>
      <c r="PMB42" s="220"/>
      <c r="PMC42" s="220"/>
      <c r="PMD42" s="220"/>
      <c r="PME42" s="220"/>
      <c r="PMF42" s="220"/>
      <c r="PMG42" s="220"/>
      <c r="PMH42" s="220"/>
      <c r="PMI42" s="220"/>
      <c r="PMJ42" s="220"/>
      <c r="PMK42" s="220"/>
      <c r="PML42" s="220"/>
      <c r="PMM42" s="220"/>
      <c r="PMN42" s="220"/>
      <c r="PMO42" s="220"/>
      <c r="PMP42" s="220"/>
      <c r="PMQ42" s="220"/>
      <c r="PMR42" s="220"/>
      <c r="PMS42" s="220"/>
      <c r="PMT42" s="220"/>
      <c r="PMU42" s="220"/>
      <c r="PMV42" s="220"/>
      <c r="PMW42" s="220"/>
      <c r="PMX42" s="220"/>
      <c r="PMY42" s="220"/>
      <c r="PMZ42" s="220"/>
      <c r="PNA42" s="220"/>
      <c r="PNB42" s="220"/>
      <c r="PNC42" s="220"/>
      <c r="PND42" s="220"/>
      <c r="PNE42" s="220"/>
      <c r="PNF42" s="220"/>
      <c r="PNG42" s="220"/>
      <c r="PNH42" s="220"/>
      <c r="PNI42" s="220"/>
      <c r="PNJ42" s="220"/>
      <c r="PNK42" s="220"/>
      <c r="PNL42" s="220"/>
      <c r="PNM42" s="220"/>
      <c r="PNN42" s="220"/>
      <c r="PNO42" s="220"/>
      <c r="PNP42" s="220"/>
      <c r="PNQ42" s="220"/>
      <c r="PNR42" s="220"/>
      <c r="PNS42" s="220"/>
      <c r="PNT42" s="220"/>
      <c r="PNU42" s="220"/>
      <c r="PNV42" s="220"/>
      <c r="PNW42" s="220"/>
      <c r="PNX42" s="220"/>
      <c r="PNY42" s="220"/>
      <c r="PNZ42" s="220"/>
      <c r="POA42" s="220"/>
      <c r="POB42" s="220"/>
      <c r="POC42" s="220"/>
      <c r="POD42" s="220"/>
      <c r="POE42" s="220"/>
      <c r="POF42" s="220"/>
      <c r="POG42" s="220"/>
      <c r="POH42" s="220"/>
      <c r="POI42" s="220"/>
      <c r="POJ42" s="220"/>
      <c r="POK42" s="220"/>
      <c r="POL42" s="220"/>
      <c r="POM42" s="220"/>
      <c r="PON42" s="220"/>
      <c r="POO42" s="220"/>
      <c r="POP42" s="220"/>
      <c r="POQ42" s="220"/>
      <c r="POR42" s="220"/>
      <c r="POS42" s="220"/>
      <c r="POT42" s="220"/>
      <c r="POU42" s="220"/>
      <c r="POV42" s="220"/>
      <c r="POW42" s="220"/>
      <c r="POX42" s="220"/>
      <c r="POY42" s="220"/>
      <c r="POZ42" s="220"/>
      <c r="PPA42" s="220"/>
      <c r="PPB42" s="220"/>
      <c r="PPC42" s="220"/>
      <c r="PPD42" s="220"/>
      <c r="PPE42" s="220"/>
      <c r="PPF42" s="220"/>
      <c r="PPG42" s="220"/>
      <c r="PPH42" s="220"/>
      <c r="PPI42" s="220"/>
      <c r="PPJ42" s="220"/>
      <c r="PPK42" s="220"/>
      <c r="PPL42" s="220"/>
      <c r="PPM42" s="220"/>
      <c r="PPN42" s="220"/>
      <c r="PPO42" s="220"/>
      <c r="PPP42" s="220"/>
      <c r="PPQ42" s="220"/>
      <c r="PPR42" s="220"/>
      <c r="PPS42" s="220"/>
      <c r="PPT42" s="220"/>
      <c r="PPU42" s="220"/>
      <c r="PPV42" s="220"/>
      <c r="PPW42" s="220"/>
      <c r="PPX42" s="220"/>
      <c r="PPY42" s="220"/>
      <c r="PPZ42" s="220"/>
      <c r="PQA42" s="220"/>
      <c r="PQB42" s="220"/>
      <c r="PQC42" s="220"/>
      <c r="PQD42" s="220"/>
      <c r="PQE42" s="220"/>
      <c r="PQF42" s="220"/>
      <c r="PQG42" s="220"/>
      <c r="PQH42" s="220"/>
      <c r="PQI42" s="220"/>
      <c r="PQJ42" s="220"/>
      <c r="PQK42" s="220"/>
      <c r="PQL42" s="220"/>
      <c r="PQM42" s="220"/>
      <c r="PQN42" s="220"/>
      <c r="PQO42" s="220"/>
      <c r="PQP42" s="220"/>
      <c r="PQQ42" s="220"/>
      <c r="PQR42" s="220"/>
      <c r="PQS42" s="220"/>
      <c r="PQT42" s="220"/>
      <c r="PQU42" s="220"/>
      <c r="PQV42" s="220"/>
      <c r="PQW42" s="220"/>
      <c r="PQX42" s="220"/>
      <c r="PQY42" s="220"/>
      <c r="PQZ42" s="220"/>
      <c r="PRA42" s="220"/>
      <c r="PRB42" s="220"/>
      <c r="PRC42" s="220"/>
      <c r="PRD42" s="220"/>
      <c r="PRE42" s="220"/>
      <c r="PRF42" s="220"/>
      <c r="PRG42" s="220"/>
      <c r="PRH42" s="220"/>
      <c r="PRI42" s="220"/>
      <c r="PRJ42" s="220"/>
      <c r="PRK42" s="220"/>
      <c r="PRL42" s="220"/>
      <c r="PRM42" s="220"/>
      <c r="PRN42" s="220"/>
      <c r="PRO42" s="220"/>
      <c r="PRP42" s="220"/>
      <c r="PRQ42" s="220"/>
      <c r="PRR42" s="220"/>
      <c r="PRS42" s="220"/>
      <c r="PRT42" s="220"/>
      <c r="PRU42" s="220"/>
      <c r="PRV42" s="220"/>
      <c r="PRW42" s="220"/>
      <c r="PRX42" s="220"/>
      <c r="PRY42" s="220"/>
      <c r="PRZ42" s="220"/>
      <c r="PSA42" s="220"/>
      <c r="PSB42" s="220"/>
      <c r="PSC42" s="220"/>
      <c r="PSD42" s="220"/>
      <c r="PSE42" s="220"/>
      <c r="PSF42" s="220"/>
      <c r="PSG42" s="220"/>
      <c r="PSH42" s="220"/>
      <c r="PSI42" s="220"/>
      <c r="PSJ42" s="220"/>
      <c r="PSK42" s="220"/>
      <c r="PSL42" s="220"/>
      <c r="PSM42" s="220"/>
      <c r="PSN42" s="220"/>
      <c r="PSO42" s="220"/>
      <c r="PSP42" s="220"/>
      <c r="PSQ42" s="220"/>
      <c r="PSR42" s="220"/>
      <c r="PSS42" s="220"/>
      <c r="PST42" s="220"/>
      <c r="PSU42" s="220"/>
      <c r="PSV42" s="220"/>
      <c r="PSW42" s="220"/>
      <c r="PSX42" s="220"/>
      <c r="PSY42" s="220"/>
      <c r="PSZ42" s="220"/>
      <c r="PTA42" s="220"/>
      <c r="PTB42" s="220"/>
      <c r="PTC42" s="220"/>
      <c r="PTD42" s="220"/>
      <c r="PTE42" s="220"/>
      <c r="PTF42" s="220"/>
      <c r="PTG42" s="220"/>
      <c r="PTH42" s="220"/>
      <c r="PTI42" s="220"/>
      <c r="PTJ42" s="220"/>
      <c r="PTK42" s="220"/>
      <c r="PTL42" s="220"/>
      <c r="PTM42" s="220"/>
      <c r="PTN42" s="220"/>
      <c r="PTO42" s="220"/>
      <c r="PTP42" s="220"/>
      <c r="PTQ42" s="220"/>
      <c r="PTR42" s="220"/>
      <c r="PTS42" s="220"/>
      <c r="PTT42" s="220"/>
      <c r="PTU42" s="220"/>
      <c r="PTV42" s="220"/>
      <c r="PTW42" s="220"/>
      <c r="PTX42" s="220"/>
      <c r="PTY42" s="220"/>
      <c r="PTZ42" s="220"/>
      <c r="PUA42" s="220"/>
      <c r="PUB42" s="220"/>
      <c r="PUC42" s="220"/>
      <c r="PUD42" s="220"/>
      <c r="PUE42" s="220"/>
      <c r="PUF42" s="220"/>
      <c r="PUG42" s="220"/>
      <c r="PUH42" s="220"/>
      <c r="PUI42" s="220"/>
      <c r="PUJ42" s="220"/>
      <c r="PUK42" s="220"/>
      <c r="PUL42" s="220"/>
      <c r="PUM42" s="220"/>
      <c r="PUN42" s="220"/>
      <c r="PUO42" s="220"/>
      <c r="PUP42" s="220"/>
      <c r="PUQ42" s="220"/>
      <c r="PUR42" s="220"/>
      <c r="PUS42" s="220"/>
      <c r="PUT42" s="220"/>
      <c r="PUU42" s="220"/>
      <c r="PUV42" s="220"/>
      <c r="PUW42" s="220"/>
      <c r="PUX42" s="220"/>
      <c r="PUY42" s="220"/>
      <c r="PUZ42" s="220"/>
      <c r="PVA42" s="220"/>
      <c r="PVB42" s="220"/>
      <c r="PVC42" s="220"/>
      <c r="PVD42" s="220"/>
      <c r="PVE42" s="220"/>
      <c r="PVF42" s="220"/>
      <c r="PVG42" s="220"/>
      <c r="PVH42" s="220"/>
      <c r="PVI42" s="220"/>
      <c r="PVJ42" s="220"/>
      <c r="PVK42" s="220"/>
      <c r="PVL42" s="220"/>
      <c r="PVM42" s="220"/>
      <c r="PVN42" s="220"/>
      <c r="PVO42" s="220"/>
      <c r="PVP42" s="220"/>
      <c r="PVQ42" s="220"/>
      <c r="PVR42" s="220"/>
      <c r="PVS42" s="220"/>
      <c r="PVT42" s="220"/>
      <c r="PVU42" s="220"/>
      <c r="PVV42" s="220"/>
      <c r="PVW42" s="220"/>
      <c r="PVX42" s="220"/>
      <c r="PVY42" s="220"/>
      <c r="PVZ42" s="220"/>
      <c r="PWA42" s="220"/>
      <c r="PWB42" s="220"/>
      <c r="PWC42" s="220"/>
      <c r="PWD42" s="220"/>
      <c r="PWE42" s="220"/>
      <c r="PWF42" s="220"/>
      <c r="PWG42" s="220"/>
      <c r="PWH42" s="220"/>
      <c r="PWI42" s="220"/>
      <c r="PWJ42" s="220"/>
      <c r="PWK42" s="220"/>
      <c r="PWL42" s="220"/>
      <c r="PWM42" s="220"/>
      <c r="PWN42" s="220"/>
      <c r="PWO42" s="220"/>
      <c r="PWP42" s="220"/>
      <c r="PWQ42" s="220"/>
      <c r="PWR42" s="220"/>
      <c r="PWS42" s="220"/>
      <c r="PWT42" s="220"/>
      <c r="PWU42" s="220"/>
      <c r="PWV42" s="220"/>
      <c r="PWW42" s="220"/>
      <c r="PWX42" s="220"/>
      <c r="PWY42" s="220"/>
      <c r="PWZ42" s="220"/>
      <c r="PXA42" s="220"/>
      <c r="PXB42" s="220"/>
      <c r="PXC42" s="220"/>
      <c r="PXD42" s="220"/>
      <c r="PXE42" s="220"/>
      <c r="PXF42" s="220"/>
      <c r="PXG42" s="220"/>
      <c r="PXH42" s="220"/>
      <c r="PXI42" s="220"/>
      <c r="PXJ42" s="220"/>
      <c r="PXK42" s="220"/>
      <c r="PXL42" s="220"/>
      <c r="PXM42" s="220"/>
      <c r="PXN42" s="220"/>
      <c r="PXO42" s="220"/>
      <c r="PXP42" s="220"/>
      <c r="PXQ42" s="220"/>
      <c r="PXR42" s="220"/>
      <c r="PXS42" s="220"/>
      <c r="PXT42" s="220"/>
      <c r="PXU42" s="220"/>
      <c r="PXV42" s="220"/>
      <c r="PXW42" s="220"/>
      <c r="PXX42" s="220"/>
      <c r="PXY42" s="220"/>
      <c r="PXZ42" s="220"/>
      <c r="PYA42" s="220"/>
      <c r="PYB42" s="220"/>
      <c r="PYC42" s="220"/>
      <c r="PYD42" s="220"/>
      <c r="PYE42" s="220"/>
      <c r="PYF42" s="220"/>
      <c r="PYG42" s="220"/>
      <c r="PYH42" s="220"/>
      <c r="PYI42" s="220"/>
      <c r="PYJ42" s="220"/>
      <c r="PYK42" s="220"/>
      <c r="PYL42" s="220"/>
      <c r="PYM42" s="220"/>
      <c r="PYN42" s="220"/>
      <c r="PYO42" s="220"/>
      <c r="PYP42" s="220"/>
      <c r="PYQ42" s="220"/>
      <c r="PYR42" s="220"/>
      <c r="PYS42" s="220"/>
      <c r="PYT42" s="220"/>
      <c r="PYU42" s="220"/>
      <c r="PYV42" s="220"/>
      <c r="PYW42" s="220"/>
      <c r="PYX42" s="220"/>
      <c r="PYY42" s="220"/>
      <c r="PYZ42" s="220"/>
      <c r="PZA42" s="220"/>
      <c r="PZB42" s="220"/>
      <c r="PZC42" s="220"/>
      <c r="PZD42" s="220"/>
      <c r="PZE42" s="220"/>
      <c r="PZF42" s="220"/>
      <c r="PZG42" s="220"/>
      <c r="PZH42" s="220"/>
      <c r="PZI42" s="220"/>
      <c r="PZJ42" s="220"/>
      <c r="PZK42" s="220"/>
      <c r="PZL42" s="220"/>
      <c r="PZM42" s="220"/>
      <c r="PZN42" s="220"/>
      <c r="PZO42" s="220"/>
      <c r="PZP42" s="220"/>
      <c r="PZQ42" s="220"/>
      <c r="PZR42" s="220"/>
      <c r="PZS42" s="220"/>
      <c r="PZT42" s="220"/>
      <c r="PZU42" s="220"/>
      <c r="PZV42" s="220"/>
      <c r="PZW42" s="220"/>
      <c r="PZX42" s="220"/>
      <c r="PZY42" s="220"/>
      <c r="PZZ42" s="220"/>
      <c r="QAA42" s="220"/>
      <c r="QAB42" s="220"/>
      <c r="QAC42" s="220"/>
      <c r="QAD42" s="220"/>
      <c r="QAE42" s="220"/>
      <c r="QAF42" s="220"/>
      <c r="QAG42" s="220"/>
      <c r="QAH42" s="220"/>
      <c r="QAI42" s="220"/>
      <c r="QAJ42" s="220"/>
      <c r="QAK42" s="220"/>
      <c r="QAL42" s="220"/>
      <c r="QAM42" s="220"/>
      <c r="QAN42" s="220"/>
      <c r="QAO42" s="220"/>
      <c r="QAP42" s="220"/>
      <c r="QAQ42" s="220"/>
      <c r="QAR42" s="220"/>
      <c r="QAS42" s="220"/>
      <c r="QAT42" s="220"/>
      <c r="QAU42" s="220"/>
      <c r="QAV42" s="220"/>
      <c r="QAW42" s="220"/>
      <c r="QAX42" s="220"/>
      <c r="QAY42" s="220"/>
      <c r="QAZ42" s="220"/>
      <c r="QBA42" s="220"/>
      <c r="QBB42" s="220"/>
      <c r="QBC42" s="220"/>
      <c r="QBD42" s="220"/>
      <c r="QBE42" s="220"/>
      <c r="QBF42" s="220"/>
      <c r="QBG42" s="220"/>
      <c r="QBH42" s="220"/>
      <c r="QBI42" s="220"/>
      <c r="QBJ42" s="220"/>
      <c r="QBK42" s="220"/>
      <c r="QBL42" s="220"/>
      <c r="QBM42" s="220"/>
      <c r="QBN42" s="220"/>
      <c r="QBO42" s="220"/>
      <c r="QBP42" s="220"/>
      <c r="QBQ42" s="220"/>
      <c r="QBR42" s="220"/>
      <c r="QBS42" s="220"/>
      <c r="QBT42" s="220"/>
      <c r="QBU42" s="220"/>
      <c r="QBV42" s="220"/>
      <c r="QBW42" s="220"/>
      <c r="QBX42" s="220"/>
      <c r="QBY42" s="220"/>
      <c r="QBZ42" s="220"/>
      <c r="QCA42" s="220"/>
      <c r="QCB42" s="220"/>
      <c r="QCC42" s="220"/>
      <c r="QCD42" s="220"/>
      <c r="QCE42" s="220"/>
      <c r="QCF42" s="220"/>
      <c r="QCG42" s="220"/>
      <c r="QCH42" s="220"/>
      <c r="QCI42" s="220"/>
      <c r="QCJ42" s="220"/>
      <c r="QCK42" s="220"/>
      <c r="QCL42" s="220"/>
      <c r="QCM42" s="220"/>
      <c r="QCN42" s="220"/>
      <c r="QCO42" s="220"/>
      <c r="QCP42" s="220"/>
      <c r="QCQ42" s="220"/>
      <c r="QCR42" s="220"/>
      <c r="QCS42" s="220"/>
      <c r="QCT42" s="220"/>
      <c r="QCU42" s="220"/>
      <c r="QCV42" s="220"/>
      <c r="QCW42" s="220"/>
      <c r="QCX42" s="220"/>
      <c r="QCY42" s="220"/>
      <c r="QCZ42" s="220"/>
      <c r="QDA42" s="220"/>
      <c r="QDB42" s="220"/>
      <c r="QDC42" s="220"/>
      <c r="QDD42" s="220"/>
      <c r="QDE42" s="220"/>
      <c r="QDF42" s="220"/>
      <c r="QDG42" s="220"/>
      <c r="QDH42" s="220"/>
      <c r="QDI42" s="220"/>
      <c r="QDJ42" s="220"/>
      <c r="QDK42" s="220"/>
      <c r="QDL42" s="220"/>
      <c r="QDM42" s="220"/>
      <c r="QDN42" s="220"/>
      <c r="QDO42" s="220"/>
      <c r="QDP42" s="220"/>
      <c r="QDQ42" s="220"/>
      <c r="QDR42" s="220"/>
      <c r="QDS42" s="220"/>
      <c r="QDT42" s="220"/>
      <c r="QDU42" s="220"/>
      <c r="QDV42" s="220"/>
      <c r="QDW42" s="220"/>
      <c r="QDX42" s="220"/>
      <c r="QDY42" s="220"/>
      <c r="QDZ42" s="220"/>
      <c r="QEA42" s="220"/>
      <c r="QEB42" s="220"/>
      <c r="QEC42" s="220"/>
      <c r="QED42" s="220"/>
      <c r="QEE42" s="220"/>
      <c r="QEF42" s="220"/>
      <c r="QEG42" s="220"/>
      <c r="QEH42" s="220"/>
      <c r="QEI42" s="220"/>
      <c r="QEJ42" s="220"/>
      <c r="QEK42" s="220"/>
      <c r="QEL42" s="220"/>
      <c r="QEM42" s="220"/>
      <c r="QEN42" s="220"/>
      <c r="QEO42" s="220"/>
      <c r="QEP42" s="220"/>
      <c r="QEQ42" s="220"/>
      <c r="QER42" s="220"/>
      <c r="QES42" s="220"/>
      <c r="QET42" s="220"/>
      <c r="QEU42" s="220"/>
      <c r="QEV42" s="220"/>
      <c r="QEW42" s="220"/>
      <c r="QEX42" s="220"/>
      <c r="QEY42" s="220"/>
      <c r="QEZ42" s="220"/>
      <c r="QFA42" s="220"/>
      <c r="QFB42" s="220"/>
      <c r="QFC42" s="220"/>
      <c r="QFD42" s="220"/>
      <c r="QFE42" s="220"/>
      <c r="QFF42" s="220"/>
      <c r="QFG42" s="220"/>
      <c r="QFH42" s="220"/>
      <c r="QFI42" s="220"/>
      <c r="QFJ42" s="220"/>
      <c r="QFK42" s="220"/>
      <c r="QFL42" s="220"/>
      <c r="QFM42" s="220"/>
      <c r="QFN42" s="220"/>
      <c r="QFO42" s="220"/>
      <c r="QFP42" s="220"/>
      <c r="QFQ42" s="220"/>
      <c r="QFR42" s="220"/>
      <c r="QFS42" s="220"/>
      <c r="QFT42" s="220"/>
      <c r="QFU42" s="220"/>
      <c r="QFV42" s="220"/>
      <c r="QFW42" s="220"/>
      <c r="QFX42" s="220"/>
      <c r="QFY42" s="220"/>
      <c r="QFZ42" s="220"/>
      <c r="QGA42" s="220"/>
      <c r="QGB42" s="220"/>
      <c r="QGC42" s="220"/>
      <c r="QGD42" s="220"/>
      <c r="QGE42" s="220"/>
      <c r="QGF42" s="220"/>
      <c r="QGG42" s="220"/>
      <c r="QGH42" s="220"/>
      <c r="QGI42" s="220"/>
      <c r="QGJ42" s="220"/>
      <c r="QGK42" s="220"/>
      <c r="QGL42" s="220"/>
      <c r="QGM42" s="220"/>
      <c r="QGN42" s="220"/>
      <c r="QGO42" s="220"/>
      <c r="QGP42" s="220"/>
      <c r="QGQ42" s="220"/>
      <c r="QGR42" s="220"/>
      <c r="QGS42" s="220"/>
      <c r="QGT42" s="220"/>
      <c r="QGU42" s="220"/>
      <c r="QGV42" s="220"/>
      <c r="QGW42" s="220"/>
      <c r="QGX42" s="220"/>
      <c r="QGY42" s="220"/>
      <c r="QGZ42" s="220"/>
      <c r="QHA42" s="220"/>
      <c r="QHB42" s="220"/>
      <c r="QHC42" s="220"/>
      <c r="QHD42" s="220"/>
      <c r="QHE42" s="220"/>
      <c r="QHF42" s="220"/>
      <c r="QHG42" s="220"/>
      <c r="QHH42" s="220"/>
      <c r="QHI42" s="220"/>
      <c r="QHJ42" s="220"/>
      <c r="QHK42" s="220"/>
      <c r="QHL42" s="220"/>
      <c r="QHM42" s="220"/>
      <c r="QHN42" s="220"/>
      <c r="QHO42" s="220"/>
      <c r="QHP42" s="220"/>
      <c r="QHQ42" s="220"/>
      <c r="QHR42" s="220"/>
      <c r="QHS42" s="220"/>
      <c r="QHT42" s="220"/>
      <c r="QHU42" s="220"/>
      <c r="QHV42" s="220"/>
      <c r="QHW42" s="220"/>
      <c r="QHX42" s="220"/>
      <c r="QHY42" s="220"/>
      <c r="QHZ42" s="220"/>
      <c r="QIA42" s="220"/>
      <c r="QIB42" s="220"/>
      <c r="QIC42" s="220"/>
      <c r="QID42" s="220"/>
      <c r="QIE42" s="220"/>
      <c r="QIF42" s="220"/>
      <c r="QIG42" s="220"/>
      <c r="QIH42" s="220"/>
      <c r="QII42" s="220"/>
      <c r="QIJ42" s="220"/>
      <c r="QIK42" s="220"/>
      <c r="QIL42" s="220"/>
      <c r="QIM42" s="220"/>
      <c r="QIN42" s="220"/>
      <c r="QIO42" s="220"/>
      <c r="QIP42" s="220"/>
      <c r="QIQ42" s="220"/>
      <c r="QIR42" s="220"/>
      <c r="QIS42" s="220"/>
      <c r="QIT42" s="220"/>
      <c r="QIU42" s="220"/>
      <c r="QIV42" s="220"/>
      <c r="QIW42" s="220"/>
      <c r="QIX42" s="220"/>
      <c r="QIY42" s="220"/>
      <c r="QIZ42" s="220"/>
      <c r="QJA42" s="220"/>
      <c r="QJB42" s="220"/>
      <c r="QJC42" s="220"/>
      <c r="QJD42" s="220"/>
      <c r="QJE42" s="220"/>
      <c r="QJF42" s="220"/>
      <c r="QJG42" s="220"/>
      <c r="QJH42" s="220"/>
      <c r="QJI42" s="220"/>
      <c r="QJJ42" s="220"/>
      <c r="QJK42" s="220"/>
      <c r="QJL42" s="220"/>
      <c r="QJM42" s="220"/>
      <c r="QJN42" s="220"/>
      <c r="QJO42" s="220"/>
      <c r="QJP42" s="220"/>
      <c r="QJQ42" s="220"/>
      <c r="QJR42" s="220"/>
      <c r="QJS42" s="220"/>
      <c r="QJT42" s="220"/>
      <c r="QJU42" s="220"/>
      <c r="QJV42" s="220"/>
      <c r="QJW42" s="220"/>
      <c r="QJX42" s="220"/>
      <c r="QJY42" s="220"/>
      <c r="QJZ42" s="220"/>
      <c r="QKA42" s="220"/>
      <c r="QKB42" s="220"/>
      <c r="QKC42" s="220"/>
      <c r="QKD42" s="220"/>
      <c r="QKE42" s="220"/>
      <c r="QKF42" s="220"/>
      <c r="QKG42" s="220"/>
      <c r="QKH42" s="220"/>
      <c r="QKI42" s="220"/>
      <c r="QKJ42" s="220"/>
      <c r="QKK42" s="220"/>
      <c r="QKL42" s="220"/>
      <c r="QKM42" s="220"/>
      <c r="QKN42" s="220"/>
      <c r="QKO42" s="220"/>
      <c r="QKP42" s="220"/>
      <c r="QKQ42" s="220"/>
      <c r="QKR42" s="220"/>
      <c r="QKS42" s="220"/>
      <c r="QKT42" s="220"/>
      <c r="QKU42" s="220"/>
      <c r="QKV42" s="220"/>
      <c r="QKW42" s="220"/>
      <c r="QKX42" s="220"/>
      <c r="QKY42" s="220"/>
      <c r="QKZ42" s="220"/>
      <c r="QLA42" s="220"/>
      <c r="QLB42" s="220"/>
      <c r="QLC42" s="220"/>
      <c r="QLD42" s="220"/>
      <c r="QLE42" s="220"/>
      <c r="QLF42" s="220"/>
      <c r="QLG42" s="220"/>
      <c r="QLH42" s="220"/>
      <c r="QLI42" s="220"/>
      <c r="QLJ42" s="220"/>
      <c r="QLK42" s="220"/>
      <c r="QLL42" s="220"/>
      <c r="QLM42" s="220"/>
      <c r="QLN42" s="220"/>
      <c r="QLO42" s="220"/>
      <c r="QLP42" s="220"/>
      <c r="QLQ42" s="220"/>
      <c r="QLR42" s="220"/>
      <c r="QLS42" s="220"/>
      <c r="QLT42" s="220"/>
      <c r="QLU42" s="220"/>
      <c r="QLV42" s="220"/>
      <c r="QLW42" s="220"/>
      <c r="QLX42" s="220"/>
      <c r="QLY42" s="220"/>
      <c r="QLZ42" s="220"/>
      <c r="QMA42" s="220"/>
      <c r="QMB42" s="220"/>
      <c r="QMC42" s="220"/>
      <c r="QMD42" s="220"/>
      <c r="QME42" s="220"/>
      <c r="QMF42" s="220"/>
      <c r="QMG42" s="220"/>
      <c r="QMH42" s="220"/>
      <c r="QMI42" s="220"/>
      <c r="QMJ42" s="220"/>
      <c r="QMK42" s="220"/>
      <c r="QML42" s="220"/>
      <c r="QMM42" s="220"/>
      <c r="QMN42" s="220"/>
      <c r="QMO42" s="220"/>
      <c r="QMP42" s="220"/>
      <c r="QMQ42" s="220"/>
      <c r="QMR42" s="220"/>
      <c r="QMS42" s="220"/>
      <c r="QMT42" s="220"/>
      <c r="QMU42" s="220"/>
      <c r="QMV42" s="220"/>
      <c r="QMW42" s="220"/>
      <c r="QMX42" s="220"/>
      <c r="QMY42" s="220"/>
      <c r="QMZ42" s="220"/>
      <c r="QNA42" s="220"/>
      <c r="QNB42" s="220"/>
      <c r="QNC42" s="220"/>
      <c r="QND42" s="220"/>
      <c r="QNE42" s="220"/>
      <c r="QNF42" s="220"/>
      <c r="QNG42" s="220"/>
      <c r="QNH42" s="220"/>
      <c r="QNI42" s="220"/>
      <c r="QNJ42" s="220"/>
      <c r="QNK42" s="220"/>
      <c r="QNL42" s="220"/>
      <c r="QNM42" s="220"/>
      <c r="QNN42" s="220"/>
      <c r="QNO42" s="220"/>
      <c r="QNP42" s="220"/>
      <c r="QNQ42" s="220"/>
      <c r="QNR42" s="220"/>
      <c r="QNS42" s="220"/>
      <c r="QNT42" s="220"/>
      <c r="QNU42" s="220"/>
      <c r="QNV42" s="220"/>
      <c r="QNW42" s="220"/>
      <c r="QNX42" s="220"/>
      <c r="QNY42" s="220"/>
      <c r="QNZ42" s="220"/>
      <c r="QOA42" s="220"/>
      <c r="QOB42" s="220"/>
      <c r="QOC42" s="220"/>
      <c r="QOD42" s="220"/>
      <c r="QOE42" s="220"/>
      <c r="QOF42" s="220"/>
      <c r="QOG42" s="220"/>
      <c r="QOH42" s="220"/>
      <c r="QOI42" s="220"/>
      <c r="QOJ42" s="220"/>
      <c r="QOK42" s="220"/>
      <c r="QOL42" s="220"/>
      <c r="QOM42" s="220"/>
      <c r="QON42" s="220"/>
      <c r="QOO42" s="220"/>
      <c r="QOP42" s="220"/>
      <c r="QOQ42" s="220"/>
      <c r="QOR42" s="220"/>
      <c r="QOS42" s="220"/>
      <c r="QOT42" s="220"/>
      <c r="QOU42" s="220"/>
      <c r="QOV42" s="220"/>
      <c r="QOW42" s="220"/>
      <c r="QOX42" s="220"/>
      <c r="QOY42" s="220"/>
      <c r="QOZ42" s="220"/>
      <c r="QPA42" s="220"/>
      <c r="QPB42" s="220"/>
      <c r="QPC42" s="220"/>
      <c r="QPD42" s="220"/>
      <c r="QPE42" s="220"/>
      <c r="QPF42" s="220"/>
      <c r="QPG42" s="220"/>
      <c r="QPH42" s="220"/>
      <c r="QPI42" s="220"/>
      <c r="QPJ42" s="220"/>
      <c r="QPK42" s="220"/>
      <c r="QPL42" s="220"/>
      <c r="QPM42" s="220"/>
      <c r="QPN42" s="220"/>
      <c r="QPO42" s="220"/>
      <c r="QPP42" s="220"/>
      <c r="QPQ42" s="220"/>
      <c r="QPR42" s="220"/>
      <c r="QPS42" s="220"/>
      <c r="QPT42" s="220"/>
      <c r="QPU42" s="220"/>
      <c r="QPV42" s="220"/>
      <c r="QPW42" s="220"/>
      <c r="QPX42" s="220"/>
      <c r="QPY42" s="220"/>
      <c r="QPZ42" s="220"/>
      <c r="QQA42" s="220"/>
      <c r="QQB42" s="220"/>
      <c r="QQC42" s="220"/>
      <c r="QQD42" s="220"/>
      <c r="QQE42" s="220"/>
      <c r="QQF42" s="220"/>
      <c r="QQG42" s="220"/>
      <c r="QQH42" s="220"/>
      <c r="QQI42" s="220"/>
      <c r="QQJ42" s="220"/>
      <c r="QQK42" s="220"/>
      <c r="QQL42" s="220"/>
      <c r="QQM42" s="220"/>
      <c r="QQN42" s="220"/>
      <c r="QQO42" s="220"/>
      <c r="QQP42" s="220"/>
      <c r="QQQ42" s="220"/>
      <c r="QQR42" s="220"/>
      <c r="QQS42" s="220"/>
      <c r="QQT42" s="220"/>
      <c r="QQU42" s="220"/>
      <c r="QQV42" s="220"/>
      <c r="QQW42" s="220"/>
      <c r="QQX42" s="220"/>
      <c r="QQY42" s="220"/>
      <c r="QQZ42" s="220"/>
      <c r="QRA42" s="220"/>
      <c r="QRB42" s="220"/>
      <c r="QRC42" s="220"/>
      <c r="QRD42" s="220"/>
      <c r="QRE42" s="220"/>
      <c r="QRF42" s="220"/>
      <c r="QRG42" s="220"/>
      <c r="QRH42" s="220"/>
      <c r="QRI42" s="220"/>
      <c r="QRJ42" s="220"/>
      <c r="QRK42" s="220"/>
      <c r="QRL42" s="220"/>
      <c r="QRM42" s="220"/>
      <c r="QRN42" s="220"/>
      <c r="QRO42" s="220"/>
      <c r="QRP42" s="220"/>
      <c r="QRQ42" s="220"/>
      <c r="QRR42" s="220"/>
      <c r="QRS42" s="220"/>
      <c r="QRT42" s="220"/>
      <c r="QRU42" s="220"/>
      <c r="QRV42" s="220"/>
      <c r="QRW42" s="220"/>
      <c r="QRX42" s="220"/>
      <c r="QRY42" s="220"/>
      <c r="QRZ42" s="220"/>
      <c r="QSA42" s="220"/>
      <c r="QSB42" s="220"/>
      <c r="QSC42" s="220"/>
      <c r="QSD42" s="220"/>
      <c r="QSE42" s="220"/>
      <c r="QSF42" s="220"/>
      <c r="QSG42" s="220"/>
      <c r="QSH42" s="220"/>
      <c r="QSI42" s="220"/>
      <c r="QSJ42" s="220"/>
      <c r="QSK42" s="220"/>
      <c r="QSL42" s="220"/>
      <c r="QSM42" s="220"/>
      <c r="QSN42" s="220"/>
      <c r="QSO42" s="220"/>
      <c r="QSP42" s="220"/>
      <c r="QSQ42" s="220"/>
      <c r="QSR42" s="220"/>
      <c r="QSS42" s="220"/>
      <c r="QST42" s="220"/>
      <c r="QSU42" s="220"/>
      <c r="QSV42" s="220"/>
      <c r="QSW42" s="220"/>
      <c r="QSX42" s="220"/>
      <c r="QSY42" s="220"/>
      <c r="QSZ42" s="220"/>
      <c r="QTA42" s="220"/>
      <c r="QTB42" s="220"/>
      <c r="QTC42" s="220"/>
      <c r="QTD42" s="220"/>
      <c r="QTE42" s="220"/>
      <c r="QTF42" s="220"/>
      <c r="QTG42" s="220"/>
      <c r="QTH42" s="220"/>
      <c r="QTI42" s="220"/>
      <c r="QTJ42" s="220"/>
      <c r="QTK42" s="220"/>
      <c r="QTL42" s="220"/>
      <c r="QTM42" s="220"/>
      <c r="QTN42" s="220"/>
      <c r="QTO42" s="220"/>
      <c r="QTP42" s="220"/>
      <c r="QTQ42" s="220"/>
      <c r="QTR42" s="220"/>
      <c r="QTS42" s="220"/>
      <c r="QTT42" s="220"/>
      <c r="QTU42" s="220"/>
      <c r="QTV42" s="220"/>
      <c r="QTW42" s="220"/>
      <c r="QTX42" s="220"/>
      <c r="QTY42" s="220"/>
      <c r="QTZ42" s="220"/>
      <c r="QUA42" s="220"/>
      <c r="QUB42" s="220"/>
      <c r="QUC42" s="220"/>
      <c r="QUD42" s="220"/>
      <c r="QUE42" s="220"/>
      <c r="QUF42" s="220"/>
      <c r="QUG42" s="220"/>
      <c r="QUH42" s="220"/>
      <c r="QUI42" s="220"/>
      <c r="QUJ42" s="220"/>
      <c r="QUK42" s="220"/>
      <c r="QUL42" s="220"/>
      <c r="QUM42" s="220"/>
      <c r="QUN42" s="220"/>
      <c r="QUO42" s="220"/>
      <c r="QUP42" s="220"/>
      <c r="QUQ42" s="220"/>
      <c r="QUR42" s="220"/>
      <c r="QUS42" s="220"/>
      <c r="QUT42" s="220"/>
      <c r="QUU42" s="220"/>
      <c r="QUV42" s="220"/>
      <c r="QUW42" s="220"/>
      <c r="QUX42" s="220"/>
      <c r="QUY42" s="220"/>
      <c r="QUZ42" s="220"/>
      <c r="QVA42" s="220"/>
      <c r="QVB42" s="220"/>
      <c r="QVC42" s="220"/>
      <c r="QVD42" s="220"/>
      <c r="QVE42" s="220"/>
      <c r="QVF42" s="220"/>
      <c r="QVG42" s="220"/>
      <c r="QVH42" s="220"/>
      <c r="QVI42" s="220"/>
      <c r="QVJ42" s="220"/>
      <c r="QVK42" s="220"/>
      <c r="QVL42" s="220"/>
      <c r="QVM42" s="220"/>
      <c r="QVN42" s="220"/>
      <c r="QVO42" s="220"/>
      <c r="QVP42" s="220"/>
      <c r="QVQ42" s="220"/>
      <c r="QVR42" s="220"/>
      <c r="QVS42" s="220"/>
      <c r="QVT42" s="220"/>
      <c r="QVU42" s="220"/>
      <c r="QVV42" s="220"/>
      <c r="QVW42" s="220"/>
      <c r="QVX42" s="220"/>
      <c r="QVY42" s="220"/>
      <c r="QVZ42" s="220"/>
      <c r="QWA42" s="220"/>
      <c r="QWB42" s="220"/>
      <c r="QWC42" s="220"/>
      <c r="QWD42" s="220"/>
      <c r="QWE42" s="220"/>
      <c r="QWF42" s="220"/>
      <c r="QWG42" s="220"/>
      <c r="QWH42" s="220"/>
      <c r="QWI42" s="220"/>
      <c r="QWJ42" s="220"/>
      <c r="QWK42" s="220"/>
      <c r="QWL42" s="220"/>
      <c r="QWM42" s="220"/>
      <c r="QWN42" s="220"/>
      <c r="QWO42" s="220"/>
      <c r="QWP42" s="220"/>
      <c r="QWQ42" s="220"/>
      <c r="QWR42" s="220"/>
      <c r="QWS42" s="220"/>
      <c r="QWT42" s="220"/>
      <c r="QWU42" s="220"/>
      <c r="QWV42" s="220"/>
      <c r="QWW42" s="220"/>
      <c r="QWX42" s="220"/>
      <c r="QWY42" s="220"/>
      <c r="QWZ42" s="220"/>
      <c r="QXA42" s="220"/>
      <c r="QXB42" s="220"/>
      <c r="QXC42" s="220"/>
      <c r="QXD42" s="220"/>
      <c r="QXE42" s="220"/>
      <c r="QXF42" s="220"/>
      <c r="QXG42" s="220"/>
      <c r="QXH42" s="220"/>
      <c r="QXI42" s="220"/>
      <c r="QXJ42" s="220"/>
      <c r="QXK42" s="220"/>
      <c r="QXL42" s="220"/>
      <c r="QXM42" s="220"/>
      <c r="QXN42" s="220"/>
      <c r="QXO42" s="220"/>
      <c r="QXP42" s="220"/>
      <c r="QXQ42" s="220"/>
      <c r="QXR42" s="220"/>
      <c r="QXS42" s="220"/>
      <c r="QXT42" s="220"/>
      <c r="QXU42" s="220"/>
      <c r="QXV42" s="220"/>
      <c r="QXW42" s="220"/>
      <c r="QXX42" s="220"/>
      <c r="QXY42" s="220"/>
      <c r="QXZ42" s="220"/>
      <c r="QYA42" s="220"/>
      <c r="QYB42" s="220"/>
      <c r="QYC42" s="220"/>
      <c r="QYD42" s="220"/>
      <c r="QYE42" s="220"/>
      <c r="QYF42" s="220"/>
      <c r="QYG42" s="220"/>
      <c r="QYH42" s="220"/>
      <c r="QYI42" s="220"/>
      <c r="QYJ42" s="220"/>
      <c r="QYK42" s="220"/>
      <c r="QYL42" s="220"/>
      <c r="QYM42" s="220"/>
      <c r="QYN42" s="220"/>
      <c r="QYO42" s="220"/>
      <c r="QYP42" s="220"/>
      <c r="QYQ42" s="220"/>
      <c r="QYR42" s="220"/>
      <c r="QYS42" s="220"/>
      <c r="QYT42" s="220"/>
      <c r="QYU42" s="220"/>
      <c r="QYV42" s="220"/>
      <c r="QYW42" s="220"/>
      <c r="QYX42" s="220"/>
      <c r="QYY42" s="220"/>
      <c r="QYZ42" s="220"/>
      <c r="QZA42" s="220"/>
      <c r="QZB42" s="220"/>
      <c r="QZC42" s="220"/>
      <c r="QZD42" s="220"/>
      <c r="QZE42" s="220"/>
      <c r="QZF42" s="220"/>
      <c r="QZG42" s="220"/>
      <c r="QZH42" s="220"/>
      <c r="QZI42" s="220"/>
      <c r="QZJ42" s="220"/>
      <c r="QZK42" s="220"/>
      <c r="QZL42" s="220"/>
      <c r="QZM42" s="220"/>
      <c r="QZN42" s="220"/>
      <c r="QZO42" s="220"/>
      <c r="QZP42" s="220"/>
      <c r="QZQ42" s="220"/>
      <c r="QZR42" s="220"/>
      <c r="QZS42" s="220"/>
      <c r="QZT42" s="220"/>
      <c r="QZU42" s="220"/>
      <c r="QZV42" s="220"/>
      <c r="QZW42" s="220"/>
      <c r="QZX42" s="220"/>
      <c r="QZY42" s="220"/>
      <c r="QZZ42" s="220"/>
      <c r="RAA42" s="220"/>
      <c r="RAB42" s="220"/>
      <c r="RAC42" s="220"/>
      <c r="RAD42" s="220"/>
      <c r="RAE42" s="220"/>
      <c r="RAF42" s="220"/>
      <c r="RAG42" s="220"/>
      <c r="RAH42" s="220"/>
      <c r="RAI42" s="220"/>
      <c r="RAJ42" s="220"/>
      <c r="RAK42" s="220"/>
      <c r="RAL42" s="220"/>
      <c r="RAM42" s="220"/>
      <c r="RAN42" s="220"/>
      <c r="RAO42" s="220"/>
      <c r="RAP42" s="220"/>
      <c r="RAQ42" s="220"/>
      <c r="RAR42" s="220"/>
      <c r="RAS42" s="220"/>
      <c r="RAT42" s="220"/>
      <c r="RAU42" s="220"/>
      <c r="RAV42" s="220"/>
      <c r="RAW42" s="220"/>
      <c r="RAX42" s="220"/>
      <c r="RAY42" s="220"/>
      <c r="RAZ42" s="220"/>
      <c r="RBA42" s="220"/>
      <c r="RBB42" s="220"/>
      <c r="RBC42" s="220"/>
      <c r="RBD42" s="220"/>
      <c r="RBE42" s="220"/>
      <c r="RBF42" s="220"/>
      <c r="RBG42" s="220"/>
      <c r="RBH42" s="220"/>
      <c r="RBI42" s="220"/>
      <c r="RBJ42" s="220"/>
      <c r="RBK42" s="220"/>
      <c r="RBL42" s="220"/>
      <c r="RBM42" s="220"/>
      <c r="RBN42" s="220"/>
      <c r="RBO42" s="220"/>
      <c r="RBP42" s="220"/>
      <c r="RBQ42" s="220"/>
      <c r="RBR42" s="220"/>
      <c r="RBS42" s="220"/>
      <c r="RBT42" s="220"/>
      <c r="RBU42" s="220"/>
      <c r="RBV42" s="220"/>
      <c r="RBW42" s="220"/>
      <c r="RBX42" s="220"/>
      <c r="RBY42" s="220"/>
      <c r="RBZ42" s="220"/>
      <c r="RCA42" s="220"/>
      <c r="RCB42" s="220"/>
      <c r="RCC42" s="220"/>
      <c r="RCD42" s="220"/>
      <c r="RCE42" s="220"/>
      <c r="RCF42" s="220"/>
      <c r="RCG42" s="220"/>
      <c r="RCH42" s="220"/>
      <c r="RCI42" s="220"/>
      <c r="RCJ42" s="220"/>
      <c r="RCK42" s="220"/>
      <c r="RCL42" s="220"/>
      <c r="RCM42" s="220"/>
      <c r="RCN42" s="220"/>
      <c r="RCO42" s="220"/>
      <c r="RCP42" s="220"/>
      <c r="RCQ42" s="220"/>
      <c r="RCR42" s="220"/>
      <c r="RCS42" s="220"/>
      <c r="RCT42" s="220"/>
      <c r="RCU42" s="220"/>
      <c r="RCV42" s="220"/>
      <c r="RCW42" s="220"/>
      <c r="RCX42" s="220"/>
      <c r="RCY42" s="220"/>
      <c r="RCZ42" s="220"/>
      <c r="RDA42" s="220"/>
      <c r="RDB42" s="220"/>
      <c r="RDC42" s="220"/>
      <c r="RDD42" s="220"/>
      <c r="RDE42" s="220"/>
      <c r="RDF42" s="220"/>
      <c r="RDG42" s="220"/>
      <c r="RDH42" s="220"/>
      <c r="RDI42" s="220"/>
      <c r="RDJ42" s="220"/>
      <c r="RDK42" s="220"/>
      <c r="RDL42" s="220"/>
      <c r="RDM42" s="220"/>
      <c r="RDN42" s="220"/>
      <c r="RDO42" s="220"/>
      <c r="RDP42" s="220"/>
      <c r="RDQ42" s="220"/>
      <c r="RDR42" s="220"/>
      <c r="RDS42" s="220"/>
      <c r="RDT42" s="220"/>
      <c r="RDU42" s="220"/>
      <c r="RDV42" s="220"/>
      <c r="RDW42" s="220"/>
      <c r="RDX42" s="220"/>
      <c r="RDY42" s="220"/>
      <c r="RDZ42" s="220"/>
      <c r="REA42" s="220"/>
      <c r="REB42" s="220"/>
      <c r="REC42" s="220"/>
      <c r="RED42" s="220"/>
      <c r="REE42" s="220"/>
      <c r="REF42" s="220"/>
      <c r="REG42" s="220"/>
      <c r="REH42" s="220"/>
      <c r="REI42" s="220"/>
      <c r="REJ42" s="220"/>
      <c r="REK42" s="220"/>
      <c r="REL42" s="220"/>
      <c r="REM42" s="220"/>
      <c r="REN42" s="220"/>
      <c r="REO42" s="220"/>
      <c r="REP42" s="220"/>
      <c r="REQ42" s="220"/>
      <c r="RER42" s="220"/>
      <c r="RES42" s="220"/>
      <c r="RET42" s="220"/>
      <c r="REU42" s="220"/>
      <c r="REV42" s="220"/>
      <c r="REW42" s="220"/>
      <c r="REX42" s="220"/>
      <c r="REY42" s="220"/>
      <c r="REZ42" s="220"/>
      <c r="RFA42" s="220"/>
      <c r="RFB42" s="220"/>
      <c r="RFC42" s="220"/>
      <c r="RFD42" s="220"/>
      <c r="RFE42" s="220"/>
      <c r="RFF42" s="220"/>
      <c r="RFG42" s="220"/>
      <c r="RFH42" s="220"/>
      <c r="RFI42" s="220"/>
      <c r="RFJ42" s="220"/>
      <c r="RFK42" s="220"/>
      <c r="RFL42" s="220"/>
      <c r="RFM42" s="220"/>
      <c r="RFN42" s="220"/>
      <c r="RFO42" s="220"/>
      <c r="RFP42" s="220"/>
      <c r="RFQ42" s="220"/>
      <c r="RFR42" s="220"/>
      <c r="RFS42" s="220"/>
      <c r="RFT42" s="220"/>
      <c r="RFU42" s="220"/>
      <c r="RFV42" s="220"/>
      <c r="RFW42" s="220"/>
      <c r="RFX42" s="220"/>
      <c r="RFY42" s="220"/>
      <c r="RFZ42" s="220"/>
      <c r="RGA42" s="220"/>
      <c r="RGB42" s="220"/>
      <c r="RGC42" s="220"/>
      <c r="RGD42" s="220"/>
      <c r="RGE42" s="220"/>
      <c r="RGF42" s="220"/>
      <c r="RGG42" s="220"/>
      <c r="RGH42" s="220"/>
      <c r="RGI42" s="220"/>
      <c r="RGJ42" s="220"/>
      <c r="RGK42" s="220"/>
      <c r="RGL42" s="220"/>
      <c r="RGM42" s="220"/>
      <c r="RGN42" s="220"/>
      <c r="RGO42" s="220"/>
      <c r="RGP42" s="220"/>
      <c r="RGQ42" s="220"/>
      <c r="RGR42" s="220"/>
      <c r="RGS42" s="220"/>
      <c r="RGT42" s="220"/>
      <c r="RGU42" s="220"/>
      <c r="RGV42" s="220"/>
      <c r="RGW42" s="220"/>
      <c r="RGX42" s="220"/>
      <c r="RGY42" s="220"/>
      <c r="RGZ42" s="220"/>
      <c r="RHA42" s="220"/>
      <c r="RHB42" s="220"/>
      <c r="RHC42" s="220"/>
      <c r="RHD42" s="220"/>
      <c r="RHE42" s="220"/>
      <c r="RHF42" s="220"/>
      <c r="RHG42" s="220"/>
      <c r="RHH42" s="220"/>
      <c r="RHI42" s="220"/>
      <c r="RHJ42" s="220"/>
      <c r="RHK42" s="220"/>
      <c r="RHL42" s="220"/>
      <c r="RHM42" s="220"/>
      <c r="RHN42" s="220"/>
      <c r="RHO42" s="220"/>
      <c r="RHP42" s="220"/>
      <c r="RHQ42" s="220"/>
      <c r="RHR42" s="220"/>
      <c r="RHS42" s="220"/>
      <c r="RHT42" s="220"/>
      <c r="RHU42" s="220"/>
      <c r="RHV42" s="220"/>
      <c r="RHW42" s="220"/>
      <c r="RHX42" s="220"/>
      <c r="RHY42" s="220"/>
      <c r="RHZ42" s="220"/>
      <c r="RIA42" s="220"/>
      <c r="RIB42" s="220"/>
      <c r="RIC42" s="220"/>
      <c r="RID42" s="220"/>
      <c r="RIE42" s="220"/>
      <c r="RIF42" s="220"/>
      <c r="RIG42" s="220"/>
      <c r="RIH42" s="220"/>
      <c r="RII42" s="220"/>
      <c r="RIJ42" s="220"/>
      <c r="RIK42" s="220"/>
      <c r="RIL42" s="220"/>
      <c r="RIM42" s="220"/>
      <c r="RIN42" s="220"/>
      <c r="RIO42" s="220"/>
      <c r="RIP42" s="220"/>
      <c r="RIQ42" s="220"/>
      <c r="RIR42" s="220"/>
      <c r="RIS42" s="220"/>
      <c r="RIT42" s="220"/>
      <c r="RIU42" s="220"/>
      <c r="RIV42" s="220"/>
      <c r="RIW42" s="220"/>
      <c r="RIX42" s="220"/>
      <c r="RIY42" s="220"/>
      <c r="RIZ42" s="220"/>
      <c r="RJA42" s="220"/>
      <c r="RJB42" s="220"/>
      <c r="RJC42" s="220"/>
      <c r="RJD42" s="220"/>
      <c r="RJE42" s="220"/>
      <c r="RJF42" s="220"/>
      <c r="RJG42" s="220"/>
      <c r="RJH42" s="220"/>
      <c r="RJI42" s="220"/>
      <c r="RJJ42" s="220"/>
      <c r="RJK42" s="220"/>
      <c r="RJL42" s="220"/>
      <c r="RJM42" s="220"/>
      <c r="RJN42" s="220"/>
      <c r="RJO42" s="220"/>
      <c r="RJP42" s="220"/>
      <c r="RJQ42" s="220"/>
      <c r="RJR42" s="220"/>
      <c r="RJS42" s="220"/>
      <c r="RJT42" s="220"/>
      <c r="RJU42" s="220"/>
      <c r="RJV42" s="220"/>
      <c r="RJW42" s="220"/>
      <c r="RJX42" s="220"/>
      <c r="RJY42" s="220"/>
      <c r="RJZ42" s="220"/>
      <c r="RKA42" s="220"/>
      <c r="RKB42" s="220"/>
      <c r="RKC42" s="220"/>
      <c r="RKD42" s="220"/>
      <c r="RKE42" s="220"/>
      <c r="RKF42" s="220"/>
      <c r="RKG42" s="220"/>
      <c r="RKH42" s="220"/>
      <c r="RKI42" s="220"/>
      <c r="RKJ42" s="220"/>
      <c r="RKK42" s="220"/>
      <c r="RKL42" s="220"/>
      <c r="RKM42" s="220"/>
      <c r="RKN42" s="220"/>
      <c r="RKO42" s="220"/>
      <c r="RKP42" s="220"/>
      <c r="RKQ42" s="220"/>
      <c r="RKR42" s="220"/>
      <c r="RKS42" s="220"/>
      <c r="RKT42" s="220"/>
      <c r="RKU42" s="220"/>
      <c r="RKV42" s="220"/>
      <c r="RKW42" s="220"/>
      <c r="RKX42" s="220"/>
      <c r="RKY42" s="220"/>
      <c r="RKZ42" s="220"/>
      <c r="RLA42" s="220"/>
      <c r="RLB42" s="220"/>
      <c r="RLC42" s="220"/>
      <c r="RLD42" s="220"/>
      <c r="RLE42" s="220"/>
      <c r="RLF42" s="220"/>
      <c r="RLG42" s="220"/>
      <c r="RLH42" s="220"/>
      <c r="RLI42" s="220"/>
      <c r="RLJ42" s="220"/>
      <c r="RLK42" s="220"/>
      <c r="RLL42" s="220"/>
      <c r="RLM42" s="220"/>
      <c r="RLN42" s="220"/>
      <c r="RLO42" s="220"/>
      <c r="RLP42" s="220"/>
      <c r="RLQ42" s="220"/>
      <c r="RLR42" s="220"/>
      <c r="RLS42" s="220"/>
      <c r="RLT42" s="220"/>
      <c r="RLU42" s="220"/>
      <c r="RLV42" s="220"/>
      <c r="RLW42" s="220"/>
      <c r="RLX42" s="220"/>
      <c r="RLY42" s="220"/>
      <c r="RLZ42" s="220"/>
      <c r="RMA42" s="220"/>
      <c r="RMB42" s="220"/>
      <c r="RMC42" s="220"/>
      <c r="RMD42" s="220"/>
      <c r="RME42" s="220"/>
      <c r="RMF42" s="220"/>
      <c r="RMG42" s="220"/>
      <c r="RMH42" s="220"/>
      <c r="RMI42" s="220"/>
      <c r="RMJ42" s="220"/>
      <c r="RMK42" s="220"/>
      <c r="RML42" s="220"/>
      <c r="RMM42" s="220"/>
      <c r="RMN42" s="220"/>
      <c r="RMO42" s="220"/>
      <c r="RMP42" s="220"/>
      <c r="RMQ42" s="220"/>
      <c r="RMR42" s="220"/>
      <c r="RMS42" s="220"/>
      <c r="RMT42" s="220"/>
      <c r="RMU42" s="220"/>
      <c r="RMV42" s="220"/>
      <c r="RMW42" s="220"/>
      <c r="RMX42" s="220"/>
      <c r="RMY42" s="220"/>
      <c r="RMZ42" s="220"/>
      <c r="RNA42" s="220"/>
      <c r="RNB42" s="220"/>
      <c r="RNC42" s="220"/>
      <c r="RND42" s="220"/>
      <c r="RNE42" s="220"/>
      <c r="RNF42" s="220"/>
      <c r="RNG42" s="220"/>
      <c r="RNH42" s="220"/>
      <c r="RNI42" s="220"/>
      <c r="RNJ42" s="220"/>
      <c r="RNK42" s="220"/>
      <c r="RNL42" s="220"/>
      <c r="RNM42" s="220"/>
      <c r="RNN42" s="220"/>
      <c r="RNO42" s="220"/>
      <c r="RNP42" s="220"/>
      <c r="RNQ42" s="220"/>
      <c r="RNR42" s="220"/>
      <c r="RNS42" s="220"/>
      <c r="RNT42" s="220"/>
      <c r="RNU42" s="220"/>
      <c r="RNV42" s="220"/>
      <c r="RNW42" s="220"/>
      <c r="RNX42" s="220"/>
      <c r="RNY42" s="220"/>
      <c r="RNZ42" s="220"/>
      <c r="ROA42" s="220"/>
      <c r="ROB42" s="220"/>
      <c r="ROC42" s="220"/>
      <c r="ROD42" s="220"/>
      <c r="ROE42" s="220"/>
      <c r="ROF42" s="220"/>
      <c r="ROG42" s="220"/>
      <c r="ROH42" s="220"/>
      <c r="ROI42" s="220"/>
      <c r="ROJ42" s="220"/>
      <c r="ROK42" s="220"/>
      <c r="ROL42" s="220"/>
      <c r="ROM42" s="220"/>
      <c r="RON42" s="220"/>
      <c r="ROO42" s="220"/>
      <c r="ROP42" s="220"/>
      <c r="ROQ42" s="220"/>
      <c r="ROR42" s="220"/>
      <c r="ROS42" s="220"/>
      <c r="ROT42" s="220"/>
      <c r="ROU42" s="220"/>
      <c r="ROV42" s="220"/>
      <c r="ROW42" s="220"/>
      <c r="ROX42" s="220"/>
      <c r="ROY42" s="220"/>
      <c r="ROZ42" s="220"/>
      <c r="RPA42" s="220"/>
      <c r="RPB42" s="220"/>
      <c r="RPC42" s="220"/>
      <c r="RPD42" s="220"/>
      <c r="RPE42" s="220"/>
      <c r="RPF42" s="220"/>
      <c r="RPG42" s="220"/>
      <c r="RPH42" s="220"/>
      <c r="RPI42" s="220"/>
      <c r="RPJ42" s="220"/>
      <c r="RPK42" s="220"/>
      <c r="RPL42" s="220"/>
      <c r="RPM42" s="220"/>
      <c r="RPN42" s="220"/>
      <c r="RPO42" s="220"/>
      <c r="RPP42" s="220"/>
      <c r="RPQ42" s="220"/>
      <c r="RPR42" s="220"/>
      <c r="RPS42" s="220"/>
      <c r="RPT42" s="220"/>
      <c r="RPU42" s="220"/>
      <c r="RPV42" s="220"/>
      <c r="RPW42" s="220"/>
      <c r="RPX42" s="220"/>
      <c r="RPY42" s="220"/>
      <c r="RPZ42" s="220"/>
      <c r="RQA42" s="220"/>
      <c r="RQB42" s="220"/>
      <c r="RQC42" s="220"/>
      <c r="RQD42" s="220"/>
      <c r="RQE42" s="220"/>
      <c r="RQF42" s="220"/>
      <c r="RQG42" s="220"/>
      <c r="RQH42" s="220"/>
      <c r="RQI42" s="220"/>
      <c r="RQJ42" s="220"/>
      <c r="RQK42" s="220"/>
      <c r="RQL42" s="220"/>
      <c r="RQM42" s="220"/>
      <c r="RQN42" s="220"/>
      <c r="RQO42" s="220"/>
      <c r="RQP42" s="220"/>
      <c r="RQQ42" s="220"/>
      <c r="RQR42" s="220"/>
      <c r="RQS42" s="220"/>
      <c r="RQT42" s="220"/>
      <c r="RQU42" s="220"/>
      <c r="RQV42" s="220"/>
      <c r="RQW42" s="220"/>
      <c r="RQX42" s="220"/>
      <c r="RQY42" s="220"/>
      <c r="RQZ42" s="220"/>
      <c r="RRA42" s="220"/>
      <c r="RRB42" s="220"/>
      <c r="RRC42" s="220"/>
      <c r="RRD42" s="220"/>
      <c r="RRE42" s="220"/>
      <c r="RRF42" s="220"/>
      <c r="RRG42" s="220"/>
      <c r="RRH42" s="220"/>
      <c r="RRI42" s="220"/>
      <c r="RRJ42" s="220"/>
      <c r="RRK42" s="220"/>
      <c r="RRL42" s="220"/>
      <c r="RRM42" s="220"/>
      <c r="RRN42" s="220"/>
      <c r="RRO42" s="220"/>
      <c r="RRP42" s="220"/>
      <c r="RRQ42" s="220"/>
      <c r="RRR42" s="220"/>
      <c r="RRS42" s="220"/>
      <c r="RRT42" s="220"/>
      <c r="RRU42" s="220"/>
      <c r="RRV42" s="220"/>
      <c r="RRW42" s="220"/>
      <c r="RRX42" s="220"/>
      <c r="RRY42" s="220"/>
      <c r="RRZ42" s="220"/>
      <c r="RSA42" s="220"/>
      <c r="RSB42" s="220"/>
      <c r="RSC42" s="220"/>
      <c r="RSD42" s="220"/>
      <c r="RSE42" s="220"/>
      <c r="RSF42" s="220"/>
      <c r="RSG42" s="220"/>
      <c r="RSH42" s="220"/>
      <c r="RSI42" s="220"/>
      <c r="RSJ42" s="220"/>
      <c r="RSK42" s="220"/>
      <c r="RSL42" s="220"/>
      <c r="RSM42" s="220"/>
      <c r="RSN42" s="220"/>
      <c r="RSO42" s="220"/>
      <c r="RSP42" s="220"/>
      <c r="RSQ42" s="220"/>
      <c r="RSR42" s="220"/>
      <c r="RSS42" s="220"/>
      <c r="RST42" s="220"/>
      <c r="RSU42" s="220"/>
      <c r="RSV42" s="220"/>
      <c r="RSW42" s="220"/>
      <c r="RSX42" s="220"/>
      <c r="RSY42" s="220"/>
      <c r="RSZ42" s="220"/>
      <c r="RTA42" s="220"/>
      <c r="RTB42" s="220"/>
      <c r="RTC42" s="220"/>
      <c r="RTD42" s="220"/>
      <c r="RTE42" s="220"/>
      <c r="RTF42" s="220"/>
      <c r="RTG42" s="220"/>
      <c r="RTH42" s="220"/>
      <c r="RTI42" s="220"/>
      <c r="RTJ42" s="220"/>
      <c r="RTK42" s="220"/>
      <c r="RTL42" s="220"/>
      <c r="RTM42" s="220"/>
      <c r="RTN42" s="220"/>
      <c r="RTO42" s="220"/>
      <c r="RTP42" s="220"/>
      <c r="RTQ42" s="220"/>
      <c r="RTR42" s="220"/>
      <c r="RTS42" s="220"/>
      <c r="RTT42" s="220"/>
      <c r="RTU42" s="220"/>
      <c r="RTV42" s="220"/>
      <c r="RTW42" s="220"/>
      <c r="RTX42" s="220"/>
      <c r="RTY42" s="220"/>
      <c r="RTZ42" s="220"/>
      <c r="RUA42" s="220"/>
      <c r="RUB42" s="220"/>
      <c r="RUC42" s="220"/>
      <c r="RUD42" s="220"/>
      <c r="RUE42" s="220"/>
      <c r="RUF42" s="220"/>
      <c r="RUG42" s="220"/>
      <c r="RUH42" s="220"/>
      <c r="RUI42" s="220"/>
      <c r="RUJ42" s="220"/>
      <c r="RUK42" s="220"/>
      <c r="RUL42" s="220"/>
      <c r="RUM42" s="220"/>
      <c r="RUN42" s="220"/>
      <c r="RUO42" s="220"/>
      <c r="RUP42" s="220"/>
      <c r="RUQ42" s="220"/>
      <c r="RUR42" s="220"/>
      <c r="RUS42" s="220"/>
      <c r="RUT42" s="220"/>
      <c r="RUU42" s="220"/>
      <c r="RUV42" s="220"/>
      <c r="RUW42" s="220"/>
      <c r="RUX42" s="220"/>
      <c r="RUY42" s="220"/>
      <c r="RUZ42" s="220"/>
      <c r="RVA42" s="220"/>
      <c r="RVB42" s="220"/>
      <c r="RVC42" s="220"/>
      <c r="RVD42" s="220"/>
      <c r="RVE42" s="220"/>
      <c r="RVF42" s="220"/>
      <c r="RVG42" s="220"/>
      <c r="RVH42" s="220"/>
      <c r="RVI42" s="220"/>
      <c r="RVJ42" s="220"/>
      <c r="RVK42" s="220"/>
      <c r="RVL42" s="220"/>
      <c r="RVM42" s="220"/>
      <c r="RVN42" s="220"/>
      <c r="RVO42" s="220"/>
      <c r="RVP42" s="220"/>
      <c r="RVQ42" s="220"/>
      <c r="RVR42" s="220"/>
      <c r="RVS42" s="220"/>
      <c r="RVT42" s="220"/>
      <c r="RVU42" s="220"/>
      <c r="RVV42" s="220"/>
      <c r="RVW42" s="220"/>
      <c r="RVX42" s="220"/>
      <c r="RVY42" s="220"/>
      <c r="RVZ42" s="220"/>
      <c r="RWA42" s="220"/>
      <c r="RWB42" s="220"/>
      <c r="RWC42" s="220"/>
      <c r="RWD42" s="220"/>
      <c r="RWE42" s="220"/>
      <c r="RWF42" s="220"/>
      <c r="RWG42" s="220"/>
      <c r="RWH42" s="220"/>
      <c r="RWI42" s="220"/>
      <c r="RWJ42" s="220"/>
      <c r="RWK42" s="220"/>
      <c r="RWL42" s="220"/>
      <c r="RWM42" s="220"/>
      <c r="RWN42" s="220"/>
      <c r="RWO42" s="220"/>
      <c r="RWP42" s="220"/>
      <c r="RWQ42" s="220"/>
      <c r="RWR42" s="220"/>
      <c r="RWS42" s="220"/>
      <c r="RWT42" s="220"/>
      <c r="RWU42" s="220"/>
      <c r="RWV42" s="220"/>
      <c r="RWW42" s="220"/>
      <c r="RWX42" s="220"/>
      <c r="RWY42" s="220"/>
      <c r="RWZ42" s="220"/>
      <c r="RXA42" s="220"/>
      <c r="RXB42" s="220"/>
      <c r="RXC42" s="220"/>
      <c r="RXD42" s="220"/>
      <c r="RXE42" s="220"/>
      <c r="RXF42" s="220"/>
      <c r="RXG42" s="220"/>
      <c r="RXH42" s="220"/>
      <c r="RXI42" s="220"/>
      <c r="RXJ42" s="220"/>
      <c r="RXK42" s="220"/>
      <c r="RXL42" s="220"/>
      <c r="RXM42" s="220"/>
      <c r="RXN42" s="220"/>
      <c r="RXO42" s="220"/>
      <c r="RXP42" s="220"/>
      <c r="RXQ42" s="220"/>
      <c r="RXR42" s="220"/>
      <c r="RXS42" s="220"/>
      <c r="RXT42" s="220"/>
      <c r="RXU42" s="220"/>
      <c r="RXV42" s="220"/>
      <c r="RXW42" s="220"/>
      <c r="RXX42" s="220"/>
      <c r="RXY42" s="220"/>
      <c r="RXZ42" s="220"/>
      <c r="RYA42" s="220"/>
      <c r="RYB42" s="220"/>
      <c r="RYC42" s="220"/>
      <c r="RYD42" s="220"/>
      <c r="RYE42" s="220"/>
      <c r="RYF42" s="220"/>
      <c r="RYG42" s="220"/>
      <c r="RYH42" s="220"/>
      <c r="RYI42" s="220"/>
      <c r="RYJ42" s="220"/>
      <c r="RYK42" s="220"/>
      <c r="RYL42" s="220"/>
      <c r="RYM42" s="220"/>
      <c r="RYN42" s="220"/>
      <c r="RYO42" s="220"/>
      <c r="RYP42" s="220"/>
      <c r="RYQ42" s="220"/>
      <c r="RYR42" s="220"/>
      <c r="RYS42" s="220"/>
      <c r="RYT42" s="220"/>
      <c r="RYU42" s="220"/>
      <c r="RYV42" s="220"/>
      <c r="RYW42" s="220"/>
      <c r="RYX42" s="220"/>
      <c r="RYY42" s="220"/>
      <c r="RYZ42" s="220"/>
      <c r="RZA42" s="220"/>
      <c r="RZB42" s="220"/>
      <c r="RZC42" s="220"/>
      <c r="RZD42" s="220"/>
      <c r="RZE42" s="220"/>
      <c r="RZF42" s="220"/>
      <c r="RZG42" s="220"/>
      <c r="RZH42" s="220"/>
      <c r="RZI42" s="220"/>
      <c r="RZJ42" s="220"/>
      <c r="RZK42" s="220"/>
      <c r="RZL42" s="220"/>
      <c r="RZM42" s="220"/>
      <c r="RZN42" s="220"/>
      <c r="RZO42" s="220"/>
      <c r="RZP42" s="220"/>
      <c r="RZQ42" s="220"/>
      <c r="RZR42" s="220"/>
      <c r="RZS42" s="220"/>
      <c r="RZT42" s="220"/>
      <c r="RZU42" s="220"/>
      <c r="RZV42" s="220"/>
      <c r="RZW42" s="220"/>
      <c r="RZX42" s="220"/>
      <c r="RZY42" s="220"/>
      <c r="RZZ42" s="220"/>
      <c r="SAA42" s="220"/>
      <c r="SAB42" s="220"/>
      <c r="SAC42" s="220"/>
      <c r="SAD42" s="220"/>
      <c r="SAE42" s="220"/>
      <c r="SAF42" s="220"/>
      <c r="SAG42" s="220"/>
      <c r="SAH42" s="220"/>
      <c r="SAI42" s="220"/>
      <c r="SAJ42" s="220"/>
      <c r="SAK42" s="220"/>
      <c r="SAL42" s="220"/>
      <c r="SAM42" s="220"/>
      <c r="SAN42" s="220"/>
      <c r="SAO42" s="220"/>
      <c r="SAP42" s="220"/>
      <c r="SAQ42" s="220"/>
      <c r="SAR42" s="220"/>
      <c r="SAS42" s="220"/>
      <c r="SAT42" s="220"/>
      <c r="SAU42" s="220"/>
      <c r="SAV42" s="220"/>
      <c r="SAW42" s="220"/>
      <c r="SAX42" s="220"/>
      <c r="SAY42" s="220"/>
      <c r="SAZ42" s="220"/>
      <c r="SBA42" s="220"/>
      <c r="SBB42" s="220"/>
      <c r="SBC42" s="220"/>
      <c r="SBD42" s="220"/>
      <c r="SBE42" s="220"/>
      <c r="SBF42" s="220"/>
      <c r="SBG42" s="220"/>
      <c r="SBH42" s="220"/>
      <c r="SBI42" s="220"/>
      <c r="SBJ42" s="220"/>
      <c r="SBK42" s="220"/>
      <c r="SBL42" s="220"/>
      <c r="SBM42" s="220"/>
      <c r="SBN42" s="220"/>
      <c r="SBO42" s="220"/>
      <c r="SBP42" s="220"/>
      <c r="SBQ42" s="220"/>
      <c r="SBR42" s="220"/>
      <c r="SBS42" s="220"/>
      <c r="SBT42" s="220"/>
      <c r="SBU42" s="220"/>
      <c r="SBV42" s="220"/>
      <c r="SBW42" s="220"/>
      <c r="SBX42" s="220"/>
      <c r="SBY42" s="220"/>
      <c r="SBZ42" s="220"/>
      <c r="SCA42" s="220"/>
      <c r="SCB42" s="220"/>
      <c r="SCC42" s="220"/>
      <c r="SCD42" s="220"/>
      <c r="SCE42" s="220"/>
      <c r="SCF42" s="220"/>
      <c r="SCG42" s="220"/>
      <c r="SCH42" s="220"/>
      <c r="SCI42" s="220"/>
      <c r="SCJ42" s="220"/>
      <c r="SCK42" s="220"/>
      <c r="SCL42" s="220"/>
      <c r="SCM42" s="220"/>
      <c r="SCN42" s="220"/>
      <c r="SCO42" s="220"/>
      <c r="SCP42" s="220"/>
      <c r="SCQ42" s="220"/>
      <c r="SCR42" s="220"/>
      <c r="SCS42" s="220"/>
      <c r="SCT42" s="220"/>
      <c r="SCU42" s="220"/>
      <c r="SCV42" s="220"/>
      <c r="SCW42" s="220"/>
      <c r="SCX42" s="220"/>
      <c r="SCY42" s="220"/>
      <c r="SCZ42" s="220"/>
      <c r="SDA42" s="220"/>
      <c r="SDB42" s="220"/>
      <c r="SDC42" s="220"/>
      <c r="SDD42" s="220"/>
      <c r="SDE42" s="220"/>
      <c r="SDF42" s="220"/>
      <c r="SDG42" s="220"/>
      <c r="SDH42" s="220"/>
      <c r="SDI42" s="220"/>
      <c r="SDJ42" s="220"/>
      <c r="SDK42" s="220"/>
      <c r="SDL42" s="220"/>
      <c r="SDM42" s="220"/>
      <c r="SDN42" s="220"/>
      <c r="SDO42" s="220"/>
      <c r="SDP42" s="220"/>
      <c r="SDQ42" s="220"/>
      <c r="SDR42" s="220"/>
      <c r="SDS42" s="220"/>
      <c r="SDT42" s="220"/>
      <c r="SDU42" s="220"/>
      <c r="SDV42" s="220"/>
      <c r="SDW42" s="220"/>
      <c r="SDX42" s="220"/>
      <c r="SDY42" s="220"/>
      <c r="SDZ42" s="220"/>
      <c r="SEA42" s="220"/>
      <c r="SEB42" s="220"/>
      <c r="SEC42" s="220"/>
      <c r="SED42" s="220"/>
      <c r="SEE42" s="220"/>
      <c r="SEF42" s="220"/>
      <c r="SEG42" s="220"/>
      <c r="SEH42" s="220"/>
      <c r="SEI42" s="220"/>
      <c r="SEJ42" s="220"/>
      <c r="SEK42" s="220"/>
      <c r="SEL42" s="220"/>
      <c r="SEM42" s="220"/>
      <c r="SEN42" s="220"/>
      <c r="SEO42" s="220"/>
      <c r="SEP42" s="220"/>
      <c r="SEQ42" s="220"/>
      <c r="SER42" s="220"/>
      <c r="SES42" s="220"/>
      <c r="SET42" s="220"/>
      <c r="SEU42" s="220"/>
      <c r="SEV42" s="220"/>
      <c r="SEW42" s="220"/>
      <c r="SEX42" s="220"/>
      <c r="SEY42" s="220"/>
      <c r="SEZ42" s="220"/>
      <c r="SFA42" s="220"/>
      <c r="SFB42" s="220"/>
      <c r="SFC42" s="220"/>
      <c r="SFD42" s="220"/>
      <c r="SFE42" s="220"/>
      <c r="SFF42" s="220"/>
      <c r="SFG42" s="220"/>
      <c r="SFH42" s="220"/>
      <c r="SFI42" s="220"/>
      <c r="SFJ42" s="220"/>
      <c r="SFK42" s="220"/>
      <c r="SFL42" s="220"/>
      <c r="SFM42" s="220"/>
      <c r="SFN42" s="220"/>
      <c r="SFO42" s="220"/>
      <c r="SFP42" s="220"/>
      <c r="SFQ42" s="220"/>
      <c r="SFR42" s="220"/>
      <c r="SFS42" s="220"/>
      <c r="SFT42" s="220"/>
      <c r="SFU42" s="220"/>
      <c r="SFV42" s="220"/>
      <c r="SFW42" s="220"/>
      <c r="SFX42" s="220"/>
      <c r="SFY42" s="220"/>
      <c r="SFZ42" s="220"/>
      <c r="SGA42" s="220"/>
      <c r="SGB42" s="220"/>
      <c r="SGC42" s="220"/>
      <c r="SGD42" s="220"/>
      <c r="SGE42" s="220"/>
      <c r="SGF42" s="220"/>
      <c r="SGG42" s="220"/>
      <c r="SGH42" s="220"/>
      <c r="SGI42" s="220"/>
      <c r="SGJ42" s="220"/>
      <c r="SGK42" s="220"/>
      <c r="SGL42" s="220"/>
      <c r="SGM42" s="220"/>
      <c r="SGN42" s="220"/>
      <c r="SGO42" s="220"/>
      <c r="SGP42" s="220"/>
      <c r="SGQ42" s="220"/>
      <c r="SGR42" s="220"/>
      <c r="SGS42" s="220"/>
      <c r="SGT42" s="220"/>
      <c r="SGU42" s="220"/>
      <c r="SGV42" s="220"/>
      <c r="SGW42" s="220"/>
      <c r="SGX42" s="220"/>
      <c r="SGY42" s="220"/>
      <c r="SGZ42" s="220"/>
      <c r="SHA42" s="220"/>
      <c r="SHB42" s="220"/>
      <c r="SHC42" s="220"/>
      <c r="SHD42" s="220"/>
      <c r="SHE42" s="220"/>
      <c r="SHF42" s="220"/>
      <c r="SHG42" s="220"/>
      <c r="SHH42" s="220"/>
      <c r="SHI42" s="220"/>
      <c r="SHJ42" s="220"/>
      <c r="SHK42" s="220"/>
      <c r="SHL42" s="220"/>
      <c r="SHM42" s="220"/>
      <c r="SHN42" s="220"/>
      <c r="SHO42" s="220"/>
      <c r="SHP42" s="220"/>
      <c r="SHQ42" s="220"/>
      <c r="SHR42" s="220"/>
      <c r="SHS42" s="220"/>
      <c r="SHT42" s="220"/>
      <c r="SHU42" s="220"/>
      <c r="SHV42" s="220"/>
      <c r="SHW42" s="220"/>
      <c r="SHX42" s="220"/>
      <c r="SHY42" s="220"/>
      <c r="SHZ42" s="220"/>
      <c r="SIA42" s="220"/>
      <c r="SIB42" s="220"/>
      <c r="SIC42" s="220"/>
      <c r="SID42" s="220"/>
      <c r="SIE42" s="220"/>
      <c r="SIF42" s="220"/>
      <c r="SIG42" s="220"/>
      <c r="SIH42" s="220"/>
      <c r="SII42" s="220"/>
      <c r="SIJ42" s="220"/>
      <c r="SIK42" s="220"/>
      <c r="SIL42" s="220"/>
      <c r="SIM42" s="220"/>
      <c r="SIN42" s="220"/>
      <c r="SIO42" s="220"/>
      <c r="SIP42" s="220"/>
      <c r="SIQ42" s="220"/>
      <c r="SIR42" s="220"/>
      <c r="SIS42" s="220"/>
      <c r="SIT42" s="220"/>
      <c r="SIU42" s="220"/>
      <c r="SIV42" s="220"/>
      <c r="SIW42" s="220"/>
      <c r="SIX42" s="220"/>
      <c r="SIY42" s="220"/>
      <c r="SIZ42" s="220"/>
      <c r="SJA42" s="220"/>
      <c r="SJB42" s="220"/>
      <c r="SJC42" s="220"/>
      <c r="SJD42" s="220"/>
      <c r="SJE42" s="220"/>
      <c r="SJF42" s="220"/>
      <c r="SJG42" s="220"/>
      <c r="SJH42" s="220"/>
      <c r="SJI42" s="220"/>
      <c r="SJJ42" s="220"/>
      <c r="SJK42" s="220"/>
      <c r="SJL42" s="220"/>
      <c r="SJM42" s="220"/>
      <c r="SJN42" s="220"/>
      <c r="SJO42" s="220"/>
      <c r="SJP42" s="220"/>
      <c r="SJQ42" s="220"/>
      <c r="SJR42" s="220"/>
      <c r="SJS42" s="220"/>
      <c r="SJT42" s="220"/>
      <c r="SJU42" s="220"/>
      <c r="SJV42" s="220"/>
      <c r="SJW42" s="220"/>
      <c r="SJX42" s="220"/>
      <c r="SJY42" s="220"/>
      <c r="SJZ42" s="220"/>
      <c r="SKA42" s="220"/>
      <c r="SKB42" s="220"/>
      <c r="SKC42" s="220"/>
      <c r="SKD42" s="220"/>
      <c r="SKE42" s="220"/>
      <c r="SKF42" s="220"/>
      <c r="SKG42" s="220"/>
      <c r="SKH42" s="220"/>
      <c r="SKI42" s="220"/>
      <c r="SKJ42" s="220"/>
      <c r="SKK42" s="220"/>
      <c r="SKL42" s="220"/>
      <c r="SKM42" s="220"/>
      <c r="SKN42" s="220"/>
      <c r="SKO42" s="220"/>
      <c r="SKP42" s="220"/>
      <c r="SKQ42" s="220"/>
      <c r="SKR42" s="220"/>
      <c r="SKS42" s="220"/>
      <c r="SKT42" s="220"/>
      <c r="SKU42" s="220"/>
      <c r="SKV42" s="220"/>
      <c r="SKW42" s="220"/>
      <c r="SKX42" s="220"/>
      <c r="SKY42" s="220"/>
      <c r="SKZ42" s="220"/>
      <c r="SLA42" s="220"/>
      <c r="SLB42" s="220"/>
      <c r="SLC42" s="220"/>
      <c r="SLD42" s="220"/>
      <c r="SLE42" s="220"/>
      <c r="SLF42" s="220"/>
      <c r="SLG42" s="220"/>
      <c r="SLH42" s="220"/>
      <c r="SLI42" s="220"/>
      <c r="SLJ42" s="220"/>
      <c r="SLK42" s="220"/>
      <c r="SLL42" s="220"/>
      <c r="SLM42" s="220"/>
      <c r="SLN42" s="220"/>
      <c r="SLO42" s="220"/>
      <c r="SLP42" s="220"/>
      <c r="SLQ42" s="220"/>
      <c r="SLR42" s="220"/>
      <c r="SLS42" s="220"/>
      <c r="SLT42" s="220"/>
      <c r="SLU42" s="220"/>
      <c r="SLV42" s="220"/>
      <c r="SLW42" s="220"/>
      <c r="SLX42" s="220"/>
      <c r="SLY42" s="220"/>
      <c r="SLZ42" s="220"/>
      <c r="SMA42" s="220"/>
      <c r="SMB42" s="220"/>
      <c r="SMC42" s="220"/>
      <c r="SMD42" s="220"/>
      <c r="SME42" s="220"/>
      <c r="SMF42" s="220"/>
      <c r="SMG42" s="220"/>
      <c r="SMH42" s="220"/>
      <c r="SMI42" s="220"/>
      <c r="SMJ42" s="220"/>
      <c r="SMK42" s="220"/>
      <c r="SML42" s="220"/>
      <c r="SMM42" s="220"/>
      <c r="SMN42" s="220"/>
      <c r="SMO42" s="220"/>
      <c r="SMP42" s="220"/>
      <c r="SMQ42" s="220"/>
      <c r="SMR42" s="220"/>
      <c r="SMS42" s="220"/>
      <c r="SMT42" s="220"/>
      <c r="SMU42" s="220"/>
      <c r="SMV42" s="220"/>
      <c r="SMW42" s="220"/>
      <c r="SMX42" s="220"/>
      <c r="SMY42" s="220"/>
      <c r="SMZ42" s="220"/>
      <c r="SNA42" s="220"/>
      <c r="SNB42" s="220"/>
      <c r="SNC42" s="220"/>
      <c r="SND42" s="220"/>
      <c r="SNE42" s="220"/>
      <c r="SNF42" s="220"/>
      <c r="SNG42" s="220"/>
      <c r="SNH42" s="220"/>
      <c r="SNI42" s="220"/>
      <c r="SNJ42" s="220"/>
      <c r="SNK42" s="220"/>
      <c r="SNL42" s="220"/>
      <c r="SNM42" s="220"/>
      <c r="SNN42" s="220"/>
      <c r="SNO42" s="220"/>
      <c r="SNP42" s="220"/>
      <c r="SNQ42" s="220"/>
      <c r="SNR42" s="220"/>
      <c r="SNS42" s="220"/>
      <c r="SNT42" s="220"/>
      <c r="SNU42" s="220"/>
      <c r="SNV42" s="220"/>
      <c r="SNW42" s="220"/>
      <c r="SNX42" s="220"/>
      <c r="SNY42" s="220"/>
      <c r="SNZ42" s="220"/>
      <c r="SOA42" s="220"/>
      <c r="SOB42" s="220"/>
      <c r="SOC42" s="220"/>
      <c r="SOD42" s="220"/>
      <c r="SOE42" s="220"/>
      <c r="SOF42" s="220"/>
      <c r="SOG42" s="220"/>
      <c r="SOH42" s="220"/>
      <c r="SOI42" s="220"/>
      <c r="SOJ42" s="220"/>
      <c r="SOK42" s="220"/>
      <c r="SOL42" s="220"/>
      <c r="SOM42" s="220"/>
      <c r="SON42" s="220"/>
      <c r="SOO42" s="220"/>
      <c r="SOP42" s="220"/>
      <c r="SOQ42" s="220"/>
      <c r="SOR42" s="220"/>
      <c r="SOS42" s="220"/>
      <c r="SOT42" s="220"/>
      <c r="SOU42" s="220"/>
      <c r="SOV42" s="220"/>
      <c r="SOW42" s="220"/>
      <c r="SOX42" s="220"/>
      <c r="SOY42" s="220"/>
      <c r="SOZ42" s="220"/>
      <c r="SPA42" s="220"/>
      <c r="SPB42" s="220"/>
      <c r="SPC42" s="220"/>
      <c r="SPD42" s="220"/>
      <c r="SPE42" s="220"/>
      <c r="SPF42" s="220"/>
      <c r="SPG42" s="220"/>
      <c r="SPH42" s="220"/>
      <c r="SPI42" s="220"/>
      <c r="SPJ42" s="220"/>
      <c r="SPK42" s="220"/>
      <c r="SPL42" s="220"/>
      <c r="SPM42" s="220"/>
      <c r="SPN42" s="220"/>
      <c r="SPO42" s="220"/>
      <c r="SPP42" s="220"/>
      <c r="SPQ42" s="220"/>
      <c r="SPR42" s="220"/>
      <c r="SPS42" s="220"/>
      <c r="SPT42" s="220"/>
      <c r="SPU42" s="220"/>
      <c r="SPV42" s="220"/>
      <c r="SPW42" s="220"/>
      <c r="SPX42" s="220"/>
      <c r="SPY42" s="220"/>
      <c r="SPZ42" s="220"/>
      <c r="SQA42" s="220"/>
      <c r="SQB42" s="220"/>
      <c r="SQC42" s="220"/>
      <c r="SQD42" s="220"/>
      <c r="SQE42" s="220"/>
      <c r="SQF42" s="220"/>
      <c r="SQG42" s="220"/>
      <c r="SQH42" s="220"/>
      <c r="SQI42" s="220"/>
      <c r="SQJ42" s="220"/>
      <c r="SQK42" s="220"/>
      <c r="SQL42" s="220"/>
      <c r="SQM42" s="220"/>
      <c r="SQN42" s="220"/>
      <c r="SQO42" s="220"/>
      <c r="SQP42" s="220"/>
      <c r="SQQ42" s="220"/>
      <c r="SQR42" s="220"/>
      <c r="SQS42" s="220"/>
      <c r="SQT42" s="220"/>
      <c r="SQU42" s="220"/>
      <c r="SQV42" s="220"/>
      <c r="SQW42" s="220"/>
      <c r="SQX42" s="220"/>
      <c r="SQY42" s="220"/>
      <c r="SQZ42" s="220"/>
      <c r="SRA42" s="220"/>
      <c r="SRB42" s="220"/>
      <c r="SRC42" s="220"/>
      <c r="SRD42" s="220"/>
      <c r="SRE42" s="220"/>
      <c r="SRF42" s="220"/>
      <c r="SRG42" s="220"/>
      <c r="SRH42" s="220"/>
      <c r="SRI42" s="220"/>
      <c r="SRJ42" s="220"/>
      <c r="SRK42" s="220"/>
      <c r="SRL42" s="220"/>
      <c r="SRM42" s="220"/>
      <c r="SRN42" s="220"/>
      <c r="SRO42" s="220"/>
      <c r="SRP42" s="220"/>
      <c r="SRQ42" s="220"/>
      <c r="SRR42" s="220"/>
      <c r="SRS42" s="220"/>
      <c r="SRT42" s="220"/>
      <c r="SRU42" s="220"/>
      <c r="SRV42" s="220"/>
      <c r="SRW42" s="220"/>
      <c r="SRX42" s="220"/>
      <c r="SRY42" s="220"/>
      <c r="SRZ42" s="220"/>
      <c r="SSA42" s="220"/>
      <c r="SSB42" s="220"/>
      <c r="SSC42" s="220"/>
      <c r="SSD42" s="220"/>
      <c r="SSE42" s="220"/>
      <c r="SSF42" s="220"/>
      <c r="SSG42" s="220"/>
      <c r="SSH42" s="220"/>
      <c r="SSI42" s="220"/>
      <c r="SSJ42" s="220"/>
      <c r="SSK42" s="220"/>
      <c r="SSL42" s="220"/>
      <c r="SSM42" s="220"/>
      <c r="SSN42" s="220"/>
      <c r="SSO42" s="220"/>
      <c r="SSP42" s="220"/>
      <c r="SSQ42" s="220"/>
      <c r="SSR42" s="220"/>
      <c r="SSS42" s="220"/>
      <c r="SST42" s="220"/>
      <c r="SSU42" s="220"/>
      <c r="SSV42" s="220"/>
      <c r="SSW42" s="220"/>
      <c r="SSX42" s="220"/>
      <c r="SSY42" s="220"/>
      <c r="SSZ42" s="220"/>
      <c r="STA42" s="220"/>
      <c r="STB42" s="220"/>
      <c r="STC42" s="220"/>
      <c r="STD42" s="220"/>
      <c r="STE42" s="220"/>
      <c r="STF42" s="220"/>
      <c r="STG42" s="220"/>
      <c r="STH42" s="220"/>
      <c r="STI42" s="220"/>
      <c r="STJ42" s="220"/>
      <c r="STK42" s="220"/>
      <c r="STL42" s="220"/>
      <c r="STM42" s="220"/>
      <c r="STN42" s="220"/>
      <c r="STO42" s="220"/>
      <c r="STP42" s="220"/>
      <c r="STQ42" s="220"/>
      <c r="STR42" s="220"/>
      <c r="STS42" s="220"/>
      <c r="STT42" s="220"/>
      <c r="STU42" s="220"/>
      <c r="STV42" s="220"/>
      <c r="STW42" s="220"/>
      <c r="STX42" s="220"/>
      <c r="STY42" s="220"/>
      <c r="STZ42" s="220"/>
      <c r="SUA42" s="220"/>
      <c r="SUB42" s="220"/>
      <c r="SUC42" s="220"/>
      <c r="SUD42" s="220"/>
      <c r="SUE42" s="220"/>
      <c r="SUF42" s="220"/>
      <c r="SUG42" s="220"/>
      <c r="SUH42" s="220"/>
      <c r="SUI42" s="220"/>
      <c r="SUJ42" s="220"/>
      <c r="SUK42" s="220"/>
      <c r="SUL42" s="220"/>
      <c r="SUM42" s="220"/>
      <c r="SUN42" s="220"/>
      <c r="SUO42" s="220"/>
      <c r="SUP42" s="220"/>
      <c r="SUQ42" s="220"/>
      <c r="SUR42" s="220"/>
      <c r="SUS42" s="220"/>
      <c r="SUT42" s="220"/>
      <c r="SUU42" s="220"/>
      <c r="SUV42" s="220"/>
      <c r="SUW42" s="220"/>
      <c r="SUX42" s="220"/>
      <c r="SUY42" s="220"/>
      <c r="SUZ42" s="220"/>
      <c r="SVA42" s="220"/>
      <c r="SVB42" s="220"/>
      <c r="SVC42" s="220"/>
      <c r="SVD42" s="220"/>
      <c r="SVE42" s="220"/>
      <c r="SVF42" s="220"/>
      <c r="SVG42" s="220"/>
      <c r="SVH42" s="220"/>
      <c r="SVI42" s="220"/>
      <c r="SVJ42" s="220"/>
      <c r="SVK42" s="220"/>
      <c r="SVL42" s="220"/>
      <c r="SVM42" s="220"/>
      <c r="SVN42" s="220"/>
      <c r="SVO42" s="220"/>
      <c r="SVP42" s="220"/>
      <c r="SVQ42" s="220"/>
      <c r="SVR42" s="220"/>
      <c r="SVS42" s="220"/>
      <c r="SVT42" s="220"/>
      <c r="SVU42" s="220"/>
      <c r="SVV42" s="220"/>
      <c r="SVW42" s="220"/>
      <c r="SVX42" s="220"/>
      <c r="SVY42" s="220"/>
      <c r="SVZ42" s="220"/>
      <c r="SWA42" s="220"/>
      <c r="SWB42" s="220"/>
      <c r="SWC42" s="220"/>
      <c r="SWD42" s="220"/>
      <c r="SWE42" s="220"/>
      <c r="SWF42" s="220"/>
      <c r="SWG42" s="220"/>
      <c r="SWH42" s="220"/>
      <c r="SWI42" s="220"/>
      <c r="SWJ42" s="220"/>
      <c r="SWK42" s="220"/>
      <c r="SWL42" s="220"/>
      <c r="SWM42" s="220"/>
      <c r="SWN42" s="220"/>
      <c r="SWO42" s="220"/>
      <c r="SWP42" s="220"/>
      <c r="SWQ42" s="220"/>
      <c r="SWR42" s="220"/>
      <c r="SWS42" s="220"/>
      <c r="SWT42" s="220"/>
      <c r="SWU42" s="220"/>
      <c r="SWV42" s="220"/>
      <c r="SWW42" s="220"/>
      <c r="SWX42" s="220"/>
      <c r="SWY42" s="220"/>
      <c r="SWZ42" s="220"/>
      <c r="SXA42" s="220"/>
      <c r="SXB42" s="220"/>
      <c r="SXC42" s="220"/>
      <c r="SXD42" s="220"/>
      <c r="SXE42" s="220"/>
      <c r="SXF42" s="220"/>
      <c r="SXG42" s="220"/>
      <c r="SXH42" s="220"/>
      <c r="SXI42" s="220"/>
      <c r="SXJ42" s="220"/>
      <c r="SXK42" s="220"/>
      <c r="SXL42" s="220"/>
      <c r="SXM42" s="220"/>
      <c r="SXN42" s="220"/>
      <c r="SXO42" s="220"/>
      <c r="SXP42" s="220"/>
      <c r="SXQ42" s="220"/>
      <c r="SXR42" s="220"/>
      <c r="SXS42" s="220"/>
      <c r="SXT42" s="220"/>
      <c r="SXU42" s="220"/>
      <c r="SXV42" s="220"/>
      <c r="SXW42" s="220"/>
      <c r="SXX42" s="220"/>
      <c r="SXY42" s="220"/>
      <c r="SXZ42" s="220"/>
      <c r="SYA42" s="220"/>
      <c r="SYB42" s="220"/>
      <c r="SYC42" s="220"/>
      <c r="SYD42" s="220"/>
      <c r="SYE42" s="220"/>
      <c r="SYF42" s="220"/>
      <c r="SYG42" s="220"/>
      <c r="SYH42" s="220"/>
      <c r="SYI42" s="220"/>
      <c r="SYJ42" s="220"/>
      <c r="SYK42" s="220"/>
      <c r="SYL42" s="220"/>
      <c r="SYM42" s="220"/>
      <c r="SYN42" s="220"/>
      <c r="SYO42" s="220"/>
      <c r="SYP42" s="220"/>
      <c r="SYQ42" s="220"/>
      <c r="SYR42" s="220"/>
      <c r="SYS42" s="220"/>
      <c r="SYT42" s="220"/>
      <c r="SYU42" s="220"/>
      <c r="SYV42" s="220"/>
      <c r="SYW42" s="220"/>
      <c r="SYX42" s="220"/>
      <c r="SYY42" s="220"/>
      <c r="SYZ42" s="220"/>
      <c r="SZA42" s="220"/>
      <c r="SZB42" s="220"/>
      <c r="SZC42" s="220"/>
      <c r="SZD42" s="220"/>
      <c r="SZE42" s="220"/>
      <c r="SZF42" s="220"/>
      <c r="SZG42" s="220"/>
      <c r="SZH42" s="220"/>
      <c r="SZI42" s="220"/>
      <c r="SZJ42" s="220"/>
      <c r="SZK42" s="220"/>
      <c r="SZL42" s="220"/>
      <c r="SZM42" s="220"/>
      <c r="SZN42" s="220"/>
      <c r="SZO42" s="220"/>
      <c r="SZP42" s="220"/>
      <c r="SZQ42" s="220"/>
      <c r="SZR42" s="220"/>
      <c r="SZS42" s="220"/>
      <c r="SZT42" s="220"/>
      <c r="SZU42" s="220"/>
      <c r="SZV42" s="220"/>
      <c r="SZW42" s="220"/>
      <c r="SZX42" s="220"/>
      <c r="SZY42" s="220"/>
      <c r="SZZ42" s="220"/>
      <c r="TAA42" s="220"/>
      <c r="TAB42" s="220"/>
      <c r="TAC42" s="220"/>
      <c r="TAD42" s="220"/>
      <c r="TAE42" s="220"/>
      <c r="TAF42" s="220"/>
      <c r="TAG42" s="220"/>
      <c r="TAH42" s="220"/>
      <c r="TAI42" s="220"/>
      <c r="TAJ42" s="220"/>
      <c r="TAK42" s="220"/>
      <c r="TAL42" s="220"/>
      <c r="TAM42" s="220"/>
      <c r="TAN42" s="220"/>
      <c r="TAO42" s="220"/>
      <c r="TAP42" s="220"/>
      <c r="TAQ42" s="220"/>
      <c r="TAR42" s="220"/>
      <c r="TAS42" s="220"/>
      <c r="TAT42" s="220"/>
      <c r="TAU42" s="220"/>
      <c r="TAV42" s="220"/>
      <c r="TAW42" s="220"/>
      <c r="TAX42" s="220"/>
      <c r="TAY42" s="220"/>
      <c r="TAZ42" s="220"/>
      <c r="TBA42" s="220"/>
      <c r="TBB42" s="220"/>
      <c r="TBC42" s="220"/>
      <c r="TBD42" s="220"/>
      <c r="TBE42" s="220"/>
      <c r="TBF42" s="220"/>
      <c r="TBG42" s="220"/>
      <c r="TBH42" s="220"/>
      <c r="TBI42" s="220"/>
      <c r="TBJ42" s="220"/>
      <c r="TBK42" s="220"/>
      <c r="TBL42" s="220"/>
      <c r="TBM42" s="220"/>
      <c r="TBN42" s="220"/>
      <c r="TBO42" s="220"/>
      <c r="TBP42" s="220"/>
      <c r="TBQ42" s="220"/>
      <c r="TBR42" s="220"/>
      <c r="TBS42" s="220"/>
      <c r="TBT42" s="220"/>
      <c r="TBU42" s="220"/>
      <c r="TBV42" s="220"/>
      <c r="TBW42" s="220"/>
      <c r="TBX42" s="220"/>
      <c r="TBY42" s="220"/>
      <c r="TBZ42" s="220"/>
      <c r="TCA42" s="220"/>
      <c r="TCB42" s="220"/>
      <c r="TCC42" s="220"/>
      <c r="TCD42" s="220"/>
      <c r="TCE42" s="220"/>
      <c r="TCF42" s="220"/>
      <c r="TCG42" s="220"/>
      <c r="TCH42" s="220"/>
      <c r="TCI42" s="220"/>
      <c r="TCJ42" s="220"/>
      <c r="TCK42" s="220"/>
      <c r="TCL42" s="220"/>
      <c r="TCM42" s="220"/>
      <c r="TCN42" s="220"/>
      <c r="TCO42" s="220"/>
      <c r="TCP42" s="220"/>
      <c r="TCQ42" s="220"/>
      <c r="TCR42" s="220"/>
      <c r="TCS42" s="220"/>
      <c r="TCT42" s="220"/>
      <c r="TCU42" s="220"/>
      <c r="TCV42" s="220"/>
      <c r="TCW42" s="220"/>
      <c r="TCX42" s="220"/>
      <c r="TCY42" s="220"/>
      <c r="TCZ42" s="220"/>
      <c r="TDA42" s="220"/>
      <c r="TDB42" s="220"/>
      <c r="TDC42" s="220"/>
      <c r="TDD42" s="220"/>
      <c r="TDE42" s="220"/>
      <c r="TDF42" s="220"/>
      <c r="TDG42" s="220"/>
      <c r="TDH42" s="220"/>
      <c r="TDI42" s="220"/>
      <c r="TDJ42" s="220"/>
      <c r="TDK42" s="220"/>
      <c r="TDL42" s="220"/>
      <c r="TDM42" s="220"/>
      <c r="TDN42" s="220"/>
      <c r="TDO42" s="220"/>
      <c r="TDP42" s="220"/>
      <c r="TDQ42" s="220"/>
      <c r="TDR42" s="220"/>
      <c r="TDS42" s="220"/>
      <c r="TDT42" s="220"/>
      <c r="TDU42" s="220"/>
      <c r="TDV42" s="220"/>
      <c r="TDW42" s="220"/>
      <c r="TDX42" s="220"/>
      <c r="TDY42" s="220"/>
      <c r="TDZ42" s="220"/>
      <c r="TEA42" s="220"/>
      <c r="TEB42" s="220"/>
      <c r="TEC42" s="220"/>
      <c r="TED42" s="220"/>
      <c r="TEE42" s="220"/>
      <c r="TEF42" s="220"/>
      <c r="TEG42" s="220"/>
      <c r="TEH42" s="220"/>
      <c r="TEI42" s="220"/>
      <c r="TEJ42" s="220"/>
      <c r="TEK42" s="220"/>
      <c r="TEL42" s="220"/>
      <c r="TEM42" s="220"/>
      <c r="TEN42" s="220"/>
      <c r="TEO42" s="220"/>
      <c r="TEP42" s="220"/>
      <c r="TEQ42" s="220"/>
      <c r="TER42" s="220"/>
      <c r="TES42" s="220"/>
      <c r="TET42" s="220"/>
      <c r="TEU42" s="220"/>
      <c r="TEV42" s="220"/>
      <c r="TEW42" s="220"/>
      <c r="TEX42" s="220"/>
      <c r="TEY42" s="220"/>
      <c r="TEZ42" s="220"/>
      <c r="TFA42" s="220"/>
      <c r="TFB42" s="220"/>
      <c r="TFC42" s="220"/>
      <c r="TFD42" s="220"/>
      <c r="TFE42" s="220"/>
      <c r="TFF42" s="220"/>
      <c r="TFG42" s="220"/>
      <c r="TFH42" s="220"/>
      <c r="TFI42" s="220"/>
      <c r="TFJ42" s="220"/>
      <c r="TFK42" s="220"/>
      <c r="TFL42" s="220"/>
      <c r="TFM42" s="220"/>
      <c r="TFN42" s="220"/>
      <c r="TFO42" s="220"/>
      <c r="TFP42" s="220"/>
      <c r="TFQ42" s="220"/>
      <c r="TFR42" s="220"/>
      <c r="TFS42" s="220"/>
      <c r="TFT42" s="220"/>
      <c r="TFU42" s="220"/>
      <c r="TFV42" s="220"/>
      <c r="TFW42" s="220"/>
      <c r="TFX42" s="220"/>
      <c r="TFY42" s="220"/>
      <c r="TFZ42" s="220"/>
      <c r="TGA42" s="220"/>
      <c r="TGB42" s="220"/>
      <c r="TGC42" s="220"/>
      <c r="TGD42" s="220"/>
      <c r="TGE42" s="220"/>
      <c r="TGF42" s="220"/>
      <c r="TGG42" s="220"/>
      <c r="TGH42" s="220"/>
      <c r="TGI42" s="220"/>
      <c r="TGJ42" s="220"/>
      <c r="TGK42" s="220"/>
      <c r="TGL42" s="220"/>
      <c r="TGM42" s="220"/>
      <c r="TGN42" s="220"/>
      <c r="TGO42" s="220"/>
      <c r="TGP42" s="220"/>
      <c r="TGQ42" s="220"/>
      <c r="TGR42" s="220"/>
      <c r="TGS42" s="220"/>
      <c r="TGT42" s="220"/>
      <c r="TGU42" s="220"/>
      <c r="TGV42" s="220"/>
      <c r="TGW42" s="220"/>
      <c r="TGX42" s="220"/>
      <c r="TGY42" s="220"/>
      <c r="TGZ42" s="220"/>
      <c r="THA42" s="220"/>
      <c r="THB42" s="220"/>
      <c r="THC42" s="220"/>
      <c r="THD42" s="220"/>
      <c r="THE42" s="220"/>
      <c r="THF42" s="220"/>
      <c r="THG42" s="220"/>
      <c r="THH42" s="220"/>
      <c r="THI42" s="220"/>
      <c r="THJ42" s="220"/>
      <c r="THK42" s="220"/>
      <c r="THL42" s="220"/>
      <c r="THM42" s="220"/>
      <c r="THN42" s="220"/>
      <c r="THO42" s="220"/>
      <c r="THP42" s="220"/>
      <c r="THQ42" s="220"/>
      <c r="THR42" s="220"/>
      <c r="THS42" s="220"/>
      <c r="THT42" s="220"/>
      <c r="THU42" s="220"/>
      <c r="THV42" s="220"/>
      <c r="THW42" s="220"/>
      <c r="THX42" s="220"/>
      <c r="THY42" s="220"/>
      <c r="THZ42" s="220"/>
      <c r="TIA42" s="220"/>
      <c r="TIB42" s="220"/>
      <c r="TIC42" s="220"/>
      <c r="TID42" s="220"/>
      <c r="TIE42" s="220"/>
      <c r="TIF42" s="220"/>
      <c r="TIG42" s="220"/>
      <c r="TIH42" s="220"/>
      <c r="TII42" s="220"/>
      <c r="TIJ42" s="220"/>
      <c r="TIK42" s="220"/>
      <c r="TIL42" s="220"/>
      <c r="TIM42" s="220"/>
      <c r="TIN42" s="220"/>
      <c r="TIO42" s="220"/>
      <c r="TIP42" s="220"/>
      <c r="TIQ42" s="220"/>
      <c r="TIR42" s="220"/>
      <c r="TIS42" s="220"/>
      <c r="TIT42" s="220"/>
      <c r="TIU42" s="220"/>
      <c r="TIV42" s="220"/>
      <c r="TIW42" s="220"/>
      <c r="TIX42" s="220"/>
      <c r="TIY42" s="220"/>
      <c r="TIZ42" s="220"/>
      <c r="TJA42" s="220"/>
      <c r="TJB42" s="220"/>
      <c r="TJC42" s="220"/>
      <c r="TJD42" s="220"/>
      <c r="TJE42" s="220"/>
      <c r="TJF42" s="220"/>
      <c r="TJG42" s="220"/>
      <c r="TJH42" s="220"/>
      <c r="TJI42" s="220"/>
      <c r="TJJ42" s="220"/>
      <c r="TJK42" s="220"/>
      <c r="TJL42" s="220"/>
      <c r="TJM42" s="220"/>
      <c r="TJN42" s="220"/>
      <c r="TJO42" s="220"/>
      <c r="TJP42" s="220"/>
      <c r="TJQ42" s="220"/>
      <c r="TJR42" s="220"/>
      <c r="TJS42" s="220"/>
      <c r="TJT42" s="220"/>
      <c r="TJU42" s="220"/>
      <c r="TJV42" s="220"/>
      <c r="TJW42" s="220"/>
      <c r="TJX42" s="220"/>
      <c r="TJY42" s="220"/>
      <c r="TJZ42" s="220"/>
      <c r="TKA42" s="220"/>
      <c r="TKB42" s="220"/>
      <c r="TKC42" s="220"/>
      <c r="TKD42" s="220"/>
      <c r="TKE42" s="220"/>
      <c r="TKF42" s="220"/>
      <c r="TKG42" s="220"/>
      <c r="TKH42" s="220"/>
      <c r="TKI42" s="220"/>
      <c r="TKJ42" s="220"/>
      <c r="TKK42" s="220"/>
      <c r="TKL42" s="220"/>
      <c r="TKM42" s="220"/>
      <c r="TKN42" s="220"/>
      <c r="TKO42" s="220"/>
      <c r="TKP42" s="220"/>
      <c r="TKQ42" s="220"/>
      <c r="TKR42" s="220"/>
      <c r="TKS42" s="220"/>
      <c r="TKT42" s="220"/>
      <c r="TKU42" s="220"/>
      <c r="TKV42" s="220"/>
      <c r="TKW42" s="220"/>
      <c r="TKX42" s="220"/>
      <c r="TKY42" s="220"/>
      <c r="TKZ42" s="220"/>
      <c r="TLA42" s="220"/>
      <c r="TLB42" s="220"/>
      <c r="TLC42" s="220"/>
      <c r="TLD42" s="220"/>
      <c r="TLE42" s="220"/>
      <c r="TLF42" s="220"/>
      <c r="TLG42" s="220"/>
      <c r="TLH42" s="220"/>
      <c r="TLI42" s="220"/>
      <c r="TLJ42" s="220"/>
      <c r="TLK42" s="220"/>
      <c r="TLL42" s="220"/>
      <c r="TLM42" s="220"/>
      <c r="TLN42" s="220"/>
      <c r="TLO42" s="220"/>
      <c r="TLP42" s="220"/>
      <c r="TLQ42" s="220"/>
      <c r="TLR42" s="220"/>
      <c r="TLS42" s="220"/>
      <c r="TLT42" s="220"/>
      <c r="TLU42" s="220"/>
      <c r="TLV42" s="220"/>
      <c r="TLW42" s="220"/>
      <c r="TLX42" s="220"/>
      <c r="TLY42" s="220"/>
      <c r="TLZ42" s="220"/>
      <c r="TMA42" s="220"/>
      <c r="TMB42" s="220"/>
      <c r="TMC42" s="220"/>
      <c r="TMD42" s="220"/>
      <c r="TME42" s="220"/>
      <c r="TMF42" s="220"/>
      <c r="TMG42" s="220"/>
      <c r="TMH42" s="220"/>
      <c r="TMI42" s="220"/>
      <c r="TMJ42" s="220"/>
      <c r="TMK42" s="220"/>
      <c r="TML42" s="220"/>
      <c r="TMM42" s="220"/>
      <c r="TMN42" s="220"/>
      <c r="TMO42" s="220"/>
      <c r="TMP42" s="220"/>
      <c r="TMQ42" s="220"/>
      <c r="TMR42" s="220"/>
      <c r="TMS42" s="220"/>
      <c r="TMT42" s="220"/>
      <c r="TMU42" s="220"/>
      <c r="TMV42" s="220"/>
      <c r="TMW42" s="220"/>
      <c r="TMX42" s="220"/>
      <c r="TMY42" s="220"/>
      <c r="TMZ42" s="220"/>
      <c r="TNA42" s="220"/>
      <c r="TNB42" s="220"/>
      <c r="TNC42" s="220"/>
      <c r="TND42" s="220"/>
      <c r="TNE42" s="220"/>
      <c r="TNF42" s="220"/>
      <c r="TNG42" s="220"/>
      <c r="TNH42" s="220"/>
      <c r="TNI42" s="220"/>
      <c r="TNJ42" s="220"/>
      <c r="TNK42" s="220"/>
      <c r="TNL42" s="220"/>
      <c r="TNM42" s="220"/>
      <c r="TNN42" s="220"/>
      <c r="TNO42" s="220"/>
      <c r="TNP42" s="220"/>
      <c r="TNQ42" s="220"/>
      <c r="TNR42" s="220"/>
      <c r="TNS42" s="220"/>
      <c r="TNT42" s="220"/>
      <c r="TNU42" s="220"/>
      <c r="TNV42" s="220"/>
      <c r="TNW42" s="220"/>
      <c r="TNX42" s="220"/>
      <c r="TNY42" s="220"/>
      <c r="TNZ42" s="220"/>
      <c r="TOA42" s="220"/>
      <c r="TOB42" s="220"/>
      <c r="TOC42" s="220"/>
      <c r="TOD42" s="220"/>
      <c r="TOE42" s="220"/>
      <c r="TOF42" s="220"/>
      <c r="TOG42" s="220"/>
      <c r="TOH42" s="220"/>
      <c r="TOI42" s="220"/>
      <c r="TOJ42" s="220"/>
      <c r="TOK42" s="220"/>
      <c r="TOL42" s="220"/>
      <c r="TOM42" s="220"/>
      <c r="TON42" s="220"/>
      <c r="TOO42" s="220"/>
      <c r="TOP42" s="220"/>
      <c r="TOQ42" s="220"/>
      <c r="TOR42" s="220"/>
      <c r="TOS42" s="220"/>
      <c r="TOT42" s="220"/>
      <c r="TOU42" s="220"/>
      <c r="TOV42" s="220"/>
      <c r="TOW42" s="220"/>
      <c r="TOX42" s="220"/>
      <c r="TOY42" s="220"/>
      <c r="TOZ42" s="220"/>
      <c r="TPA42" s="220"/>
      <c r="TPB42" s="220"/>
      <c r="TPC42" s="220"/>
      <c r="TPD42" s="220"/>
      <c r="TPE42" s="220"/>
      <c r="TPF42" s="220"/>
      <c r="TPG42" s="220"/>
      <c r="TPH42" s="220"/>
      <c r="TPI42" s="220"/>
      <c r="TPJ42" s="220"/>
      <c r="TPK42" s="220"/>
      <c r="TPL42" s="220"/>
      <c r="TPM42" s="220"/>
      <c r="TPN42" s="220"/>
      <c r="TPO42" s="220"/>
      <c r="TPP42" s="220"/>
      <c r="TPQ42" s="220"/>
      <c r="TPR42" s="220"/>
      <c r="TPS42" s="220"/>
      <c r="TPT42" s="220"/>
      <c r="TPU42" s="220"/>
      <c r="TPV42" s="220"/>
      <c r="TPW42" s="220"/>
      <c r="TPX42" s="220"/>
      <c r="TPY42" s="220"/>
      <c r="TPZ42" s="220"/>
      <c r="TQA42" s="220"/>
      <c r="TQB42" s="220"/>
      <c r="TQC42" s="220"/>
      <c r="TQD42" s="220"/>
      <c r="TQE42" s="220"/>
      <c r="TQF42" s="220"/>
      <c r="TQG42" s="220"/>
      <c r="TQH42" s="220"/>
      <c r="TQI42" s="220"/>
      <c r="TQJ42" s="220"/>
      <c r="TQK42" s="220"/>
      <c r="TQL42" s="220"/>
      <c r="TQM42" s="220"/>
      <c r="TQN42" s="220"/>
      <c r="TQO42" s="220"/>
      <c r="TQP42" s="220"/>
      <c r="TQQ42" s="220"/>
      <c r="TQR42" s="220"/>
      <c r="TQS42" s="220"/>
      <c r="TQT42" s="220"/>
      <c r="TQU42" s="220"/>
      <c r="TQV42" s="220"/>
      <c r="TQW42" s="220"/>
      <c r="TQX42" s="220"/>
      <c r="TQY42" s="220"/>
      <c r="TQZ42" s="220"/>
      <c r="TRA42" s="220"/>
      <c r="TRB42" s="220"/>
      <c r="TRC42" s="220"/>
      <c r="TRD42" s="220"/>
      <c r="TRE42" s="220"/>
      <c r="TRF42" s="220"/>
      <c r="TRG42" s="220"/>
      <c r="TRH42" s="220"/>
      <c r="TRI42" s="220"/>
      <c r="TRJ42" s="220"/>
      <c r="TRK42" s="220"/>
      <c r="TRL42" s="220"/>
      <c r="TRM42" s="220"/>
      <c r="TRN42" s="220"/>
      <c r="TRO42" s="220"/>
      <c r="TRP42" s="220"/>
      <c r="TRQ42" s="220"/>
      <c r="TRR42" s="220"/>
      <c r="TRS42" s="220"/>
      <c r="TRT42" s="220"/>
      <c r="TRU42" s="220"/>
      <c r="TRV42" s="220"/>
      <c r="TRW42" s="220"/>
      <c r="TRX42" s="220"/>
      <c r="TRY42" s="220"/>
      <c r="TRZ42" s="220"/>
      <c r="TSA42" s="220"/>
      <c r="TSB42" s="220"/>
      <c r="TSC42" s="220"/>
      <c r="TSD42" s="220"/>
      <c r="TSE42" s="220"/>
      <c r="TSF42" s="220"/>
      <c r="TSG42" s="220"/>
      <c r="TSH42" s="220"/>
      <c r="TSI42" s="220"/>
      <c r="TSJ42" s="220"/>
      <c r="TSK42" s="220"/>
      <c r="TSL42" s="220"/>
      <c r="TSM42" s="220"/>
      <c r="TSN42" s="220"/>
      <c r="TSO42" s="220"/>
      <c r="TSP42" s="220"/>
      <c r="TSQ42" s="220"/>
      <c r="TSR42" s="220"/>
      <c r="TSS42" s="220"/>
      <c r="TST42" s="220"/>
      <c r="TSU42" s="220"/>
      <c r="TSV42" s="220"/>
      <c r="TSW42" s="220"/>
      <c r="TSX42" s="220"/>
      <c r="TSY42" s="220"/>
      <c r="TSZ42" s="220"/>
      <c r="TTA42" s="220"/>
      <c r="TTB42" s="220"/>
      <c r="TTC42" s="220"/>
      <c r="TTD42" s="220"/>
      <c r="TTE42" s="220"/>
      <c r="TTF42" s="220"/>
      <c r="TTG42" s="220"/>
      <c r="TTH42" s="220"/>
      <c r="TTI42" s="220"/>
      <c r="TTJ42" s="220"/>
      <c r="TTK42" s="220"/>
      <c r="TTL42" s="220"/>
      <c r="TTM42" s="220"/>
      <c r="TTN42" s="220"/>
      <c r="TTO42" s="220"/>
      <c r="TTP42" s="220"/>
      <c r="TTQ42" s="220"/>
      <c r="TTR42" s="220"/>
      <c r="TTS42" s="220"/>
      <c r="TTT42" s="220"/>
      <c r="TTU42" s="220"/>
      <c r="TTV42" s="220"/>
      <c r="TTW42" s="220"/>
      <c r="TTX42" s="220"/>
      <c r="TTY42" s="220"/>
      <c r="TTZ42" s="220"/>
      <c r="TUA42" s="220"/>
      <c r="TUB42" s="220"/>
      <c r="TUC42" s="220"/>
      <c r="TUD42" s="220"/>
      <c r="TUE42" s="220"/>
      <c r="TUF42" s="220"/>
      <c r="TUG42" s="220"/>
      <c r="TUH42" s="220"/>
      <c r="TUI42" s="220"/>
      <c r="TUJ42" s="220"/>
      <c r="TUK42" s="220"/>
      <c r="TUL42" s="220"/>
      <c r="TUM42" s="220"/>
      <c r="TUN42" s="220"/>
      <c r="TUO42" s="220"/>
      <c r="TUP42" s="220"/>
      <c r="TUQ42" s="220"/>
      <c r="TUR42" s="220"/>
      <c r="TUS42" s="220"/>
      <c r="TUT42" s="220"/>
      <c r="TUU42" s="220"/>
      <c r="TUV42" s="220"/>
      <c r="TUW42" s="220"/>
      <c r="TUX42" s="220"/>
      <c r="TUY42" s="220"/>
      <c r="TUZ42" s="220"/>
      <c r="TVA42" s="220"/>
      <c r="TVB42" s="220"/>
      <c r="TVC42" s="220"/>
      <c r="TVD42" s="220"/>
      <c r="TVE42" s="220"/>
      <c r="TVF42" s="220"/>
      <c r="TVG42" s="220"/>
      <c r="TVH42" s="220"/>
      <c r="TVI42" s="220"/>
      <c r="TVJ42" s="220"/>
      <c r="TVK42" s="220"/>
      <c r="TVL42" s="220"/>
      <c r="TVM42" s="220"/>
      <c r="TVN42" s="220"/>
      <c r="TVO42" s="220"/>
      <c r="TVP42" s="220"/>
      <c r="TVQ42" s="220"/>
      <c r="TVR42" s="220"/>
      <c r="TVS42" s="220"/>
      <c r="TVT42" s="220"/>
      <c r="TVU42" s="220"/>
      <c r="TVV42" s="220"/>
      <c r="TVW42" s="220"/>
      <c r="TVX42" s="220"/>
      <c r="TVY42" s="220"/>
      <c r="TVZ42" s="220"/>
      <c r="TWA42" s="220"/>
      <c r="TWB42" s="220"/>
      <c r="TWC42" s="220"/>
      <c r="TWD42" s="220"/>
      <c r="TWE42" s="220"/>
      <c r="TWF42" s="220"/>
      <c r="TWG42" s="220"/>
      <c r="TWH42" s="220"/>
      <c r="TWI42" s="220"/>
      <c r="TWJ42" s="220"/>
      <c r="TWK42" s="220"/>
      <c r="TWL42" s="220"/>
      <c r="TWM42" s="220"/>
      <c r="TWN42" s="220"/>
      <c r="TWO42" s="220"/>
      <c r="TWP42" s="220"/>
      <c r="TWQ42" s="220"/>
      <c r="TWR42" s="220"/>
      <c r="TWS42" s="220"/>
      <c r="TWT42" s="220"/>
      <c r="TWU42" s="220"/>
      <c r="TWV42" s="220"/>
      <c r="TWW42" s="220"/>
      <c r="TWX42" s="220"/>
      <c r="TWY42" s="220"/>
      <c r="TWZ42" s="220"/>
      <c r="TXA42" s="220"/>
      <c r="TXB42" s="220"/>
      <c r="TXC42" s="220"/>
      <c r="TXD42" s="220"/>
      <c r="TXE42" s="220"/>
      <c r="TXF42" s="220"/>
      <c r="TXG42" s="220"/>
      <c r="TXH42" s="220"/>
      <c r="TXI42" s="220"/>
      <c r="TXJ42" s="220"/>
      <c r="TXK42" s="220"/>
      <c r="TXL42" s="220"/>
      <c r="TXM42" s="220"/>
      <c r="TXN42" s="220"/>
      <c r="TXO42" s="220"/>
      <c r="TXP42" s="220"/>
      <c r="TXQ42" s="220"/>
      <c r="TXR42" s="220"/>
      <c r="TXS42" s="220"/>
      <c r="TXT42" s="220"/>
      <c r="TXU42" s="220"/>
      <c r="TXV42" s="220"/>
      <c r="TXW42" s="220"/>
      <c r="TXX42" s="220"/>
      <c r="TXY42" s="220"/>
      <c r="TXZ42" s="220"/>
      <c r="TYA42" s="220"/>
      <c r="TYB42" s="220"/>
      <c r="TYC42" s="220"/>
      <c r="TYD42" s="220"/>
      <c r="TYE42" s="220"/>
      <c r="TYF42" s="220"/>
      <c r="TYG42" s="220"/>
      <c r="TYH42" s="220"/>
      <c r="TYI42" s="220"/>
      <c r="TYJ42" s="220"/>
      <c r="TYK42" s="220"/>
      <c r="TYL42" s="220"/>
      <c r="TYM42" s="220"/>
      <c r="TYN42" s="220"/>
      <c r="TYO42" s="220"/>
      <c r="TYP42" s="220"/>
      <c r="TYQ42" s="220"/>
      <c r="TYR42" s="220"/>
      <c r="TYS42" s="220"/>
      <c r="TYT42" s="220"/>
      <c r="TYU42" s="220"/>
      <c r="TYV42" s="220"/>
      <c r="TYW42" s="220"/>
      <c r="TYX42" s="220"/>
      <c r="TYY42" s="220"/>
      <c r="TYZ42" s="220"/>
      <c r="TZA42" s="220"/>
      <c r="TZB42" s="220"/>
      <c r="TZC42" s="220"/>
      <c r="TZD42" s="220"/>
      <c r="TZE42" s="220"/>
      <c r="TZF42" s="220"/>
      <c r="TZG42" s="220"/>
      <c r="TZH42" s="220"/>
      <c r="TZI42" s="220"/>
      <c r="TZJ42" s="220"/>
      <c r="TZK42" s="220"/>
      <c r="TZL42" s="220"/>
      <c r="TZM42" s="220"/>
      <c r="TZN42" s="220"/>
      <c r="TZO42" s="220"/>
      <c r="TZP42" s="220"/>
      <c r="TZQ42" s="220"/>
      <c r="TZR42" s="220"/>
      <c r="TZS42" s="220"/>
      <c r="TZT42" s="220"/>
      <c r="TZU42" s="220"/>
      <c r="TZV42" s="220"/>
      <c r="TZW42" s="220"/>
      <c r="TZX42" s="220"/>
      <c r="TZY42" s="220"/>
      <c r="TZZ42" s="220"/>
      <c r="UAA42" s="220"/>
      <c r="UAB42" s="220"/>
      <c r="UAC42" s="220"/>
      <c r="UAD42" s="220"/>
      <c r="UAE42" s="220"/>
      <c r="UAF42" s="220"/>
      <c r="UAG42" s="220"/>
      <c r="UAH42" s="220"/>
      <c r="UAI42" s="220"/>
      <c r="UAJ42" s="220"/>
      <c r="UAK42" s="220"/>
      <c r="UAL42" s="220"/>
      <c r="UAM42" s="220"/>
      <c r="UAN42" s="220"/>
      <c r="UAO42" s="220"/>
      <c r="UAP42" s="220"/>
      <c r="UAQ42" s="220"/>
      <c r="UAR42" s="220"/>
      <c r="UAS42" s="220"/>
      <c r="UAT42" s="220"/>
      <c r="UAU42" s="220"/>
      <c r="UAV42" s="220"/>
      <c r="UAW42" s="220"/>
      <c r="UAX42" s="220"/>
      <c r="UAY42" s="220"/>
      <c r="UAZ42" s="220"/>
      <c r="UBA42" s="220"/>
      <c r="UBB42" s="220"/>
      <c r="UBC42" s="220"/>
      <c r="UBD42" s="220"/>
      <c r="UBE42" s="220"/>
      <c r="UBF42" s="220"/>
      <c r="UBG42" s="220"/>
      <c r="UBH42" s="220"/>
      <c r="UBI42" s="220"/>
      <c r="UBJ42" s="220"/>
      <c r="UBK42" s="220"/>
      <c r="UBL42" s="220"/>
      <c r="UBM42" s="220"/>
      <c r="UBN42" s="220"/>
      <c r="UBO42" s="220"/>
      <c r="UBP42" s="220"/>
      <c r="UBQ42" s="220"/>
      <c r="UBR42" s="220"/>
      <c r="UBS42" s="220"/>
      <c r="UBT42" s="220"/>
      <c r="UBU42" s="220"/>
      <c r="UBV42" s="220"/>
      <c r="UBW42" s="220"/>
      <c r="UBX42" s="220"/>
      <c r="UBY42" s="220"/>
      <c r="UBZ42" s="220"/>
      <c r="UCA42" s="220"/>
      <c r="UCB42" s="220"/>
      <c r="UCC42" s="220"/>
      <c r="UCD42" s="220"/>
      <c r="UCE42" s="220"/>
      <c r="UCF42" s="220"/>
      <c r="UCG42" s="220"/>
      <c r="UCH42" s="220"/>
      <c r="UCI42" s="220"/>
      <c r="UCJ42" s="220"/>
      <c r="UCK42" s="220"/>
      <c r="UCL42" s="220"/>
      <c r="UCM42" s="220"/>
      <c r="UCN42" s="220"/>
      <c r="UCO42" s="220"/>
      <c r="UCP42" s="220"/>
      <c r="UCQ42" s="220"/>
      <c r="UCR42" s="220"/>
      <c r="UCS42" s="220"/>
      <c r="UCT42" s="220"/>
      <c r="UCU42" s="220"/>
      <c r="UCV42" s="220"/>
      <c r="UCW42" s="220"/>
      <c r="UCX42" s="220"/>
      <c r="UCY42" s="220"/>
      <c r="UCZ42" s="220"/>
      <c r="UDA42" s="220"/>
      <c r="UDB42" s="220"/>
      <c r="UDC42" s="220"/>
      <c r="UDD42" s="220"/>
      <c r="UDE42" s="220"/>
      <c r="UDF42" s="220"/>
      <c r="UDG42" s="220"/>
      <c r="UDH42" s="220"/>
      <c r="UDI42" s="220"/>
      <c r="UDJ42" s="220"/>
      <c r="UDK42" s="220"/>
      <c r="UDL42" s="220"/>
      <c r="UDM42" s="220"/>
      <c r="UDN42" s="220"/>
      <c r="UDO42" s="220"/>
      <c r="UDP42" s="220"/>
      <c r="UDQ42" s="220"/>
      <c r="UDR42" s="220"/>
      <c r="UDS42" s="220"/>
      <c r="UDT42" s="220"/>
      <c r="UDU42" s="220"/>
      <c r="UDV42" s="220"/>
      <c r="UDW42" s="220"/>
      <c r="UDX42" s="220"/>
      <c r="UDY42" s="220"/>
      <c r="UDZ42" s="220"/>
      <c r="UEA42" s="220"/>
      <c r="UEB42" s="220"/>
      <c r="UEC42" s="220"/>
      <c r="UED42" s="220"/>
      <c r="UEE42" s="220"/>
      <c r="UEF42" s="220"/>
      <c r="UEG42" s="220"/>
      <c r="UEH42" s="220"/>
      <c r="UEI42" s="220"/>
      <c r="UEJ42" s="220"/>
      <c r="UEK42" s="220"/>
      <c r="UEL42" s="220"/>
      <c r="UEM42" s="220"/>
      <c r="UEN42" s="220"/>
      <c r="UEO42" s="220"/>
      <c r="UEP42" s="220"/>
      <c r="UEQ42" s="220"/>
      <c r="UER42" s="220"/>
      <c r="UES42" s="220"/>
      <c r="UET42" s="220"/>
      <c r="UEU42" s="220"/>
      <c r="UEV42" s="220"/>
      <c r="UEW42" s="220"/>
      <c r="UEX42" s="220"/>
      <c r="UEY42" s="220"/>
      <c r="UEZ42" s="220"/>
      <c r="UFA42" s="220"/>
      <c r="UFB42" s="220"/>
      <c r="UFC42" s="220"/>
      <c r="UFD42" s="220"/>
      <c r="UFE42" s="220"/>
      <c r="UFF42" s="220"/>
      <c r="UFG42" s="220"/>
      <c r="UFH42" s="220"/>
      <c r="UFI42" s="220"/>
      <c r="UFJ42" s="220"/>
      <c r="UFK42" s="220"/>
      <c r="UFL42" s="220"/>
      <c r="UFM42" s="220"/>
      <c r="UFN42" s="220"/>
      <c r="UFO42" s="220"/>
      <c r="UFP42" s="220"/>
      <c r="UFQ42" s="220"/>
      <c r="UFR42" s="220"/>
      <c r="UFS42" s="220"/>
      <c r="UFT42" s="220"/>
      <c r="UFU42" s="220"/>
      <c r="UFV42" s="220"/>
      <c r="UFW42" s="220"/>
      <c r="UFX42" s="220"/>
      <c r="UFY42" s="220"/>
      <c r="UFZ42" s="220"/>
      <c r="UGA42" s="220"/>
      <c r="UGB42" s="220"/>
      <c r="UGC42" s="220"/>
      <c r="UGD42" s="220"/>
      <c r="UGE42" s="220"/>
      <c r="UGF42" s="220"/>
      <c r="UGG42" s="220"/>
      <c r="UGH42" s="220"/>
      <c r="UGI42" s="220"/>
      <c r="UGJ42" s="220"/>
      <c r="UGK42" s="220"/>
      <c r="UGL42" s="220"/>
      <c r="UGM42" s="220"/>
      <c r="UGN42" s="220"/>
      <c r="UGO42" s="220"/>
      <c r="UGP42" s="220"/>
      <c r="UGQ42" s="220"/>
      <c r="UGR42" s="220"/>
      <c r="UGS42" s="220"/>
      <c r="UGT42" s="220"/>
      <c r="UGU42" s="220"/>
      <c r="UGV42" s="220"/>
      <c r="UGW42" s="220"/>
      <c r="UGX42" s="220"/>
      <c r="UGY42" s="220"/>
      <c r="UGZ42" s="220"/>
      <c r="UHA42" s="220"/>
      <c r="UHB42" s="220"/>
      <c r="UHC42" s="220"/>
      <c r="UHD42" s="220"/>
      <c r="UHE42" s="220"/>
      <c r="UHF42" s="220"/>
      <c r="UHG42" s="220"/>
      <c r="UHH42" s="220"/>
      <c r="UHI42" s="220"/>
      <c r="UHJ42" s="220"/>
      <c r="UHK42" s="220"/>
      <c r="UHL42" s="220"/>
      <c r="UHM42" s="220"/>
      <c r="UHN42" s="220"/>
      <c r="UHO42" s="220"/>
      <c r="UHP42" s="220"/>
      <c r="UHQ42" s="220"/>
      <c r="UHR42" s="220"/>
      <c r="UHS42" s="220"/>
      <c r="UHT42" s="220"/>
      <c r="UHU42" s="220"/>
      <c r="UHV42" s="220"/>
      <c r="UHW42" s="220"/>
      <c r="UHX42" s="220"/>
      <c r="UHY42" s="220"/>
      <c r="UHZ42" s="220"/>
      <c r="UIA42" s="220"/>
      <c r="UIB42" s="220"/>
      <c r="UIC42" s="220"/>
      <c r="UID42" s="220"/>
      <c r="UIE42" s="220"/>
      <c r="UIF42" s="220"/>
      <c r="UIG42" s="220"/>
      <c r="UIH42" s="220"/>
      <c r="UII42" s="220"/>
      <c r="UIJ42" s="220"/>
      <c r="UIK42" s="220"/>
      <c r="UIL42" s="220"/>
      <c r="UIM42" s="220"/>
      <c r="UIN42" s="220"/>
      <c r="UIO42" s="220"/>
      <c r="UIP42" s="220"/>
      <c r="UIQ42" s="220"/>
      <c r="UIR42" s="220"/>
      <c r="UIS42" s="220"/>
      <c r="UIT42" s="220"/>
      <c r="UIU42" s="220"/>
      <c r="UIV42" s="220"/>
      <c r="UIW42" s="220"/>
      <c r="UIX42" s="220"/>
      <c r="UIY42" s="220"/>
      <c r="UIZ42" s="220"/>
      <c r="UJA42" s="220"/>
      <c r="UJB42" s="220"/>
      <c r="UJC42" s="220"/>
      <c r="UJD42" s="220"/>
      <c r="UJE42" s="220"/>
      <c r="UJF42" s="220"/>
      <c r="UJG42" s="220"/>
      <c r="UJH42" s="220"/>
      <c r="UJI42" s="220"/>
      <c r="UJJ42" s="220"/>
      <c r="UJK42" s="220"/>
      <c r="UJL42" s="220"/>
      <c r="UJM42" s="220"/>
      <c r="UJN42" s="220"/>
      <c r="UJO42" s="220"/>
      <c r="UJP42" s="220"/>
      <c r="UJQ42" s="220"/>
      <c r="UJR42" s="220"/>
      <c r="UJS42" s="220"/>
      <c r="UJT42" s="220"/>
      <c r="UJU42" s="220"/>
      <c r="UJV42" s="220"/>
      <c r="UJW42" s="220"/>
      <c r="UJX42" s="220"/>
      <c r="UJY42" s="220"/>
      <c r="UJZ42" s="220"/>
      <c r="UKA42" s="220"/>
      <c r="UKB42" s="220"/>
      <c r="UKC42" s="220"/>
      <c r="UKD42" s="220"/>
      <c r="UKE42" s="220"/>
      <c r="UKF42" s="220"/>
      <c r="UKG42" s="220"/>
      <c r="UKH42" s="220"/>
      <c r="UKI42" s="220"/>
      <c r="UKJ42" s="220"/>
      <c r="UKK42" s="220"/>
      <c r="UKL42" s="220"/>
      <c r="UKM42" s="220"/>
      <c r="UKN42" s="220"/>
      <c r="UKO42" s="220"/>
      <c r="UKP42" s="220"/>
      <c r="UKQ42" s="220"/>
      <c r="UKR42" s="220"/>
      <c r="UKS42" s="220"/>
      <c r="UKT42" s="220"/>
      <c r="UKU42" s="220"/>
      <c r="UKV42" s="220"/>
      <c r="UKW42" s="220"/>
      <c r="UKX42" s="220"/>
      <c r="UKY42" s="220"/>
      <c r="UKZ42" s="220"/>
      <c r="ULA42" s="220"/>
      <c r="ULB42" s="220"/>
      <c r="ULC42" s="220"/>
      <c r="ULD42" s="220"/>
      <c r="ULE42" s="220"/>
      <c r="ULF42" s="220"/>
      <c r="ULG42" s="220"/>
      <c r="ULH42" s="220"/>
      <c r="ULI42" s="220"/>
      <c r="ULJ42" s="220"/>
      <c r="ULK42" s="220"/>
      <c r="ULL42" s="220"/>
      <c r="ULM42" s="220"/>
      <c r="ULN42" s="220"/>
      <c r="ULO42" s="220"/>
      <c r="ULP42" s="220"/>
      <c r="ULQ42" s="220"/>
      <c r="ULR42" s="220"/>
      <c r="ULS42" s="220"/>
      <c r="ULT42" s="220"/>
      <c r="ULU42" s="220"/>
      <c r="ULV42" s="220"/>
      <c r="ULW42" s="220"/>
      <c r="ULX42" s="220"/>
      <c r="ULY42" s="220"/>
      <c r="ULZ42" s="220"/>
      <c r="UMA42" s="220"/>
      <c r="UMB42" s="220"/>
      <c r="UMC42" s="220"/>
      <c r="UMD42" s="220"/>
      <c r="UME42" s="220"/>
      <c r="UMF42" s="220"/>
      <c r="UMG42" s="220"/>
      <c r="UMH42" s="220"/>
      <c r="UMI42" s="220"/>
      <c r="UMJ42" s="220"/>
      <c r="UMK42" s="220"/>
      <c r="UML42" s="220"/>
      <c r="UMM42" s="220"/>
      <c r="UMN42" s="220"/>
      <c r="UMO42" s="220"/>
      <c r="UMP42" s="220"/>
      <c r="UMQ42" s="220"/>
      <c r="UMR42" s="220"/>
      <c r="UMS42" s="220"/>
      <c r="UMT42" s="220"/>
      <c r="UMU42" s="220"/>
      <c r="UMV42" s="220"/>
      <c r="UMW42" s="220"/>
      <c r="UMX42" s="220"/>
      <c r="UMY42" s="220"/>
      <c r="UMZ42" s="220"/>
      <c r="UNA42" s="220"/>
      <c r="UNB42" s="220"/>
      <c r="UNC42" s="220"/>
      <c r="UND42" s="220"/>
      <c r="UNE42" s="220"/>
      <c r="UNF42" s="220"/>
      <c r="UNG42" s="220"/>
      <c r="UNH42" s="220"/>
      <c r="UNI42" s="220"/>
      <c r="UNJ42" s="220"/>
      <c r="UNK42" s="220"/>
      <c r="UNL42" s="220"/>
      <c r="UNM42" s="220"/>
      <c r="UNN42" s="220"/>
      <c r="UNO42" s="220"/>
      <c r="UNP42" s="220"/>
      <c r="UNQ42" s="220"/>
      <c r="UNR42" s="220"/>
      <c r="UNS42" s="220"/>
      <c r="UNT42" s="220"/>
      <c r="UNU42" s="220"/>
      <c r="UNV42" s="220"/>
      <c r="UNW42" s="220"/>
      <c r="UNX42" s="220"/>
      <c r="UNY42" s="220"/>
      <c r="UNZ42" s="220"/>
      <c r="UOA42" s="220"/>
      <c r="UOB42" s="220"/>
      <c r="UOC42" s="220"/>
      <c r="UOD42" s="220"/>
      <c r="UOE42" s="220"/>
      <c r="UOF42" s="220"/>
      <c r="UOG42" s="220"/>
      <c r="UOH42" s="220"/>
      <c r="UOI42" s="220"/>
      <c r="UOJ42" s="220"/>
      <c r="UOK42" s="220"/>
      <c r="UOL42" s="220"/>
      <c r="UOM42" s="220"/>
      <c r="UON42" s="220"/>
      <c r="UOO42" s="220"/>
      <c r="UOP42" s="220"/>
      <c r="UOQ42" s="220"/>
      <c r="UOR42" s="220"/>
      <c r="UOS42" s="220"/>
      <c r="UOT42" s="220"/>
      <c r="UOU42" s="220"/>
      <c r="UOV42" s="220"/>
      <c r="UOW42" s="220"/>
      <c r="UOX42" s="220"/>
      <c r="UOY42" s="220"/>
      <c r="UOZ42" s="220"/>
      <c r="UPA42" s="220"/>
      <c r="UPB42" s="220"/>
      <c r="UPC42" s="220"/>
      <c r="UPD42" s="220"/>
      <c r="UPE42" s="220"/>
      <c r="UPF42" s="220"/>
      <c r="UPG42" s="220"/>
      <c r="UPH42" s="220"/>
      <c r="UPI42" s="220"/>
      <c r="UPJ42" s="220"/>
      <c r="UPK42" s="220"/>
      <c r="UPL42" s="220"/>
      <c r="UPM42" s="220"/>
      <c r="UPN42" s="220"/>
      <c r="UPO42" s="220"/>
      <c r="UPP42" s="220"/>
      <c r="UPQ42" s="220"/>
      <c r="UPR42" s="220"/>
      <c r="UPS42" s="220"/>
      <c r="UPT42" s="220"/>
      <c r="UPU42" s="220"/>
      <c r="UPV42" s="220"/>
      <c r="UPW42" s="220"/>
      <c r="UPX42" s="220"/>
      <c r="UPY42" s="220"/>
      <c r="UPZ42" s="220"/>
      <c r="UQA42" s="220"/>
      <c r="UQB42" s="220"/>
      <c r="UQC42" s="220"/>
      <c r="UQD42" s="220"/>
      <c r="UQE42" s="220"/>
      <c r="UQF42" s="220"/>
      <c r="UQG42" s="220"/>
      <c r="UQH42" s="220"/>
      <c r="UQI42" s="220"/>
      <c r="UQJ42" s="220"/>
      <c r="UQK42" s="220"/>
      <c r="UQL42" s="220"/>
      <c r="UQM42" s="220"/>
      <c r="UQN42" s="220"/>
      <c r="UQO42" s="220"/>
      <c r="UQP42" s="220"/>
      <c r="UQQ42" s="220"/>
      <c r="UQR42" s="220"/>
      <c r="UQS42" s="220"/>
      <c r="UQT42" s="220"/>
      <c r="UQU42" s="220"/>
      <c r="UQV42" s="220"/>
      <c r="UQW42" s="220"/>
      <c r="UQX42" s="220"/>
      <c r="UQY42" s="220"/>
      <c r="UQZ42" s="220"/>
      <c r="URA42" s="220"/>
      <c r="URB42" s="220"/>
      <c r="URC42" s="220"/>
      <c r="URD42" s="220"/>
      <c r="URE42" s="220"/>
      <c r="URF42" s="220"/>
      <c r="URG42" s="220"/>
      <c r="URH42" s="220"/>
      <c r="URI42" s="220"/>
      <c r="URJ42" s="220"/>
      <c r="URK42" s="220"/>
      <c r="URL42" s="220"/>
      <c r="URM42" s="220"/>
      <c r="URN42" s="220"/>
      <c r="URO42" s="220"/>
      <c r="URP42" s="220"/>
      <c r="URQ42" s="220"/>
      <c r="URR42" s="220"/>
      <c r="URS42" s="220"/>
      <c r="URT42" s="220"/>
      <c r="URU42" s="220"/>
      <c r="URV42" s="220"/>
      <c r="URW42" s="220"/>
      <c r="URX42" s="220"/>
      <c r="URY42" s="220"/>
      <c r="URZ42" s="220"/>
      <c r="USA42" s="220"/>
      <c r="USB42" s="220"/>
      <c r="USC42" s="220"/>
      <c r="USD42" s="220"/>
      <c r="USE42" s="220"/>
      <c r="USF42" s="220"/>
      <c r="USG42" s="220"/>
      <c r="USH42" s="220"/>
      <c r="USI42" s="220"/>
      <c r="USJ42" s="220"/>
      <c r="USK42" s="220"/>
      <c r="USL42" s="220"/>
      <c r="USM42" s="220"/>
      <c r="USN42" s="220"/>
      <c r="USO42" s="220"/>
      <c r="USP42" s="220"/>
      <c r="USQ42" s="220"/>
      <c r="USR42" s="220"/>
      <c r="USS42" s="220"/>
      <c r="UST42" s="220"/>
      <c r="USU42" s="220"/>
      <c r="USV42" s="220"/>
      <c r="USW42" s="220"/>
      <c r="USX42" s="220"/>
      <c r="USY42" s="220"/>
      <c r="USZ42" s="220"/>
      <c r="UTA42" s="220"/>
      <c r="UTB42" s="220"/>
      <c r="UTC42" s="220"/>
      <c r="UTD42" s="220"/>
      <c r="UTE42" s="220"/>
      <c r="UTF42" s="220"/>
      <c r="UTG42" s="220"/>
      <c r="UTH42" s="220"/>
      <c r="UTI42" s="220"/>
      <c r="UTJ42" s="220"/>
      <c r="UTK42" s="220"/>
      <c r="UTL42" s="220"/>
      <c r="UTM42" s="220"/>
      <c r="UTN42" s="220"/>
      <c r="UTO42" s="220"/>
      <c r="UTP42" s="220"/>
      <c r="UTQ42" s="220"/>
      <c r="UTR42" s="220"/>
      <c r="UTS42" s="220"/>
      <c r="UTT42" s="220"/>
      <c r="UTU42" s="220"/>
      <c r="UTV42" s="220"/>
      <c r="UTW42" s="220"/>
      <c r="UTX42" s="220"/>
      <c r="UTY42" s="220"/>
      <c r="UTZ42" s="220"/>
      <c r="UUA42" s="220"/>
      <c r="UUB42" s="220"/>
      <c r="UUC42" s="220"/>
      <c r="UUD42" s="220"/>
      <c r="UUE42" s="220"/>
      <c r="UUF42" s="220"/>
      <c r="UUG42" s="220"/>
      <c r="UUH42" s="220"/>
      <c r="UUI42" s="220"/>
      <c r="UUJ42" s="220"/>
      <c r="UUK42" s="220"/>
      <c r="UUL42" s="220"/>
      <c r="UUM42" s="220"/>
      <c r="UUN42" s="220"/>
      <c r="UUO42" s="220"/>
      <c r="UUP42" s="220"/>
      <c r="UUQ42" s="220"/>
      <c r="UUR42" s="220"/>
      <c r="UUS42" s="220"/>
      <c r="UUT42" s="220"/>
      <c r="UUU42" s="220"/>
      <c r="UUV42" s="220"/>
      <c r="UUW42" s="220"/>
      <c r="UUX42" s="220"/>
      <c r="UUY42" s="220"/>
      <c r="UUZ42" s="220"/>
      <c r="UVA42" s="220"/>
      <c r="UVB42" s="220"/>
      <c r="UVC42" s="220"/>
      <c r="UVD42" s="220"/>
      <c r="UVE42" s="220"/>
      <c r="UVF42" s="220"/>
      <c r="UVG42" s="220"/>
      <c r="UVH42" s="220"/>
      <c r="UVI42" s="220"/>
      <c r="UVJ42" s="220"/>
      <c r="UVK42" s="220"/>
      <c r="UVL42" s="220"/>
      <c r="UVM42" s="220"/>
      <c r="UVN42" s="220"/>
      <c r="UVO42" s="220"/>
      <c r="UVP42" s="220"/>
      <c r="UVQ42" s="220"/>
      <c r="UVR42" s="220"/>
      <c r="UVS42" s="220"/>
      <c r="UVT42" s="220"/>
      <c r="UVU42" s="220"/>
      <c r="UVV42" s="220"/>
      <c r="UVW42" s="220"/>
      <c r="UVX42" s="220"/>
      <c r="UVY42" s="220"/>
      <c r="UVZ42" s="220"/>
      <c r="UWA42" s="220"/>
      <c r="UWB42" s="220"/>
      <c r="UWC42" s="220"/>
      <c r="UWD42" s="220"/>
      <c r="UWE42" s="220"/>
      <c r="UWF42" s="220"/>
      <c r="UWG42" s="220"/>
      <c r="UWH42" s="220"/>
      <c r="UWI42" s="220"/>
      <c r="UWJ42" s="220"/>
      <c r="UWK42" s="220"/>
      <c r="UWL42" s="220"/>
      <c r="UWM42" s="220"/>
      <c r="UWN42" s="220"/>
      <c r="UWO42" s="220"/>
      <c r="UWP42" s="220"/>
      <c r="UWQ42" s="220"/>
      <c r="UWR42" s="220"/>
      <c r="UWS42" s="220"/>
      <c r="UWT42" s="220"/>
      <c r="UWU42" s="220"/>
      <c r="UWV42" s="220"/>
      <c r="UWW42" s="220"/>
      <c r="UWX42" s="220"/>
      <c r="UWY42" s="220"/>
      <c r="UWZ42" s="220"/>
      <c r="UXA42" s="220"/>
      <c r="UXB42" s="220"/>
      <c r="UXC42" s="220"/>
      <c r="UXD42" s="220"/>
      <c r="UXE42" s="220"/>
      <c r="UXF42" s="220"/>
      <c r="UXG42" s="220"/>
      <c r="UXH42" s="220"/>
      <c r="UXI42" s="220"/>
      <c r="UXJ42" s="220"/>
      <c r="UXK42" s="220"/>
      <c r="UXL42" s="220"/>
      <c r="UXM42" s="220"/>
      <c r="UXN42" s="220"/>
      <c r="UXO42" s="220"/>
      <c r="UXP42" s="220"/>
      <c r="UXQ42" s="220"/>
      <c r="UXR42" s="220"/>
      <c r="UXS42" s="220"/>
      <c r="UXT42" s="220"/>
      <c r="UXU42" s="220"/>
      <c r="UXV42" s="220"/>
      <c r="UXW42" s="220"/>
      <c r="UXX42" s="220"/>
      <c r="UXY42" s="220"/>
      <c r="UXZ42" s="220"/>
      <c r="UYA42" s="220"/>
      <c r="UYB42" s="220"/>
      <c r="UYC42" s="220"/>
      <c r="UYD42" s="220"/>
      <c r="UYE42" s="220"/>
      <c r="UYF42" s="220"/>
      <c r="UYG42" s="220"/>
      <c r="UYH42" s="220"/>
      <c r="UYI42" s="220"/>
      <c r="UYJ42" s="220"/>
      <c r="UYK42" s="220"/>
      <c r="UYL42" s="220"/>
      <c r="UYM42" s="220"/>
      <c r="UYN42" s="220"/>
      <c r="UYO42" s="220"/>
      <c r="UYP42" s="220"/>
      <c r="UYQ42" s="220"/>
      <c r="UYR42" s="220"/>
      <c r="UYS42" s="220"/>
      <c r="UYT42" s="220"/>
      <c r="UYU42" s="220"/>
      <c r="UYV42" s="220"/>
      <c r="UYW42" s="220"/>
      <c r="UYX42" s="220"/>
      <c r="UYY42" s="220"/>
      <c r="UYZ42" s="220"/>
      <c r="UZA42" s="220"/>
      <c r="UZB42" s="220"/>
      <c r="UZC42" s="220"/>
      <c r="UZD42" s="220"/>
      <c r="UZE42" s="220"/>
      <c r="UZF42" s="220"/>
      <c r="UZG42" s="220"/>
      <c r="UZH42" s="220"/>
      <c r="UZI42" s="220"/>
      <c r="UZJ42" s="220"/>
      <c r="UZK42" s="220"/>
      <c r="UZL42" s="220"/>
      <c r="UZM42" s="220"/>
      <c r="UZN42" s="220"/>
      <c r="UZO42" s="220"/>
      <c r="UZP42" s="220"/>
      <c r="UZQ42" s="220"/>
      <c r="UZR42" s="220"/>
      <c r="UZS42" s="220"/>
      <c r="UZT42" s="220"/>
      <c r="UZU42" s="220"/>
      <c r="UZV42" s="220"/>
      <c r="UZW42" s="220"/>
      <c r="UZX42" s="220"/>
      <c r="UZY42" s="220"/>
      <c r="UZZ42" s="220"/>
      <c r="VAA42" s="220"/>
      <c r="VAB42" s="220"/>
      <c r="VAC42" s="220"/>
      <c r="VAD42" s="220"/>
      <c r="VAE42" s="220"/>
      <c r="VAF42" s="220"/>
      <c r="VAG42" s="220"/>
      <c r="VAH42" s="220"/>
      <c r="VAI42" s="220"/>
      <c r="VAJ42" s="220"/>
      <c r="VAK42" s="220"/>
      <c r="VAL42" s="220"/>
      <c r="VAM42" s="220"/>
      <c r="VAN42" s="220"/>
      <c r="VAO42" s="220"/>
      <c r="VAP42" s="220"/>
      <c r="VAQ42" s="220"/>
      <c r="VAR42" s="220"/>
      <c r="VAS42" s="220"/>
      <c r="VAT42" s="220"/>
      <c r="VAU42" s="220"/>
      <c r="VAV42" s="220"/>
      <c r="VAW42" s="220"/>
      <c r="VAX42" s="220"/>
      <c r="VAY42" s="220"/>
      <c r="VAZ42" s="220"/>
      <c r="VBA42" s="220"/>
      <c r="VBB42" s="220"/>
      <c r="VBC42" s="220"/>
      <c r="VBD42" s="220"/>
      <c r="VBE42" s="220"/>
      <c r="VBF42" s="220"/>
      <c r="VBG42" s="220"/>
      <c r="VBH42" s="220"/>
      <c r="VBI42" s="220"/>
      <c r="VBJ42" s="220"/>
      <c r="VBK42" s="220"/>
      <c r="VBL42" s="220"/>
      <c r="VBM42" s="220"/>
      <c r="VBN42" s="220"/>
      <c r="VBO42" s="220"/>
      <c r="VBP42" s="220"/>
      <c r="VBQ42" s="220"/>
      <c r="VBR42" s="220"/>
      <c r="VBS42" s="220"/>
      <c r="VBT42" s="220"/>
      <c r="VBU42" s="220"/>
      <c r="VBV42" s="220"/>
      <c r="VBW42" s="220"/>
      <c r="VBX42" s="220"/>
      <c r="VBY42" s="220"/>
      <c r="VBZ42" s="220"/>
      <c r="VCA42" s="220"/>
      <c r="VCB42" s="220"/>
      <c r="VCC42" s="220"/>
      <c r="VCD42" s="220"/>
      <c r="VCE42" s="220"/>
      <c r="VCF42" s="220"/>
      <c r="VCG42" s="220"/>
      <c r="VCH42" s="220"/>
      <c r="VCI42" s="220"/>
      <c r="VCJ42" s="220"/>
      <c r="VCK42" s="220"/>
      <c r="VCL42" s="220"/>
      <c r="VCM42" s="220"/>
      <c r="VCN42" s="220"/>
      <c r="VCO42" s="220"/>
      <c r="VCP42" s="220"/>
      <c r="VCQ42" s="220"/>
      <c r="VCR42" s="220"/>
      <c r="VCS42" s="220"/>
      <c r="VCT42" s="220"/>
      <c r="VCU42" s="220"/>
      <c r="VCV42" s="220"/>
      <c r="VCW42" s="220"/>
      <c r="VCX42" s="220"/>
      <c r="VCY42" s="220"/>
      <c r="VCZ42" s="220"/>
      <c r="VDA42" s="220"/>
      <c r="VDB42" s="220"/>
      <c r="VDC42" s="220"/>
      <c r="VDD42" s="220"/>
      <c r="VDE42" s="220"/>
      <c r="VDF42" s="220"/>
      <c r="VDG42" s="220"/>
      <c r="VDH42" s="220"/>
      <c r="VDI42" s="220"/>
      <c r="VDJ42" s="220"/>
      <c r="VDK42" s="220"/>
      <c r="VDL42" s="220"/>
      <c r="VDM42" s="220"/>
      <c r="VDN42" s="220"/>
      <c r="VDO42" s="220"/>
      <c r="VDP42" s="220"/>
      <c r="VDQ42" s="220"/>
      <c r="VDR42" s="220"/>
      <c r="VDS42" s="220"/>
      <c r="VDT42" s="220"/>
      <c r="VDU42" s="220"/>
      <c r="VDV42" s="220"/>
      <c r="VDW42" s="220"/>
      <c r="VDX42" s="220"/>
      <c r="VDY42" s="220"/>
      <c r="VDZ42" s="220"/>
      <c r="VEA42" s="220"/>
      <c r="VEB42" s="220"/>
      <c r="VEC42" s="220"/>
      <c r="VED42" s="220"/>
      <c r="VEE42" s="220"/>
      <c r="VEF42" s="220"/>
      <c r="VEG42" s="220"/>
      <c r="VEH42" s="220"/>
      <c r="VEI42" s="220"/>
      <c r="VEJ42" s="220"/>
      <c r="VEK42" s="220"/>
      <c r="VEL42" s="220"/>
      <c r="VEM42" s="220"/>
      <c r="VEN42" s="220"/>
      <c r="VEO42" s="220"/>
      <c r="VEP42" s="220"/>
      <c r="VEQ42" s="220"/>
      <c r="VER42" s="220"/>
      <c r="VES42" s="220"/>
      <c r="VET42" s="220"/>
      <c r="VEU42" s="220"/>
      <c r="VEV42" s="220"/>
      <c r="VEW42" s="220"/>
      <c r="VEX42" s="220"/>
      <c r="VEY42" s="220"/>
      <c r="VEZ42" s="220"/>
      <c r="VFA42" s="220"/>
      <c r="VFB42" s="220"/>
      <c r="VFC42" s="220"/>
      <c r="VFD42" s="220"/>
      <c r="VFE42" s="220"/>
      <c r="VFF42" s="220"/>
      <c r="VFG42" s="220"/>
      <c r="VFH42" s="220"/>
      <c r="VFI42" s="220"/>
      <c r="VFJ42" s="220"/>
      <c r="VFK42" s="220"/>
      <c r="VFL42" s="220"/>
      <c r="VFM42" s="220"/>
      <c r="VFN42" s="220"/>
      <c r="VFO42" s="220"/>
      <c r="VFP42" s="220"/>
      <c r="VFQ42" s="220"/>
      <c r="VFR42" s="220"/>
      <c r="VFS42" s="220"/>
      <c r="VFT42" s="220"/>
      <c r="VFU42" s="220"/>
      <c r="VFV42" s="220"/>
      <c r="VFW42" s="220"/>
      <c r="VFX42" s="220"/>
      <c r="VFY42" s="220"/>
      <c r="VFZ42" s="220"/>
      <c r="VGA42" s="220"/>
      <c r="VGB42" s="220"/>
      <c r="VGC42" s="220"/>
      <c r="VGD42" s="220"/>
      <c r="VGE42" s="220"/>
      <c r="VGF42" s="220"/>
      <c r="VGG42" s="220"/>
      <c r="VGH42" s="220"/>
      <c r="VGI42" s="220"/>
      <c r="VGJ42" s="220"/>
      <c r="VGK42" s="220"/>
      <c r="VGL42" s="220"/>
      <c r="VGM42" s="220"/>
      <c r="VGN42" s="220"/>
      <c r="VGO42" s="220"/>
      <c r="VGP42" s="220"/>
      <c r="VGQ42" s="220"/>
      <c r="VGR42" s="220"/>
      <c r="VGS42" s="220"/>
      <c r="VGT42" s="220"/>
      <c r="VGU42" s="220"/>
      <c r="VGV42" s="220"/>
      <c r="VGW42" s="220"/>
      <c r="VGX42" s="220"/>
      <c r="VGY42" s="220"/>
      <c r="VGZ42" s="220"/>
      <c r="VHA42" s="220"/>
      <c r="VHB42" s="220"/>
      <c r="VHC42" s="220"/>
      <c r="VHD42" s="220"/>
      <c r="VHE42" s="220"/>
      <c r="VHF42" s="220"/>
      <c r="VHG42" s="220"/>
      <c r="VHH42" s="220"/>
      <c r="VHI42" s="220"/>
      <c r="VHJ42" s="220"/>
      <c r="VHK42" s="220"/>
      <c r="VHL42" s="220"/>
      <c r="VHM42" s="220"/>
      <c r="VHN42" s="220"/>
      <c r="VHO42" s="220"/>
      <c r="VHP42" s="220"/>
      <c r="VHQ42" s="220"/>
      <c r="VHR42" s="220"/>
      <c r="VHS42" s="220"/>
      <c r="VHT42" s="220"/>
      <c r="VHU42" s="220"/>
      <c r="VHV42" s="220"/>
      <c r="VHW42" s="220"/>
      <c r="VHX42" s="220"/>
      <c r="VHY42" s="220"/>
      <c r="VHZ42" s="220"/>
      <c r="VIA42" s="220"/>
      <c r="VIB42" s="220"/>
      <c r="VIC42" s="220"/>
      <c r="VID42" s="220"/>
      <c r="VIE42" s="220"/>
      <c r="VIF42" s="220"/>
      <c r="VIG42" s="220"/>
      <c r="VIH42" s="220"/>
      <c r="VII42" s="220"/>
      <c r="VIJ42" s="220"/>
      <c r="VIK42" s="220"/>
      <c r="VIL42" s="220"/>
      <c r="VIM42" s="220"/>
      <c r="VIN42" s="220"/>
      <c r="VIO42" s="220"/>
      <c r="VIP42" s="220"/>
      <c r="VIQ42" s="220"/>
      <c r="VIR42" s="220"/>
      <c r="VIS42" s="220"/>
      <c r="VIT42" s="220"/>
      <c r="VIU42" s="220"/>
      <c r="VIV42" s="220"/>
      <c r="VIW42" s="220"/>
      <c r="VIX42" s="220"/>
      <c r="VIY42" s="220"/>
      <c r="VIZ42" s="220"/>
      <c r="VJA42" s="220"/>
      <c r="VJB42" s="220"/>
      <c r="VJC42" s="220"/>
      <c r="VJD42" s="220"/>
      <c r="VJE42" s="220"/>
      <c r="VJF42" s="220"/>
      <c r="VJG42" s="220"/>
      <c r="VJH42" s="220"/>
      <c r="VJI42" s="220"/>
      <c r="VJJ42" s="220"/>
      <c r="VJK42" s="220"/>
      <c r="VJL42" s="220"/>
      <c r="VJM42" s="220"/>
      <c r="VJN42" s="220"/>
      <c r="VJO42" s="220"/>
      <c r="VJP42" s="220"/>
      <c r="VJQ42" s="220"/>
      <c r="VJR42" s="220"/>
      <c r="VJS42" s="220"/>
      <c r="VJT42" s="220"/>
      <c r="VJU42" s="220"/>
      <c r="VJV42" s="220"/>
      <c r="VJW42" s="220"/>
      <c r="VJX42" s="220"/>
      <c r="VJY42" s="220"/>
      <c r="VJZ42" s="220"/>
      <c r="VKA42" s="220"/>
      <c r="VKB42" s="220"/>
      <c r="VKC42" s="220"/>
      <c r="VKD42" s="220"/>
      <c r="VKE42" s="220"/>
      <c r="VKF42" s="220"/>
      <c r="VKG42" s="220"/>
      <c r="VKH42" s="220"/>
      <c r="VKI42" s="220"/>
      <c r="VKJ42" s="220"/>
      <c r="VKK42" s="220"/>
      <c r="VKL42" s="220"/>
      <c r="VKM42" s="220"/>
      <c r="VKN42" s="220"/>
      <c r="VKO42" s="220"/>
      <c r="VKP42" s="220"/>
      <c r="VKQ42" s="220"/>
      <c r="VKR42" s="220"/>
      <c r="VKS42" s="220"/>
      <c r="VKT42" s="220"/>
      <c r="VKU42" s="220"/>
      <c r="VKV42" s="220"/>
      <c r="VKW42" s="220"/>
      <c r="VKX42" s="220"/>
      <c r="VKY42" s="220"/>
      <c r="VKZ42" s="220"/>
      <c r="VLA42" s="220"/>
      <c r="VLB42" s="220"/>
      <c r="VLC42" s="220"/>
      <c r="VLD42" s="220"/>
      <c r="VLE42" s="220"/>
      <c r="VLF42" s="220"/>
      <c r="VLG42" s="220"/>
      <c r="VLH42" s="220"/>
      <c r="VLI42" s="220"/>
      <c r="VLJ42" s="220"/>
      <c r="VLK42" s="220"/>
      <c r="VLL42" s="220"/>
      <c r="VLM42" s="220"/>
      <c r="VLN42" s="220"/>
      <c r="VLO42" s="220"/>
      <c r="VLP42" s="220"/>
      <c r="VLQ42" s="220"/>
      <c r="VLR42" s="220"/>
      <c r="VLS42" s="220"/>
      <c r="VLT42" s="220"/>
      <c r="VLU42" s="220"/>
      <c r="VLV42" s="220"/>
      <c r="VLW42" s="220"/>
      <c r="VLX42" s="220"/>
      <c r="VLY42" s="220"/>
      <c r="VLZ42" s="220"/>
      <c r="VMA42" s="220"/>
      <c r="VMB42" s="220"/>
      <c r="VMC42" s="220"/>
      <c r="VMD42" s="220"/>
      <c r="VME42" s="220"/>
      <c r="VMF42" s="220"/>
      <c r="VMG42" s="220"/>
      <c r="VMH42" s="220"/>
      <c r="VMI42" s="220"/>
      <c r="VMJ42" s="220"/>
      <c r="VMK42" s="220"/>
      <c r="VML42" s="220"/>
      <c r="VMM42" s="220"/>
      <c r="VMN42" s="220"/>
      <c r="VMO42" s="220"/>
      <c r="VMP42" s="220"/>
      <c r="VMQ42" s="220"/>
      <c r="VMR42" s="220"/>
      <c r="VMS42" s="220"/>
      <c r="VMT42" s="220"/>
      <c r="VMU42" s="220"/>
      <c r="VMV42" s="220"/>
      <c r="VMW42" s="220"/>
      <c r="VMX42" s="220"/>
      <c r="VMY42" s="220"/>
      <c r="VMZ42" s="220"/>
      <c r="VNA42" s="220"/>
      <c r="VNB42" s="220"/>
      <c r="VNC42" s="220"/>
      <c r="VND42" s="220"/>
      <c r="VNE42" s="220"/>
      <c r="VNF42" s="220"/>
      <c r="VNG42" s="220"/>
      <c r="VNH42" s="220"/>
      <c r="VNI42" s="220"/>
      <c r="VNJ42" s="220"/>
      <c r="VNK42" s="220"/>
      <c r="VNL42" s="220"/>
      <c r="VNM42" s="220"/>
      <c r="VNN42" s="220"/>
      <c r="VNO42" s="220"/>
      <c r="VNP42" s="220"/>
      <c r="VNQ42" s="220"/>
      <c r="VNR42" s="220"/>
      <c r="VNS42" s="220"/>
      <c r="VNT42" s="220"/>
      <c r="VNU42" s="220"/>
      <c r="VNV42" s="220"/>
      <c r="VNW42" s="220"/>
      <c r="VNX42" s="220"/>
      <c r="VNY42" s="220"/>
      <c r="VNZ42" s="220"/>
      <c r="VOA42" s="220"/>
      <c r="VOB42" s="220"/>
      <c r="VOC42" s="220"/>
      <c r="VOD42" s="220"/>
      <c r="VOE42" s="220"/>
      <c r="VOF42" s="220"/>
      <c r="VOG42" s="220"/>
      <c r="VOH42" s="220"/>
      <c r="VOI42" s="220"/>
      <c r="VOJ42" s="220"/>
      <c r="VOK42" s="220"/>
      <c r="VOL42" s="220"/>
      <c r="VOM42" s="220"/>
      <c r="VON42" s="220"/>
      <c r="VOO42" s="220"/>
      <c r="VOP42" s="220"/>
      <c r="VOQ42" s="220"/>
      <c r="VOR42" s="220"/>
      <c r="VOS42" s="220"/>
      <c r="VOT42" s="220"/>
      <c r="VOU42" s="220"/>
      <c r="VOV42" s="220"/>
      <c r="VOW42" s="220"/>
      <c r="VOX42" s="220"/>
      <c r="VOY42" s="220"/>
      <c r="VOZ42" s="220"/>
      <c r="VPA42" s="220"/>
      <c r="VPB42" s="220"/>
      <c r="VPC42" s="220"/>
      <c r="VPD42" s="220"/>
      <c r="VPE42" s="220"/>
      <c r="VPF42" s="220"/>
      <c r="VPG42" s="220"/>
      <c r="VPH42" s="220"/>
      <c r="VPI42" s="220"/>
      <c r="VPJ42" s="220"/>
      <c r="VPK42" s="220"/>
      <c r="VPL42" s="220"/>
      <c r="VPM42" s="220"/>
      <c r="VPN42" s="220"/>
      <c r="VPO42" s="220"/>
      <c r="VPP42" s="220"/>
      <c r="VPQ42" s="220"/>
      <c r="VPR42" s="220"/>
      <c r="VPS42" s="220"/>
      <c r="VPT42" s="220"/>
      <c r="VPU42" s="220"/>
      <c r="VPV42" s="220"/>
      <c r="VPW42" s="220"/>
      <c r="VPX42" s="220"/>
      <c r="VPY42" s="220"/>
      <c r="VPZ42" s="220"/>
      <c r="VQA42" s="220"/>
      <c r="VQB42" s="220"/>
      <c r="VQC42" s="220"/>
      <c r="VQD42" s="220"/>
      <c r="VQE42" s="220"/>
      <c r="VQF42" s="220"/>
      <c r="VQG42" s="220"/>
      <c r="VQH42" s="220"/>
      <c r="VQI42" s="220"/>
      <c r="VQJ42" s="220"/>
      <c r="VQK42" s="220"/>
      <c r="VQL42" s="220"/>
      <c r="VQM42" s="220"/>
      <c r="VQN42" s="220"/>
      <c r="VQO42" s="220"/>
      <c r="VQP42" s="220"/>
      <c r="VQQ42" s="220"/>
      <c r="VQR42" s="220"/>
      <c r="VQS42" s="220"/>
      <c r="VQT42" s="220"/>
      <c r="VQU42" s="220"/>
      <c r="VQV42" s="220"/>
      <c r="VQW42" s="220"/>
      <c r="VQX42" s="220"/>
      <c r="VQY42" s="220"/>
      <c r="VQZ42" s="220"/>
      <c r="VRA42" s="220"/>
      <c r="VRB42" s="220"/>
      <c r="VRC42" s="220"/>
      <c r="VRD42" s="220"/>
      <c r="VRE42" s="220"/>
      <c r="VRF42" s="220"/>
      <c r="VRG42" s="220"/>
      <c r="VRH42" s="220"/>
      <c r="VRI42" s="220"/>
      <c r="VRJ42" s="220"/>
      <c r="VRK42" s="220"/>
      <c r="VRL42" s="220"/>
      <c r="VRM42" s="220"/>
      <c r="VRN42" s="220"/>
      <c r="VRO42" s="220"/>
      <c r="VRP42" s="220"/>
      <c r="VRQ42" s="220"/>
      <c r="VRR42" s="220"/>
      <c r="VRS42" s="220"/>
      <c r="VRT42" s="220"/>
      <c r="VRU42" s="220"/>
      <c r="VRV42" s="220"/>
      <c r="VRW42" s="220"/>
      <c r="VRX42" s="220"/>
      <c r="VRY42" s="220"/>
      <c r="VRZ42" s="220"/>
      <c r="VSA42" s="220"/>
      <c r="VSB42" s="220"/>
      <c r="VSC42" s="220"/>
      <c r="VSD42" s="220"/>
      <c r="VSE42" s="220"/>
      <c r="VSF42" s="220"/>
      <c r="VSG42" s="220"/>
      <c r="VSH42" s="220"/>
      <c r="VSI42" s="220"/>
      <c r="VSJ42" s="220"/>
      <c r="VSK42" s="220"/>
      <c r="VSL42" s="220"/>
      <c r="VSM42" s="220"/>
      <c r="VSN42" s="220"/>
      <c r="VSO42" s="220"/>
      <c r="VSP42" s="220"/>
      <c r="VSQ42" s="220"/>
      <c r="VSR42" s="220"/>
      <c r="VSS42" s="220"/>
      <c r="VST42" s="220"/>
      <c r="VSU42" s="220"/>
      <c r="VSV42" s="220"/>
      <c r="VSW42" s="220"/>
      <c r="VSX42" s="220"/>
      <c r="VSY42" s="220"/>
      <c r="VSZ42" s="220"/>
      <c r="VTA42" s="220"/>
      <c r="VTB42" s="220"/>
      <c r="VTC42" s="220"/>
      <c r="VTD42" s="220"/>
      <c r="VTE42" s="220"/>
      <c r="VTF42" s="220"/>
      <c r="VTG42" s="220"/>
      <c r="VTH42" s="220"/>
      <c r="VTI42" s="220"/>
      <c r="VTJ42" s="220"/>
      <c r="VTK42" s="220"/>
      <c r="VTL42" s="220"/>
      <c r="VTM42" s="220"/>
      <c r="VTN42" s="220"/>
      <c r="VTO42" s="220"/>
      <c r="VTP42" s="220"/>
      <c r="VTQ42" s="220"/>
      <c r="VTR42" s="220"/>
      <c r="VTS42" s="220"/>
      <c r="VTT42" s="220"/>
      <c r="VTU42" s="220"/>
      <c r="VTV42" s="220"/>
      <c r="VTW42" s="220"/>
      <c r="VTX42" s="220"/>
      <c r="VTY42" s="220"/>
      <c r="VTZ42" s="220"/>
      <c r="VUA42" s="220"/>
      <c r="VUB42" s="220"/>
      <c r="VUC42" s="220"/>
      <c r="VUD42" s="220"/>
      <c r="VUE42" s="220"/>
      <c r="VUF42" s="220"/>
      <c r="VUG42" s="220"/>
      <c r="VUH42" s="220"/>
      <c r="VUI42" s="220"/>
      <c r="VUJ42" s="220"/>
      <c r="VUK42" s="220"/>
      <c r="VUL42" s="220"/>
      <c r="VUM42" s="220"/>
      <c r="VUN42" s="220"/>
      <c r="VUO42" s="220"/>
      <c r="VUP42" s="220"/>
      <c r="VUQ42" s="220"/>
      <c r="VUR42" s="220"/>
      <c r="VUS42" s="220"/>
      <c r="VUT42" s="220"/>
      <c r="VUU42" s="220"/>
      <c r="VUV42" s="220"/>
      <c r="VUW42" s="220"/>
      <c r="VUX42" s="220"/>
      <c r="VUY42" s="220"/>
      <c r="VUZ42" s="220"/>
      <c r="VVA42" s="220"/>
      <c r="VVB42" s="220"/>
      <c r="VVC42" s="220"/>
      <c r="VVD42" s="220"/>
      <c r="VVE42" s="220"/>
      <c r="VVF42" s="220"/>
      <c r="VVG42" s="220"/>
      <c r="VVH42" s="220"/>
      <c r="VVI42" s="220"/>
      <c r="VVJ42" s="220"/>
      <c r="VVK42" s="220"/>
      <c r="VVL42" s="220"/>
      <c r="VVM42" s="220"/>
      <c r="VVN42" s="220"/>
      <c r="VVO42" s="220"/>
      <c r="VVP42" s="220"/>
      <c r="VVQ42" s="220"/>
      <c r="VVR42" s="220"/>
      <c r="VVS42" s="220"/>
      <c r="VVT42" s="220"/>
      <c r="VVU42" s="220"/>
      <c r="VVV42" s="220"/>
      <c r="VVW42" s="220"/>
      <c r="VVX42" s="220"/>
      <c r="VVY42" s="220"/>
      <c r="VVZ42" s="220"/>
      <c r="VWA42" s="220"/>
      <c r="VWB42" s="220"/>
      <c r="VWC42" s="220"/>
      <c r="VWD42" s="220"/>
      <c r="VWE42" s="220"/>
      <c r="VWF42" s="220"/>
      <c r="VWG42" s="220"/>
      <c r="VWH42" s="220"/>
      <c r="VWI42" s="220"/>
      <c r="VWJ42" s="220"/>
      <c r="VWK42" s="220"/>
      <c r="VWL42" s="220"/>
      <c r="VWM42" s="220"/>
      <c r="VWN42" s="220"/>
      <c r="VWO42" s="220"/>
      <c r="VWP42" s="220"/>
      <c r="VWQ42" s="220"/>
      <c r="VWR42" s="220"/>
      <c r="VWS42" s="220"/>
      <c r="VWT42" s="220"/>
      <c r="VWU42" s="220"/>
      <c r="VWV42" s="220"/>
      <c r="VWW42" s="220"/>
      <c r="VWX42" s="220"/>
      <c r="VWY42" s="220"/>
      <c r="VWZ42" s="220"/>
      <c r="VXA42" s="220"/>
      <c r="VXB42" s="220"/>
      <c r="VXC42" s="220"/>
      <c r="VXD42" s="220"/>
      <c r="VXE42" s="220"/>
      <c r="VXF42" s="220"/>
      <c r="VXG42" s="220"/>
      <c r="VXH42" s="220"/>
      <c r="VXI42" s="220"/>
      <c r="VXJ42" s="220"/>
      <c r="VXK42" s="220"/>
      <c r="VXL42" s="220"/>
      <c r="VXM42" s="220"/>
      <c r="VXN42" s="220"/>
      <c r="VXO42" s="220"/>
      <c r="VXP42" s="220"/>
      <c r="VXQ42" s="220"/>
      <c r="VXR42" s="220"/>
      <c r="VXS42" s="220"/>
      <c r="VXT42" s="220"/>
      <c r="VXU42" s="220"/>
      <c r="VXV42" s="220"/>
      <c r="VXW42" s="220"/>
      <c r="VXX42" s="220"/>
      <c r="VXY42" s="220"/>
      <c r="VXZ42" s="220"/>
      <c r="VYA42" s="220"/>
      <c r="VYB42" s="220"/>
      <c r="VYC42" s="220"/>
      <c r="VYD42" s="220"/>
      <c r="VYE42" s="220"/>
      <c r="VYF42" s="220"/>
      <c r="VYG42" s="220"/>
      <c r="VYH42" s="220"/>
      <c r="VYI42" s="220"/>
      <c r="VYJ42" s="220"/>
      <c r="VYK42" s="220"/>
      <c r="VYL42" s="220"/>
      <c r="VYM42" s="220"/>
      <c r="VYN42" s="220"/>
      <c r="VYO42" s="220"/>
      <c r="VYP42" s="220"/>
      <c r="VYQ42" s="220"/>
      <c r="VYR42" s="220"/>
      <c r="VYS42" s="220"/>
      <c r="VYT42" s="220"/>
      <c r="VYU42" s="220"/>
      <c r="VYV42" s="220"/>
      <c r="VYW42" s="220"/>
      <c r="VYX42" s="220"/>
      <c r="VYY42" s="220"/>
      <c r="VYZ42" s="220"/>
      <c r="VZA42" s="220"/>
      <c r="VZB42" s="220"/>
      <c r="VZC42" s="220"/>
      <c r="VZD42" s="220"/>
      <c r="VZE42" s="220"/>
      <c r="VZF42" s="220"/>
      <c r="VZG42" s="220"/>
      <c r="VZH42" s="220"/>
      <c r="VZI42" s="220"/>
      <c r="VZJ42" s="220"/>
      <c r="VZK42" s="220"/>
      <c r="VZL42" s="220"/>
      <c r="VZM42" s="220"/>
      <c r="VZN42" s="220"/>
      <c r="VZO42" s="220"/>
      <c r="VZP42" s="220"/>
      <c r="VZQ42" s="220"/>
      <c r="VZR42" s="220"/>
      <c r="VZS42" s="220"/>
      <c r="VZT42" s="220"/>
      <c r="VZU42" s="220"/>
      <c r="VZV42" s="220"/>
      <c r="VZW42" s="220"/>
      <c r="VZX42" s="220"/>
      <c r="VZY42" s="220"/>
      <c r="VZZ42" s="220"/>
      <c r="WAA42" s="220"/>
      <c r="WAB42" s="220"/>
      <c r="WAC42" s="220"/>
      <c r="WAD42" s="220"/>
      <c r="WAE42" s="220"/>
      <c r="WAF42" s="220"/>
      <c r="WAG42" s="220"/>
      <c r="WAH42" s="220"/>
      <c r="WAI42" s="220"/>
      <c r="WAJ42" s="220"/>
      <c r="WAK42" s="220"/>
      <c r="WAL42" s="220"/>
      <c r="WAM42" s="220"/>
      <c r="WAN42" s="220"/>
      <c r="WAO42" s="220"/>
      <c r="WAP42" s="220"/>
      <c r="WAQ42" s="220"/>
      <c r="WAR42" s="220"/>
      <c r="WAS42" s="220"/>
      <c r="WAT42" s="220"/>
      <c r="WAU42" s="220"/>
      <c r="WAV42" s="220"/>
      <c r="WAW42" s="220"/>
      <c r="WAX42" s="220"/>
      <c r="WAY42" s="220"/>
      <c r="WAZ42" s="220"/>
      <c r="WBA42" s="220"/>
      <c r="WBB42" s="220"/>
      <c r="WBC42" s="220"/>
      <c r="WBD42" s="220"/>
      <c r="WBE42" s="220"/>
      <c r="WBF42" s="220"/>
      <c r="WBG42" s="220"/>
      <c r="WBH42" s="220"/>
      <c r="WBI42" s="220"/>
      <c r="WBJ42" s="220"/>
      <c r="WBK42" s="220"/>
      <c r="WBL42" s="220"/>
      <c r="WBM42" s="220"/>
      <c r="WBN42" s="220"/>
      <c r="WBO42" s="220"/>
      <c r="WBP42" s="220"/>
      <c r="WBQ42" s="220"/>
      <c r="WBR42" s="220"/>
      <c r="WBS42" s="220"/>
      <c r="WBT42" s="220"/>
      <c r="WBU42" s="220"/>
      <c r="WBV42" s="220"/>
      <c r="WBW42" s="220"/>
      <c r="WBX42" s="220"/>
      <c r="WBY42" s="220"/>
      <c r="WBZ42" s="220"/>
      <c r="WCA42" s="220"/>
      <c r="WCB42" s="220"/>
      <c r="WCC42" s="220"/>
      <c r="WCD42" s="220"/>
      <c r="WCE42" s="220"/>
      <c r="WCF42" s="220"/>
      <c r="WCG42" s="220"/>
      <c r="WCH42" s="220"/>
      <c r="WCI42" s="220"/>
      <c r="WCJ42" s="220"/>
      <c r="WCK42" s="220"/>
      <c r="WCL42" s="220"/>
      <c r="WCM42" s="220"/>
      <c r="WCN42" s="220"/>
      <c r="WCO42" s="220"/>
      <c r="WCP42" s="220"/>
      <c r="WCQ42" s="220"/>
      <c r="WCR42" s="220"/>
      <c r="WCS42" s="220"/>
      <c r="WCT42" s="220"/>
      <c r="WCU42" s="220"/>
      <c r="WCV42" s="220"/>
      <c r="WCW42" s="220"/>
      <c r="WCX42" s="220"/>
      <c r="WCY42" s="220"/>
      <c r="WCZ42" s="220"/>
      <c r="WDA42" s="220"/>
      <c r="WDB42" s="220"/>
      <c r="WDC42" s="220"/>
      <c r="WDD42" s="220"/>
      <c r="WDE42" s="220"/>
      <c r="WDF42" s="220"/>
      <c r="WDG42" s="220"/>
      <c r="WDH42" s="220"/>
      <c r="WDI42" s="220"/>
      <c r="WDJ42" s="220"/>
      <c r="WDK42" s="220"/>
      <c r="WDL42" s="220"/>
      <c r="WDM42" s="220"/>
      <c r="WDN42" s="220"/>
      <c r="WDO42" s="220"/>
      <c r="WDP42" s="220"/>
      <c r="WDQ42" s="220"/>
      <c r="WDR42" s="220"/>
      <c r="WDS42" s="220"/>
      <c r="WDT42" s="220"/>
      <c r="WDU42" s="220"/>
      <c r="WDV42" s="220"/>
      <c r="WDW42" s="220"/>
      <c r="WDX42" s="220"/>
      <c r="WDY42" s="220"/>
      <c r="WDZ42" s="220"/>
      <c r="WEA42" s="220"/>
      <c r="WEB42" s="220"/>
      <c r="WEC42" s="220"/>
      <c r="WED42" s="220"/>
      <c r="WEE42" s="220"/>
      <c r="WEF42" s="220"/>
      <c r="WEG42" s="220"/>
      <c r="WEH42" s="220"/>
      <c r="WEI42" s="220"/>
      <c r="WEJ42" s="220"/>
      <c r="WEK42" s="220"/>
      <c r="WEL42" s="220"/>
      <c r="WEM42" s="220"/>
      <c r="WEN42" s="220"/>
      <c r="WEO42" s="220"/>
      <c r="WEP42" s="220"/>
      <c r="WEQ42" s="220"/>
      <c r="WER42" s="220"/>
      <c r="WES42" s="220"/>
      <c r="WET42" s="220"/>
      <c r="WEU42" s="220"/>
      <c r="WEV42" s="220"/>
      <c r="WEW42" s="220"/>
      <c r="WEX42" s="220"/>
      <c r="WEY42" s="220"/>
      <c r="WEZ42" s="220"/>
      <c r="WFA42" s="220"/>
      <c r="WFB42" s="220"/>
      <c r="WFC42" s="220"/>
      <c r="WFD42" s="220"/>
      <c r="WFE42" s="220"/>
      <c r="WFF42" s="220"/>
      <c r="WFG42" s="220"/>
      <c r="WFH42" s="220"/>
      <c r="WFI42" s="220"/>
      <c r="WFJ42" s="220"/>
      <c r="WFK42" s="220"/>
      <c r="WFL42" s="220"/>
      <c r="WFM42" s="220"/>
      <c r="WFN42" s="220"/>
      <c r="WFO42" s="220"/>
      <c r="WFP42" s="220"/>
      <c r="WFQ42" s="220"/>
      <c r="WFR42" s="220"/>
      <c r="WFS42" s="220"/>
      <c r="WFT42" s="220"/>
      <c r="WFU42" s="220"/>
      <c r="WFV42" s="220"/>
      <c r="WFW42" s="220"/>
      <c r="WFX42" s="220"/>
      <c r="WFY42" s="220"/>
      <c r="WFZ42" s="220"/>
      <c r="WGA42" s="220"/>
      <c r="WGB42" s="220"/>
      <c r="WGC42" s="220"/>
      <c r="WGD42" s="220"/>
      <c r="WGE42" s="220"/>
      <c r="WGF42" s="220"/>
      <c r="WGG42" s="220"/>
      <c r="WGH42" s="220"/>
      <c r="WGI42" s="220"/>
      <c r="WGJ42" s="220"/>
      <c r="WGK42" s="220"/>
      <c r="WGL42" s="220"/>
      <c r="WGM42" s="220"/>
      <c r="WGN42" s="220"/>
      <c r="WGO42" s="220"/>
      <c r="WGP42" s="220"/>
      <c r="WGQ42" s="220"/>
      <c r="WGR42" s="220"/>
      <c r="WGS42" s="220"/>
      <c r="WGT42" s="220"/>
      <c r="WGU42" s="220"/>
      <c r="WGV42" s="220"/>
      <c r="WGW42" s="220"/>
      <c r="WGX42" s="220"/>
      <c r="WGY42" s="220"/>
      <c r="WGZ42" s="220"/>
      <c r="WHA42" s="220"/>
      <c r="WHB42" s="220"/>
      <c r="WHC42" s="220"/>
      <c r="WHD42" s="220"/>
      <c r="WHE42" s="220"/>
      <c r="WHF42" s="220"/>
      <c r="WHG42" s="220"/>
      <c r="WHH42" s="220"/>
      <c r="WHI42" s="220"/>
      <c r="WHJ42" s="220"/>
      <c r="WHK42" s="220"/>
      <c r="WHL42" s="220"/>
      <c r="WHM42" s="220"/>
      <c r="WHN42" s="220"/>
      <c r="WHO42" s="220"/>
      <c r="WHP42" s="220"/>
      <c r="WHQ42" s="220"/>
      <c r="WHR42" s="220"/>
      <c r="WHS42" s="220"/>
      <c r="WHT42" s="220"/>
      <c r="WHU42" s="220"/>
      <c r="WHV42" s="220"/>
      <c r="WHW42" s="220"/>
      <c r="WHX42" s="220"/>
      <c r="WHY42" s="220"/>
      <c r="WHZ42" s="220"/>
      <c r="WIA42" s="220"/>
      <c r="WIB42" s="220"/>
      <c r="WIC42" s="220"/>
      <c r="WID42" s="220"/>
      <c r="WIE42" s="220"/>
      <c r="WIF42" s="220"/>
      <c r="WIG42" s="220"/>
      <c r="WIH42" s="220"/>
      <c r="WII42" s="220"/>
      <c r="WIJ42" s="220"/>
      <c r="WIK42" s="220"/>
      <c r="WIL42" s="220"/>
      <c r="WIM42" s="220"/>
      <c r="WIN42" s="220"/>
      <c r="WIO42" s="220"/>
      <c r="WIP42" s="220"/>
      <c r="WIQ42" s="220"/>
      <c r="WIR42" s="220"/>
      <c r="WIS42" s="220"/>
      <c r="WIT42" s="220"/>
      <c r="WIU42" s="220"/>
      <c r="WIV42" s="220"/>
      <c r="WIW42" s="220"/>
      <c r="WIX42" s="220"/>
      <c r="WIY42" s="220"/>
      <c r="WIZ42" s="220"/>
      <c r="WJA42" s="220"/>
      <c r="WJB42" s="220"/>
      <c r="WJC42" s="220"/>
      <c r="WJD42" s="220"/>
      <c r="WJE42" s="220"/>
      <c r="WJF42" s="220"/>
      <c r="WJG42" s="220"/>
      <c r="WJH42" s="220"/>
      <c r="WJI42" s="220"/>
      <c r="WJJ42" s="220"/>
      <c r="WJK42" s="220"/>
      <c r="WJL42" s="220"/>
      <c r="WJM42" s="220"/>
      <c r="WJN42" s="220"/>
      <c r="WJO42" s="220"/>
      <c r="WJP42" s="220"/>
      <c r="WJQ42" s="220"/>
      <c r="WJR42" s="220"/>
      <c r="WJS42" s="220"/>
      <c r="WJT42" s="220"/>
      <c r="WJU42" s="220"/>
      <c r="WJV42" s="220"/>
      <c r="WJW42" s="220"/>
      <c r="WJX42" s="220"/>
      <c r="WJY42" s="220"/>
      <c r="WJZ42" s="220"/>
      <c r="WKA42" s="220"/>
      <c r="WKB42" s="220"/>
      <c r="WKC42" s="220"/>
      <c r="WKD42" s="220"/>
      <c r="WKE42" s="220"/>
      <c r="WKF42" s="220"/>
      <c r="WKG42" s="220"/>
      <c r="WKH42" s="220"/>
      <c r="WKI42" s="220"/>
      <c r="WKJ42" s="220"/>
      <c r="WKK42" s="220"/>
      <c r="WKL42" s="220"/>
      <c r="WKM42" s="220"/>
      <c r="WKN42" s="220"/>
      <c r="WKO42" s="220"/>
      <c r="WKP42" s="220"/>
      <c r="WKQ42" s="220"/>
      <c r="WKR42" s="220"/>
      <c r="WKS42" s="220"/>
      <c r="WKT42" s="220"/>
      <c r="WKU42" s="220"/>
      <c r="WKV42" s="220"/>
      <c r="WKW42" s="220"/>
      <c r="WKX42" s="220"/>
      <c r="WKY42" s="220"/>
      <c r="WKZ42" s="220"/>
      <c r="WLA42" s="220"/>
      <c r="WLB42" s="220"/>
      <c r="WLC42" s="220"/>
      <c r="WLD42" s="220"/>
      <c r="WLE42" s="220"/>
      <c r="WLF42" s="220"/>
      <c r="WLG42" s="220"/>
      <c r="WLH42" s="220"/>
      <c r="WLI42" s="220"/>
      <c r="WLJ42" s="220"/>
      <c r="WLK42" s="220"/>
      <c r="WLL42" s="220"/>
      <c r="WLM42" s="220"/>
      <c r="WLN42" s="220"/>
      <c r="WLO42" s="220"/>
      <c r="WLP42" s="220"/>
      <c r="WLQ42" s="220"/>
      <c r="WLR42" s="220"/>
      <c r="WLS42" s="220"/>
      <c r="WLT42" s="220"/>
      <c r="WLU42" s="220"/>
      <c r="WLV42" s="220"/>
      <c r="WLW42" s="220"/>
      <c r="WLX42" s="220"/>
      <c r="WLY42" s="220"/>
      <c r="WLZ42" s="220"/>
      <c r="WMA42" s="220"/>
      <c r="WMB42" s="220"/>
      <c r="WMC42" s="220"/>
      <c r="WMD42" s="220"/>
      <c r="WME42" s="220"/>
      <c r="WMF42" s="220"/>
      <c r="WMG42" s="220"/>
      <c r="WMH42" s="220"/>
      <c r="WMI42" s="220"/>
      <c r="WMJ42" s="220"/>
      <c r="WMK42" s="220"/>
      <c r="WML42" s="220"/>
      <c r="WMM42" s="220"/>
      <c r="WMN42" s="220"/>
      <c r="WMO42" s="220"/>
      <c r="WMP42" s="220"/>
      <c r="WMQ42" s="220"/>
      <c r="WMR42" s="220"/>
      <c r="WMS42" s="220"/>
      <c r="WMT42" s="220"/>
      <c r="WMU42" s="220"/>
      <c r="WMV42" s="220"/>
      <c r="WMW42" s="220"/>
      <c r="WMX42" s="220"/>
      <c r="WMY42" s="220"/>
      <c r="WMZ42" s="220"/>
      <c r="WNA42" s="220"/>
      <c r="WNB42" s="220"/>
      <c r="WNC42" s="220"/>
      <c r="WND42" s="220"/>
      <c r="WNE42" s="220"/>
      <c r="WNF42" s="220"/>
      <c r="WNG42" s="220"/>
      <c r="WNH42" s="220"/>
      <c r="WNI42" s="220"/>
      <c r="WNJ42" s="220"/>
      <c r="WNK42" s="220"/>
      <c r="WNL42" s="220"/>
      <c r="WNM42" s="220"/>
      <c r="WNN42" s="220"/>
      <c r="WNO42" s="220"/>
      <c r="WNP42" s="220"/>
      <c r="WNQ42" s="220"/>
      <c r="WNR42" s="220"/>
      <c r="WNS42" s="220"/>
      <c r="WNT42" s="220"/>
      <c r="WNU42" s="220"/>
      <c r="WNV42" s="220"/>
      <c r="WNW42" s="220"/>
      <c r="WNX42" s="220"/>
      <c r="WNY42" s="220"/>
      <c r="WNZ42" s="220"/>
      <c r="WOA42" s="220"/>
      <c r="WOB42" s="220"/>
      <c r="WOC42" s="220"/>
      <c r="WOD42" s="220"/>
      <c r="WOE42" s="220"/>
      <c r="WOF42" s="220"/>
      <c r="WOG42" s="220"/>
      <c r="WOH42" s="220"/>
      <c r="WOI42" s="220"/>
      <c r="WOJ42" s="220"/>
      <c r="WOK42" s="220"/>
      <c r="WOL42" s="220"/>
      <c r="WOM42" s="220"/>
      <c r="WON42" s="220"/>
      <c r="WOO42" s="220"/>
      <c r="WOP42" s="220"/>
      <c r="WOQ42" s="220"/>
      <c r="WOR42" s="220"/>
      <c r="WOS42" s="220"/>
      <c r="WOT42" s="220"/>
      <c r="WOU42" s="220"/>
      <c r="WOV42" s="220"/>
      <c r="WOW42" s="220"/>
      <c r="WOX42" s="220"/>
      <c r="WOY42" s="220"/>
      <c r="WOZ42" s="220"/>
      <c r="WPA42" s="220"/>
      <c r="WPB42" s="220"/>
      <c r="WPC42" s="220"/>
      <c r="WPD42" s="220"/>
      <c r="WPE42" s="220"/>
      <c r="WPF42" s="220"/>
      <c r="WPG42" s="220"/>
      <c r="WPH42" s="220"/>
      <c r="WPI42" s="220"/>
      <c r="WPJ42" s="220"/>
      <c r="WPK42" s="220"/>
      <c r="WPL42" s="220"/>
      <c r="WPM42" s="220"/>
      <c r="WPN42" s="220"/>
      <c r="WPO42" s="220"/>
      <c r="WPP42" s="220"/>
      <c r="WPQ42" s="220"/>
      <c r="WPR42" s="220"/>
      <c r="WPS42" s="220"/>
      <c r="WPT42" s="220"/>
      <c r="WPU42" s="220"/>
      <c r="WPV42" s="220"/>
      <c r="WPW42" s="220"/>
      <c r="WPX42" s="220"/>
      <c r="WPY42" s="220"/>
      <c r="WPZ42" s="220"/>
      <c r="WQA42" s="220"/>
      <c r="WQB42" s="220"/>
      <c r="WQC42" s="220"/>
      <c r="WQD42" s="220"/>
      <c r="WQE42" s="220"/>
      <c r="WQF42" s="220"/>
      <c r="WQG42" s="220"/>
      <c r="WQH42" s="220"/>
      <c r="WQI42" s="220"/>
      <c r="WQJ42" s="220"/>
      <c r="WQK42" s="220"/>
      <c r="WQL42" s="220"/>
      <c r="WQM42" s="220"/>
      <c r="WQN42" s="220"/>
      <c r="WQO42" s="220"/>
      <c r="WQP42" s="220"/>
      <c r="WQQ42" s="220"/>
      <c r="WQR42" s="220"/>
      <c r="WQS42" s="220"/>
      <c r="WQT42" s="220"/>
      <c r="WQU42" s="220"/>
      <c r="WQV42" s="220"/>
      <c r="WQW42" s="220"/>
      <c r="WQX42" s="220"/>
      <c r="WQY42" s="220"/>
      <c r="WQZ42" s="220"/>
      <c r="WRA42" s="220"/>
      <c r="WRB42" s="220"/>
      <c r="WRC42" s="220"/>
      <c r="WRD42" s="220"/>
      <c r="WRE42" s="220"/>
      <c r="WRF42" s="220"/>
      <c r="WRG42" s="220"/>
      <c r="WRH42" s="220"/>
      <c r="WRI42" s="220"/>
      <c r="WRJ42" s="220"/>
      <c r="WRK42" s="220"/>
      <c r="WRL42" s="220"/>
      <c r="WRM42" s="220"/>
      <c r="WRN42" s="220"/>
      <c r="WRO42" s="220"/>
      <c r="WRP42" s="220"/>
      <c r="WRQ42" s="220"/>
      <c r="WRR42" s="220"/>
      <c r="WRS42" s="220"/>
      <c r="WRT42" s="220"/>
      <c r="WRU42" s="220"/>
      <c r="WRV42" s="220"/>
      <c r="WRW42" s="220"/>
      <c r="WRX42" s="220"/>
      <c r="WRY42" s="220"/>
      <c r="WRZ42" s="220"/>
      <c r="WSA42" s="220"/>
      <c r="WSB42" s="220"/>
      <c r="WSC42" s="220"/>
      <c r="WSD42" s="220"/>
      <c r="WSE42" s="220"/>
      <c r="WSF42" s="220"/>
      <c r="WSG42" s="220"/>
      <c r="WSH42" s="220"/>
      <c r="WSI42" s="220"/>
      <c r="WSJ42" s="220"/>
      <c r="WSK42" s="220"/>
      <c r="WSL42" s="220"/>
      <c r="WSM42" s="220"/>
      <c r="WSN42" s="220"/>
      <c r="WSO42" s="220"/>
      <c r="WSP42" s="220"/>
      <c r="WSQ42" s="220"/>
      <c r="WSR42" s="220"/>
      <c r="WSS42" s="220"/>
      <c r="WST42" s="220"/>
      <c r="WSU42" s="220"/>
      <c r="WSV42" s="220"/>
      <c r="WSW42" s="220"/>
      <c r="WSX42" s="220"/>
      <c r="WSY42" s="220"/>
      <c r="WSZ42" s="220"/>
      <c r="WTA42" s="220"/>
      <c r="WTB42" s="220"/>
      <c r="WTC42" s="220"/>
      <c r="WTD42" s="220"/>
      <c r="WTE42" s="220"/>
      <c r="WTF42" s="220"/>
      <c r="WTG42" s="220"/>
      <c r="WTH42" s="220"/>
      <c r="WTI42" s="220"/>
      <c r="WTJ42" s="220"/>
      <c r="WTK42" s="220"/>
      <c r="WTL42" s="220"/>
      <c r="WTM42" s="220"/>
      <c r="WTN42" s="220"/>
      <c r="WTO42" s="220"/>
      <c r="WTP42" s="220"/>
      <c r="WTQ42" s="220"/>
      <c r="WTR42" s="220"/>
      <c r="WTS42" s="220"/>
      <c r="WTT42" s="220"/>
      <c r="WTU42" s="220"/>
      <c r="WTV42" s="220"/>
      <c r="WTW42" s="220"/>
      <c r="WTX42" s="220"/>
      <c r="WTY42" s="220"/>
      <c r="WTZ42" s="220"/>
      <c r="WUA42" s="220"/>
      <c r="WUB42" s="220"/>
      <c r="WUC42" s="220"/>
      <c r="WUD42" s="220"/>
      <c r="WUE42" s="220"/>
      <c r="WUF42" s="220"/>
      <c r="WUG42" s="220"/>
      <c r="WUH42" s="220"/>
      <c r="WUI42" s="220"/>
      <c r="WUJ42" s="220"/>
      <c r="WUK42" s="220"/>
      <c r="WUL42" s="220"/>
      <c r="WUM42" s="220"/>
      <c r="WUN42" s="220"/>
      <c r="WUO42" s="220"/>
      <c r="WUP42" s="220"/>
      <c r="WUQ42" s="220"/>
      <c r="WUR42" s="220"/>
      <c r="WUS42" s="220"/>
      <c r="WUT42" s="220"/>
      <c r="WUU42" s="220"/>
      <c r="WUV42" s="220"/>
      <c r="WUW42" s="220"/>
      <c r="WUX42" s="220"/>
      <c r="WUY42" s="220"/>
      <c r="WUZ42" s="220"/>
      <c r="WVA42" s="220"/>
      <c r="WVB42" s="220"/>
      <c r="WVC42" s="220"/>
      <c r="WVD42" s="220"/>
      <c r="WVE42" s="220"/>
      <c r="WVF42" s="220"/>
      <c r="WVG42" s="220"/>
      <c r="WVH42" s="220"/>
      <c r="WVI42" s="220"/>
      <c r="WVJ42" s="220"/>
      <c r="WVK42" s="220"/>
      <c r="WVL42" s="220"/>
      <c r="WVM42" s="220"/>
      <c r="WVN42" s="220"/>
      <c r="WVO42" s="220"/>
      <c r="WVP42" s="220"/>
      <c r="WVQ42" s="220"/>
      <c r="WVR42" s="220"/>
      <c r="WVS42" s="220"/>
      <c r="WVT42" s="220"/>
      <c r="WVU42" s="220"/>
      <c r="WVV42" s="220"/>
      <c r="WVW42" s="220"/>
      <c r="WVX42" s="220"/>
      <c r="WVY42" s="220"/>
      <c r="WVZ42" s="220"/>
      <c r="WWA42" s="220"/>
      <c r="WWB42" s="220"/>
      <c r="WWC42" s="220"/>
      <c r="WWD42" s="220"/>
      <c r="WWE42" s="220"/>
      <c r="WWF42" s="220"/>
      <c r="WWG42" s="220"/>
      <c r="WWH42" s="220"/>
      <c r="WWI42" s="220"/>
      <c r="WWJ42" s="220"/>
      <c r="WWK42" s="220"/>
      <c r="WWL42" s="220"/>
      <c r="WWM42" s="220"/>
      <c r="WWN42" s="220"/>
      <c r="WWO42" s="220"/>
      <c r="WWP42" s="220"/>
      <c r="WWQ42" s="220"/>
      <c r="WWR42" s="220"/>
      <c r="WWS42" s="220"/>
      <c r="WWT42" s="220"/>
      <c r="WWU42" s="220"/>
      <c r="WWV42" s="220"/>
      <c r="WWW42" s="220"/>
      <c r="WWX42" s="220"/>
      <c r="WWY42" s="220"/>
      <c r="WWZ42" s="220"/>
      <c r="WXA42" s="220"/>
      <c r="WXB42" s="220"/>
      <c r="WXC42" s="220"/>
      <c r="WXD42" s="220"/>
      <c r="WXE42" s="220"/>
      <c r="WXF42" s="220"/>
      <c r="WXG42" s="220"/>
      <c r="WXH42" s="220"/>
      <c r="WXI42" s="220"/>
      <c r="WXJ42" s="220"/>
      <c r="WXK42" s="220"/>
      <c r="WXL42" s="220"/>
      <c r="WXM42" s="220"/>
      <c r="WXN42" s="220"/>
      <c r="WXO42" s="220"/>
      <c r="WXP42" s="220"/>
      <c r="WXQ42" s="220"/>
      <c r="WXR42" s="220"/>
      <c r="WXS42" s="220"/>
      <c r="WXT42" s="220"/>
      <c r="WXU42" s="220"/>
      <c r="WXV42" s="220"/>
      <c r="WXW42" s="220"/>
      <c r="WXX42" s="220"/>
      <c r="WXY42" s="220"/>
      <c r="WXZ42" s="220"/>
      <c r="WYA42" s="220"/>
      <c r="WYB42" s="220"/>
      <c r="WYC42" s="220"/>
      <c r="WYD42" s="220"/>
      <c r="WYE42" s="220"/>
      <c r="WYF42" s="220"/>
      <c r="WYG42" s="220"/>
      <c r="WYH42" s="220"/>
      <c r="WYI42" s="220"/>
      <c r="WYJ42" s="220"/>
      <c r="WYK42" s="220"/>
      <c r="WYL42" s="220"/>
      <c r="WYM42" s="220"/>
      <c r="WYN42" s="220"/>
      <c r="WYO42" s="220"/>
      <c r="WYP42" s="220"/>
      <c r="WYQ42" s="220"/>
      <c r="WYR42" s="220"/>
      <c r="WYS42" s="220"/>
      <c r="WYT42" s="220"/>
      <c r="WYU42" s="220"/>
      <c r="WYV42" s="220"/>
      <c r="WYW42" s="220"/>
      <c r="WYX42" s="220"/>
      <c r="WYY42" s="220"/>
      <c r="WYZ42" s="220"/>
      <c r="WZA42" s="220"/>
      <c r="WZB42" s="220"/>
      <c r="WZC42" s="220"/>
      <c r="WZD42" s="220"/>
      <c r="WZE42" s="220"/>
      <c r="WZF42" s="220"/>
      <c r="WZG42" s="220"/>
      <c r="WZH42" s="220"/>
      <c r="WZI42" s="220"/>
      <c r="WZJ42" s="220"/>
      <c r="WZK42" s="220"/>
      <c r="WZL42" s="220"/>
      <c r="WZM42" s="220"/>
      <c r="WZN42" s="220"/>
      <c r="WZO42" s="220"/>
      <c r="WZP42" s="220"/>
      <c r="WZQ42" s="220"/>
      <c r="WZR42" s="220"/>
      <c r="WZS42" s="220"/>
      <c r="WZT42" s="220"/>
      <c r="WZU42" s="220"/>
      <c r="WZV42" s="220"/>
      <c r="WZW42" s="220"/>
      <c r="WZX42" s="220"/>
      <c r="WZY42" s="220"/>
      <c r="WZZ42" s="220"/>
      <c r="XAA42" s="220"/>
      <c r="XAB42" s="220"/>
      <c r="XAC42" s="220"/>
      <c r="XAD42" s="220"/>
      <c r="XAE42" s="220"/>
      <c r="XAF42" s="220"/>
      <c r="XAG42" s="220"/>
      <c r="XAH42" s="220"/>
      <c r="XAI42" s="220"/>
      <c r="XAJ42" s="220"/>
      <c r="XAK42" s="220"/>
      <c r="XAL42" s="220"/>
      <c r="XAM42" s="220"/>
      <c r="XAN42" s="220"/>
      <c r="XAO42" s="220"/>
      <c r="XAP42" s="220"/>
      <c r="XAQ42" s="220"/>
      <c r="XAR42" s="220"/>
      <c r="XAS42" s="220"/>
      <c r="XAT42" s="220"/>
      <c r="XAU42" s="220"/>
      <c r="XAV42" s="220"/>
      <c r="XAW42" s="220"/>
      <c r="XAX42" s="220"/>
      <c r="XAY42" s="220"/>
      <c r="XAZ42" s="220"/>
      <c r="XBA42" s="220"/>
      <c r="XBB42" s="220"/>
      <c r="XBC42" s="220"/>
      <c r="XBD42" s="220"/>
      <c r="XBE42" s="220"/>
      <c r="XBF42" s="220"/>
      <c r="XBG42" s="220"/>
      <c r="XBH42" s="220"/>
      <c r="XBI42" s="220"/>
      <c r="XBJ42" s="220"/>
      <c r="XBK42" s="220"/>
      <c r="XBL42" s="220"/>
      <c r="XBM42" s="220"/>
      <c r="XBN42" s="220"/>
      <c r="XBO42" s="220"/>
      <c r="XBP42" s="220"/>
      <c r="XBQ42" s="220"/>
      <c r="XBR42" s="220"/>
      <c r="XBS42" s="220"/>
      <c r="XBT42" s="220"/>
      <c r="XBU42" s="220"/>
      <c r="XBV42" s="220"/>
      <c r="XBW42" s="220"/>
      <c r="XBX42" s="220"/>
      <c r="XBY42" s="220"/>
      <c r="XBZ42" s="220"/>
      <c r="XCA42" s="220"/>
      <c r="XCB42" s="220"/>
      <c r="XCC42" s="220"/>
      <c r="XCD42" s="220"/>
      <c r="XCE42" s="220"/>
      <c r="XCF42" s="220"/>
      <c r="XCG42" s="220"/>
      <c r="XCH42" s="220"/>
      <c r="XCI42" s="220"/>
      <c r="XCJ42" s="220"/>
      <c r="XCK42" s="220"/>
      <c r="XCL42" s="220"/>
      <c r="XCM42" s="220"/>
      <c r="XCN42" s="220"/>
      <c r="XCO42" s="220"/>
      <c r="XCP42" s="220"/>
      <c r="XCQ42" s="220"/>
      <c r="XCR42" s="220"/>
      <c r="XCS42" s="220"/>
      <c r="XCT42" s="220"/>
      <c r="XCU42" s="220"/>
      <c r="XCV42" s="220"/>
      <c r="XCW42" s="220"/>
      <c r="XCX42" s="220"/>
      <c r="XCY42" s="220"/>
      <c r="XCZ42" s="220"/>
      <c r="XDA42" s="220"/>
      <c r="XDB42" s="220"/>
      <c r="XDC42" s="220"/>
      <c r="XDD42" s="220"/>
      <c r="XDE42" s="220"/>
      <c r="XDF42" s="220"/>
      <c r="XDG42" s="220"/>
      <c r="XDH42" s="220"/>
      <c r="XDI42" s="220"/>
      <c r="XDJ42" s="220"/>
      <c r="XDK42" s="220"/>
      <c r="XDL42" s="220"/>
      <c r="XDM42" s="220"/>
      <c r="XDN42" s="220"/>
      <c r="XDO42" s="220"/>
      <c r="XDP42" s="220"/>
      <c r="XDQ42" s="220"/>
      <c r="XDR42" s="220"/>
      <c r="XDS42" s="220"/>
      <c r="XDT42" s="220"/>
      <c r="XDU42" s="220"/>
      <c r="XDV42" s="220"/>
      <c r="XDW42" s="220"/>
      <c r="XDX42" s="220"/>
      <c r="XDY42" s="220"/>
      <c r="XDZ42" s="220"/>
      <c r="XEA42" s="220"/>
      <c r="XEB42" s="220"/>
      <c r="XEC42" s="220"/>
      <c r="XED42" s="220"/>
      <c r="XEE42" s="220"/>
      <c r="XEF42" s="220"/>
      <c r="XEG42" s="220"/>
      <c r="XEH42" s="220"/>
      <c r="XEI42" s="220"/>
      <c r="XEJ42" s="220"/>
      <c r="XEK42" s="220"/>
      <c r="XEL42" s="220"/>
      <c r="XEM42" s="220"/>
      <c r="XEN42" s="220"/>
      <c r="XEO42" s="220"/>
      <c r="XEP42" s="220"/>
      <c r="XEQ42" s="220"/>
      <c r="XER42" s="220"/>
      <c r="XES42" s="220"/>
      <c r="XET42" s="220"/>
      <c r="XEU42" s="220"/>
      <c r="XEV42" s="220"/>
      <c r="XEW42" s="220"/>
      <c r="XEX42" s="220"/>
      <c r="XEY42" s="220"/>
      <c r="XEZ42" s="220"/>
      <c r="XFA42" s="220"/>
      <c r="XFB42" s="220"/>
      <c r="XFC42" s="220"/>
      <c r="XFD42" s="220"/>
    </row>
    <row r="43" spans="1:16384" s="4" customFormat="1" ht="15" customHeight="1" x14ac:dyDescent="0.35">
      <c r="B43" s="231" t="s">
        <v>111</v>
      </c>
      <c r="C43" s="231"/>
      <c r="D43" s="231"/>
      <c r="E43" s="231"/>
      <c r="F43" s="231"/>
      <c r="G43" s="231"/>
      <c r="H43" s="231"/>
      <c r="I43" s="231"/>
      <c r="J43" s="231"/>
      <c r="K43" s="231"/>
      <c r="L43" s="54"/>
    </row>
    <row r="44" spans="1:16384" s="4" customFormat="1" ht="15" customHeight="1" x14ac:dyDescent="0.35">
      <c r="B44" s="215" t="s">
        <v>37</v>
      </c>
      <c r="C44" s="215"/>
      <c r="D44" s="215"/>
      <c r="E44" s="215"/>
      <c r="F44" s="215"/>
      <c r="G44" s="215"/>
      <c r="H44" s="215"/>
      <c r="I44" s="215"/>
      <c r="J44" s="215"/>
      <c r="K44" s="215"/>
      <c r="L44" s="215"/>
    </row>
    <row r="45" spans="1:16384" s="4" customFormat="1" ht="15" customHeight="1" x14ac:dyDescent="0.35">
      <c r="B45" s="216" t="s">
        <v>103</v>
      </c>
      <c r="C45" s="216"/>
      <c r="D45" s="216"/>
      <c r="E45" s="216"/>
      <c r="F45" s="216"/>
      <c r="G45" s="216"/>
      <c r="H45" s="216"/>
      <c r="I45" s="216"/>
      <c r="J45" s="216"/>
      <c r="K45" s="216"/>
      <c r="L45" s="23"/>
    </row>
    <row r="46" spans="1:16384" s="4" customFormat="1" ht="15" customHeight="1" x14ac:dyDescent="0.35">
      <c r="B46" s="215" t="s">
        <v>104</v>
      </c>
      <c r="C46" s="215"/>
      <c r="D46" s="215"/>
      <c r="E46" s="215"/>
      <c r="F46" s="215"/>
      <c r="G46" s="215"/>
      <c r="H46" s="215"/>
      <c r="I46" s="215"/>
      <c r="J46" s="215"/>
      <c r="K46" s="215"/>
      <c r="L46" s="23"/>
    </row>
    <row r="47" spans="1:16384" s="4" customFormat="1" ht="15" customHeight="1" x14ac:dyDescent="0.35">
      <c r="B47" s="217" t="s">
        <v>105</v>
      </c>
      <c r="C47" s="217"/>
      <c r="D47" s="217"/>
      <c r="E47" s="217"/>
      <c r="F47" s="217"/>
      <c r="G47" s="217"/>
      <c r="H47" s="217"/>
      <c r="I47" s="217"/>
      <c r="J47" s="217"/>
      <c r="K47" s="217"/>
      <c r="L47" s="23"/>
    </row>
    <row r="48" spans="1:16384" s="4" customFormat="1" ht="29.25" customHeight="1" x14ac:dyDescent="0.35">
      <c r="B48" s="216" t="s">
        <v>81</v>
      </c>
      <c r="C48" s="216"/>
      <c r="D48" s="216"/>
      <c r="E48" s="216"/>
      <c r="F48" s="216"/>
      <c r="G48" s="216"/>
      <c r="H48" s="216"/>
      <c r="I48" s="216"/>
      <c r="J48" s="216"/>
      <c r="K48" s="216"/>
      <c r="L48" s="23"/>
    </row>
    <row r="49" spans="2:12" ht="39.75" customHeight="1" x14ac:dyDescent="0.35">
      <c r="B49" s="216"/>
      <c r="C49" s="216"/>
      <c r="D49" s="216"/>
      <c r="E49" s="216"/>
      <c r="F49" s="216"/>
      <c r="G49" s="216"/>
      <c r="H49" s="216"/>
      <c r="I49" s="216"/>
      <c r="J49" s="216"/>
      <c r="K49" s="216"/>
      <c r="L49" s="99"/>
    </row>
    <row r="50" spans="2:12" ht="37.5" customHeight="1" x14ac:dyDescent="0.35">
      <c r="B50" s="216"/>
      <c r="C50" s="216"/>
      <c r="D50" s="216"/>
      <c r="E50" s="216"/>
      <c r="F50" s="216"/>
      <c r="G50" s="216"/>
      <c r="H50" s="216"/>
      <c r="I50" s="216"/>
      <c r="J50" s="216"/>
      <c r="K50" s="216"/>
      <c r="L50" s="99"/>
    </row>
    <row r="51" spans="2:12" x14ac:dyDescent="0.35">
      <c r="B51" s="218"/>
      <c r="C51" s="218"/>
      <c r="D51" s="218"/>
      <c r="E51" s="218"/>
      <c r="F51" s="218"/>
      <c r="G51" s="218"/>
      <c r="H51" s="218"/>
      <c r="I51" s="218"/>
      <c r="J51" s="54"/>
      <c r="K51" s="54"/>
      <c r="L51" s="54"/>
    </row>
    <row r="52" spans="2:12" x14ac:dyDescent="0.35">
      <c r="B52" s="215"/>
      <c r="C52" s="215"/>
      <c r="D52" s="215"/>
      <c r="E52" s="215"/>
      <c r="F52" s="215"/>
      <c r="G52" s="54"/>
      <c r="H52" s="54"/>
      <c r="I52" s="54"/>
      <c r="J52" s="54"/>
      <c r="K52" s="54"/>
      <c r="L52" s="54"/>
    </row>
    <row r="53" spans="2:12" x14ac:dyDescent="0.35">
      <c r="B53" s="215"/>
      <c r="C53" s="215"/>
      <c r="D53" s="215"/>
      <c r="E53" s="215"/>
      <c r="F53" s="215"/>
      <c r="G53" s="215"/>
      <c r="H53" s="215"/>
      <c r="I53" s="215"/>
      <c r="J53" s="215"/>
      <c r="K53" s="215"/>
      <c r="L53" s="215"/>
    </row>
    <row r="54" spans="2:12" x14ac:dyDescent="0.35">
      <c r="B54" s="216"/>
      <c r="C54" s="216"/>
      <c r="D54" s="216"/>
      <c r="E54" s="216"/>
      <c r="F54" s="216"/>
      <c r="G54" s="216"/>
      <c r="H54" s="216"/>
      <c r="I54" s="216"/>
      <c r="J54" s="216"/>
      <c r="K54" s="216"/>
      <c r="L54" s="23"/>
    </row>
    <row r="55" spans="2:12" x14ac:dyDescent="0.35">
      <c r="B55" s="215"/>
      <c r="C55" s="215"/>
      <c r="D55" s="215"/>
      <c r="E55" s="215"/>
      <c r="F55" s="215"/>
      <c r="G55" s="215"/>
      <c r="H55" s="215"/>
      <c r="I55" s="215"/>
      <c r="J55" s="215"/>
      <c r="K55" s="215"/>
      <c r="L55" s="23"/>
    </row>
    <row r="56" spans="2:12" x14ac:dyDescent="0.35">
      <c r="B56" s="217"/>
      <c r="C56" s="217"/>
      <c r="D56" s="217"/>
      <c r="E56" s="217"/>
      <c r="F56" s="217"/>
      <c r="G56" s="217"/>
      <c r="H56" s="217"/>
      <c r="I56" s="217"/>
      <c r="J56" s="217"/>
      <c r="K56" s="217"/>
      <c r="L56" s="23"/>
    </row>
    <row r="57" spans="2:12" x14ac:dyDescent="0.35">
      <c r="B57" s="216"/>
      <c r="C57" s="216"/>
      <c r="D57" s="216"/>
      <c r="E57" s="216"/>
      <c r="F57" s="216"/>
      <c r="G57" s="216"/>
      <c r="H57" s="216"/>
      <c r="I57" s="216"/>
      <c r="J57" s="216"/>
      <c r="K57" s="216"/>
      <c r="L57" s="23"/>
    </row>
    <row r="58" spans="2:12" x14ac:dyDescent="0.35">
      <c r="B58" s="54"/>
      <c r="C58" s="54"/>
      <c r="D58" s="54"/>
      <c r="E58" s="54"/>
      <c r="F58" s="54"/>
      <c r="G58" s="54"/>
      <c r="H58" s="54"/>
      <c r="I58" s="54"/>
      <c r="J58" s="54"/>
      <c r="K58" s="54"/>
      <c r="L58" s="23"/>
    </row>
    <row r="59" spans="2:12" x14ac:dyDescent="0.35">
      <c r="B59" s="216"/>
      <c r="C59" s="216"/>
      <c r="D59" s="216"/>
      <c r="E59" s="216"/>
      <c r="F59" s="216"/>
      <c r="G59" s="216"/>
      <c r="H59" s="216"/>
      <c r="I59" s="216"/>
      <c r="J59" s="216"/>
      <c r="K59" s="216"/>
      <c r="L59" s="23"/>
    </row>
  </sheetData>
  <mergeCells count="25">
    <mergeCell ref="C1:M1"/>
    <mergeCell ref="B51:I51"/>
    <mergeCell ref="B52:F52"/>
    <mergeCell ref="B36:I36"/>
    <mergeCell ref="B37:I37"/>
    <mergeCell ref="B38:I38"/>
    <mergeCell ref="B39:I39"/>
    <mergeCell ref="B40:I40"/>
    <mergeCell ref="B41:I41"/>
    <mergeCell ref="B55:K55"/>
    <mergeCell ref="B56:K56"/>
    <mergeCell ref="B57:K57"/>
    <mergeCell ref="B59:K59"/>
    <mergeCell ref="E35:F35"/>
    <mergeCell ref="B43:K43"/>
    <mergeCell ref="B53:L53"/>
    <mergeCell ref="B54:K54"/>
    <mergeCell ref="B45:K45"/>
    <mergeCell ref="B46:K46"/>
    <mergeCell ref="B47:K47"/>
    <mergeCell ref="B48:K48"/>
    <mergeCell ref="B49:K49"/>
    <mergeCell ref="B50:K50"/>
    <mergeCell ref="B44:L44"/>
    <mergeCell ref="B42:XFD42"/>
  </mergeCells>
  <conditionalFormatting sqref="D9:K28">
    <cfRule type="expression" dxfId="10" priority="3">
      <formula>IF(#REF!=1, TRUE, FALSE)</formula>
    </cfRule>
    <cfRule type="expression" dxfId="9" priority="12">
      <formula>IF(#REF!=1, TRUE, FALSE)</formula>
    </cfRule>
  </conditionalFormatting>
  <conditionalFormatting sqref="I9:K28">
    <cfRule type="expression" dxfId="8" priority="1">
      <formula>IF(#REF!=1, TRUE, FALSE)</formula>
    </cfRule>
    <cfRule type="expression" dxfId="7" priority="2">
      <formula>IF(#REF!=1, TRUE, FALSE)</formula>
    </cfRule>
  </conditionalFormatting>
  <hyperlinks>
    <hyperlink ref="O5" location="'Table 1a - Compliance by HB'!A1" display="View Table 1" xr:uid="{00000000-0004-0000-0200-000000000000}"/>
    <hyperlink ref="B42:H42" r:id="rId1" display="Further information on Cancer Waiting Times, including Data Quality and Guidance (such as the Data &amp; Definitions manual) can be found on the website." xr:uid="{E8AEB39D-5489-4A7D-96FE-CA0ACC544FE0}"/>
  </hyperlinks>
  <pageMargins left="0.70866141732283472" right="0.70866141732283472" top="0.74803149606299213" bottom="0.74803149606299213" header="0.31496062992125984" footer="0.31496062992125984"/>
  <pageSetup paperSize="9"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Drop Down 1">
              <controlPr defaultSize="0" autoLine="0" autoPict="0">
                <anchor moveWithCells="1">
                  <from>
                    <xdr:col>3</xdr:col>
                    <xdr:colOff>0</xdr:colOff>
                    <xdr:row>3</xdr:row>
                    <xdr:rowOff>95250</xdr:rowOff>
                  </from>
                  <to>
                    <xdr:col>5</xdr:col>
                    <xdr:colOff>603250</xdr:colOff>
                    <xdr:row>3</xdr:row>
                    <xdr:rowOff>298450</xdr:rowOff>
                  </to>
                </anchor>
              </controlPr>
            </control>
          </mc:Choice>
        </mc:AlternateContent>
        <mc:AlternateContent xmlns:mc="http://schemas.openxmlformats.org/markup-compatibility/2006">
          <mc:Choice Requires="x14">
            <control shapeId="3074" r:id="rId6" name="Drop Down 2">
              <controlPr defaultSize="0" autoLine="0" autoPict="0">
                <anchor moveWithCells="1">
                  <from>
                    <xdr:col>2</xdr:col>
                    <xdr:colOff>1346200</xdr:colOff>
                    <xdr:row>2</xdr:row>
                    <xdr:rowOff>114300</xdr:rowOff>
                  </from>
                  <to>
                    <xdr:col>5</xdr:col>
                    <xdr:colOff>12700</xdr:colOff>
                    <xdr:row>3</xdr:row>
                    <xdr:rowOff>12700</xdr:rowOff>
                  </to>
                </anchor>
              </controlPr>
            </control>
          </mc:Choice>
        </mc:AlternateContent>
        <mc:AlternateContent xmlns:mc="http://schemas.openxmlformats.org/markup-compatibility/2006">
          <mc:Choice Requires="x14">
            <control shapeId="3075" r:id="rId7" name="Drop Down 3">
              <controlPr defaultSize="0" autoLine="0" autoPict="0">
                <anchor moveWithCells="1">
                  <from>
                    <xdr:col>3</xdr:col>
                    <xdr:colOff>19050</xdr:colOff>
                    <xdr:row>1</xdr:row>
                    <xdr:rowOff>88900</xdr:rowOff>
                  </from>
                  <to>
                    <xdr:col>8</xdr:col>
                    <xdr:colOff>704850</xdr:colOff>
                    <xdr:row>2</xdr:row>
                    <xdr:rowOff>12700</xdr:rowOff>
                  </to>
                </anchor>
              </controlPr>
            </control>
          </mc:Choice>
        </mc:AlternateContent>
        <mc:AlternateContent xmlns:mc="http://schemas.openxmlformats.org/markup-compatibility/2006">
          <mc:Choice Requires="x14">
            <control shapeId="3076" r:id="rId8" name="Drop Down 4">
              <controlPr defaultSize="0" autoLine="0" autoPict="0">
                <anchor moveWithCells="1">
                  <from>
                    <xdr:col>3</xdr:col>
                    <xdr:colOff>31750</xdr:colOff>
                    <xdr:row>4</xdr:row>
                    <xdr:rowOff>114300</xdr:rowOff>
                  </from>
                  <to>
                    <xdr:col>5</xdr:col>
                    <xdr:colOff>628650</xdr:colOff>
                    <xdr:row>5</xdr:row>
                    <xdr:rowOff>12700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XFD49"/>
  <sheetViews>
    <sheetView workbookViewId="0"/>
  </sheetViews>
  <sheetFormatPr defaultColWidth="9.1796875" defaultRowHeight="14.5" x14ac:dyDescent="0.35"/>
  <cols>
    <col min="1" max="1" width="3" style="7" customWidth="1"/>
    <col min="2" max="2" width="9.81640625" style="7" customWidth="1"/>
    <col min="3" max="3" width="16" style="7" customWidth="1"/>
    <col min="4" max="4" width="18.7265625" style="7" customWidth="1"/>
    <col min="5" max="5" width="13.7265625" style="7" customWidth="1"/>
    <col min="6" max="6" width="13.26953125" style="7" customWidth="1"/>
    <col min="7" max="7" width="12.7265625" style="7" customWidth="1"/>
    <col min="8" max="8" width="13.54296875" style="7" customWidth="1"/>
    <col min="9" max="9" width="13.7265625" style="7" customWidth="1"/>
    <col min="10" max="10" width="10.7265625" style="7" customWidth="1"/>
    <col min="11" max="16384" width="9.1796875" style="7"/>
  </cols>
  <sheetData>
    <row r="1" spans="2:10" ht="34.5" customHeight="1" x14ac:dyDescent="0.35">
      <c r="B1" s="24" t="s">
        <v>137</v>
      </c>
      <c r="C1" s="235" t="str">
        <f ca="1">CELL("contents", Lookups!H49)</f>
        <v>Performance against the 62-day standard from receipt of an urgent referral with suspicion of cancer to first cancer treatment by cancer type for all Health Boards</v>
      </c>
      <c r="D1" s="235"/>
      <c r="E1" s="235"/>
      <c r="F1" s="235"/>
      <c r="G1" s="235"/>
      <c r="H1" s="235"/>
      <c r="I1" s="235"/>
      <c r="J1" s="107"/>
    </row>
    <row r="2" spans="2:10" ht="24" customHeight="1" x14ac:dyDescent="0.35">
      <c r="B2" s="24"/>
      <c r="C2" s="71" t="s">
        <v>76</v>
      </c>
      <c r="D2" s="71"/>
      <c r="E2" s="72"/>
      <c r="F2" s="72"/>
      <c r="G2" s="72"/>
      <c r="H2" s="107"/>
      <c r="I2" s="107"/>
      <c r="J2" s="107"/>
    </row>
    <row r="3" spans="2:10" ht="24" customHeight="1" x14ac:dyDescent="0.35">
      <c r="B3" s="4"/>
      <c r="C3" s="73" t="s">
        <v>38</v>
      </c>
      <c r="D3" s="73"/>
      <c r="E3" s="74"/>
      <c r="F3" s="74"/>
      <c r="G3" s="74"/>
      <c r="H3" s="4"/>
      <c r="I3" s="4"/>
      <c r="J3" s="4"/>
    </row>
    <row r="4" spans="2:10" ht="24" customHeight="1" x14ac:dyDescent="0.35">
      <c r="B4" s="4"/>
      <c r="C4" s="73" t="s">
        <v>143</v>
      </c>
      <c r="D4" s="73"/>
      <c r="E4" s="74"/>
      <c r="F4" s="74"/>
      <c r="G4" s="74"/>
      <c r="H4" s="4"/>
      <c r="I4" s="4"/>
      <c r="J4" s="4"/>
    </row>
    <row r="5" spans="2:10" x14ac:dyDescent="0.35">
      <c r="B5" s="48"/>
      <c r="C5" s="4"/>
      <c r="D5" s="4"/>
      <c r="E5" s="4"/>
      <c r="F5" s="4"/>
      <c r="G5" s="4"/>
      <c r="H5" s="4"/>
      <c r="I5" s="174" t="s">
        <v>186</v>
      </c>
      <c r="J5" s="4"/>
    </row>
    <row r="6" spans="2:10" ht="91.5" customHeight="1" x14ac:dyDescent="0.35">
      <c r="B6" s="48"/>
      <c r="C6" s="94"/>
      <c r="D6" s="94"/>
      <c r="E6" s="46" t="s">
        <v>86</v>
      </c>
      <c r="F6" s="47" t="str">
        <f ca="1">CELL("contents",Lookups!G49)</f>
        <v>Number of eligible referrals that started treatment within 62 days</v>
      </c>
      <c r="G6" s="47" t="str">
        <f ca="1">CELL("contents", Lookups!E43)</f>
        <v>% treated within 62 days</v>
      </c>
      <c r="H6" s="46" t="s">
        <v>87</v>
      </c>
      <c r="I6" s="46" t="s">
        <v>88</v>
      </c>
      <c r="J6" s="46" t="s">
        <v>145</v>
      </c>
    </row>
    <row r="7" spans="2:10" x14ac:dyDescent="0.35">
      <c r="B7" s="108"/>
      <c r="C7" s="45" t="s">
        <v>93</v>
      </c>
      <c r="D7" s="45"/>
      <c r="E7" s="137">
        <f>IFERROR(VLOOKUP(Lookups!$D$49&amp;Lookups!$D$50&amp;Lookups!$E$45&amp;Lookups!$C3,Data!$A$2:$K$10000,6,FALSE),"-")</f>
        <v>4309</v>
      </c>
      <c r="F7" s="137">
        <f>IFERROR(VLOOKUP(Lookups!$D$49&amp;Lookups!$D$50&amp;Lookups!$E$45&amp;Lookups!$C3,Data!$A$2:$K$10000,7,FALSE),"-")</f>
        <v>3166</v>
      </c>
      <c r="G7" s="50">
        <f>IFERROR(VLOOKUP(Lookups!$D$49&amp;Lookups!$D$50&amp;Lookups!$E$45&amp;Lookups!$C3,Data!$A$2:$K$10000,8,FALSE),"-")</f>
        <v>73.474123926665101</v>
      </c>
      <c r="H7" s="49">
        <f>IFERROR(VLOOKUP(Lookups!$D$49&amp;Lookups!$D$50&amp;Lookups!$E$45&amp;Lookups!$C3,Data!$A$2:$K$10000,9,FALSE),"-")</f>
        <v>401</v>
      </c>
      <c r="I7" s="119">
        <f>IF($E7&gt;2,(IFERROR(VLOOKUP(Lookups!$D$49&amp;Lookups!$D$50&amp;Lookups!$E$45&amp;Lookups!$C3,Data!$A$2:$K$10000,10,FALSE),"-")),"n/a")</f>
        <v>49</v>
      </c>
      <c r="J7" s="119">
        <f>IF($E7&gt;39,(IFERROR(VLOOKUP(Lookups!$D$49&amp;Lookups!$D$50&amp;Lookups!$E$45&amp;Lookups!$C3,Data!$A$2:$L$10000,12,FALSE),"-")),"n/a")</f>
        <v>133</v>
      </c>
    </row>
    <row r="8" spans="2:10" x14ac:dyDescent="0.35">
      <c r="B8" s="48"/>
      <c r="C8" s="151" t="s">
        <v>94</v>
      </c>
      <c r="D8" s="45"/>
      <c r="E8" s="137">
        <f>IFERROR(VLOOKUP(Lookups!$D$49&amp;Lookups!$D$50&amp;Lookups!$E$45&amp;Lookups!$C4,Data!$A$2:$K$10000,6,FALSE),"-")</f>
        <v>3651</v>
      </c>
      <c r="F8" s="137">
        <f>IFERROR(VLOOKUP(Lookups!$D$49&amp;Lookups!$D$50&amp;Lookups!$E$45&amp;Lookups!$C4,Data!$A$2:$K$10000,7,FALSE),"-")</f>
        <v>2595</v>
      </c>
      <c r="G8" s="50">
        <f>IFERROR(VLOOKUP(Lookups!$D$49&amp;Lookups!$D$50&amp;Lookups!$E$45&amp;Lookups!$C4,Data!$A$2:$K$10000,8,FALSE),"-")</f>
        <v>71.076417419885004</v>
      </c>
      <c r="H8" s="49">
        <f>IFERROR(VLOOKUP(Lookups!$D$49&amp;Lookups!$D$50&amp;Lookups!$E$45&amp;Lookups!$C4,Data!$A$2:$K$10000,9,FALSE),"-")</f>
        <v>401</v>
      </c>
      <c r="I8" s="119">
        <f>IF(E8&gt;2,(IFERROR(VLOOKUP(Lookups!$D$49&amp;Lookups!$D$50&amp;Lookups!$E$45&amp;Lookups!$C4,Data!$A$2:$K$10000,10,FALSE),"-")),"n/a")</f>
        <v>49</v>
      </c>
      <c r="J8" s="119">
        <f>IF($E8&gt;39,(IFERROR(VLOOKUP(Lookups!$D$49&amp;Lookups!$D$50&amp;Lookups!$E$45&amp;Lookups!$C4,Data!$A$2:$L$10000,12,FALSE),"-")),"n/a")</f>
        <v>139</v>
      </c>
    </row>
    <row r="9" spans="2:10" x14ac:dyDescent="0.35">
      <c r="B9" s="106"/>
      <c r="C9" s="151" t="s">
        <v>95</v>
      </c>
      <c r="D9" s="45"/>
      <c r="E9" s="137">
        <f>IFERROR(VLOOKUP(Lookups!$D$49&amp;Lookups!$D$50&amp;Lookups!$E$45&amp;Lookups!$C5,Data!$A$2:$K$10000,6,FALSE),"-")</f>
        <v>658</v>
      </c>
      <c r="F9" s="137">
        <f>IFERROR(VLOOKUP(Lookups!$D$49&amp;Lookups!$D$50&amp;Lookups!$E$45&amp;Lookups!$C5,Data!$A$2:$K$10000,7,FALSE),"-")</f>
        <v>571</v>
      </c>
      <c r="G9" s="50">
        <f>IFERROR(VLOOKUP(Lookups!$D$49&amp;Lookups!$D$50&amp;Lookups!$E$45&amp;Lookups!$C5,Data!$A$2:$K$10000,8,FALSE),"-")</f>
        <v>86.778115501519807</v>
      </c>
      <c r="H9" s="49">
        <f>IFERROR(VLOOKUP(Lookups!$D$49&amp;Lookups!$D$50&amp;Lookups!$E$45&amp;Lookups!$C5,Data!$A$2:$K$10000,9,FALSE),"-")</f>
        <v>228</v>
      </c>
      <c r="I9" s="119">
        <f>IF(E9&gt;2,(IFERROR(VLOOKUP(Lookups!$D$49&amp;Lookups!$D$50&amp;Lookups!$E$45&amp;Lookups!$C5,Data!$A$2:$K$10000,10,FALSE),"-")),"n/a")</f>
        <v>47</v>
      </c>
      <c r="J9" s="119">
        <f>IF($E9&gt;39,(IFERROR(VLOOKUP(Lookups!$D$49&amp;Lookups!$D$50&amp;Lookups!$E$45&amp;Lookups!$C5,Data!$A$2:$L$10000,12,FALSE),"-")),"n/a")</f>
        <v>86</v>
      </c>
    </row>
    <row r="10" spans="2:10" x14ac:dyDescent="0.35">
      <c r="B10" s="106"/>
      <c r="C10" s="45" t="s">
        <v>12</v>
      </c>
      <c r="D10" s="45"/>
      <c r="E10" s="137">
        <f>IFERROR(VLOOKUP(Lookups!$D$49&amp;Lookups!$D$50&amp;Lookups!$E$45&amp;Lookups!$C6,Data!$A$2:$K$10000,6,FALSE),"-")</f>
        <v>1108</v>
      </c>
      <c r="F10" s="137">
        <f>IFERROR(VLOOKUP(Lookups!$D$49&amp;Lookups!$D$50&amp;Lookups!$E$45&amp;Lookups!$C6,Data!$A$2:$K$10000,7,FALSE),"-")</f>
        <v>990</v>
      </c>
      <c r="G10" s="50">
        <f>IFERROR(VLOOKUP(Lookups!$D$49&amp;Lookups!$D$50&amp;Lookups!$E$45&amp;Lookups!$C6,Data!$A$2:$K$10000,8,FALSE),"-")</f>
        <v>89.350180505415196</v>
      </c>
      <c r="H10" s="49">
        <f>IFERROR(VLOOKUP(Lookups!$D$49&amp;Lookups!$D$50&amp;Lookups!$E$45&amp;Lookups!$C6,Data!$A$2:$K$10000,9,FALSE),"-")</f>
        <v>143</v>
      </c>
      <c r="I10" s="119">
        <f>IF(E10&gt;2,(IFERROR(VLOOKUP(Lookups!$D$49&amp;Lookups!$D$50&amp;Lookups!$E$45&amp;Lookups!$C6,Data!$A$2:$K$10000,10,FALSE),"-")),"n/a")</f>
        <v>43</v>
      </c>
      <c r="J10" s="119">
        <f>IF($E10&gt;39,(IFERROR(VLOOKUP(Lookups!$D$49&amp;Lookups!$D$50&amp;Lookups!$E$45&amp;Lookups!$C6,Data!$A$2:$L$10000,12,FALSE),"-")),"n/a")</f>
        <v>77</v>
      </c>
    </row>
    <row r="11" spans="2:10" x14ac:dyDescent="0.35">
      <c r="B11" s="106"/>
      <c r="C11" s="151" t="s">
        <v>30</v>
      </c>
      <c r="D11" s="45"/>
      <c r="E11" s="137">
        <f>IFERROR(VLOOKUP(Lookups!$D$49&amp;Lookups!$D$50&amp;Lookups!$E$45&amp;Lookups!$C7,Data!$A$2:$K$10000,6,FALSE),"-")</f>
        <v>614</v>
      </c>
      <c r="F11" s="137">
        <f>IFERROR(VLOOKUP(Lookups!$D$49&amp;Lookups!$D$50&amp;Lookups!$E$45&amp;Lookups!$C7,Data!$A$2:$K$10000,7,FALSE),"-")</f>
        <v>523</v>
      </c>
      <c r="G11" s="50">
        <f>IFERROR(VLOOKUP(Lookups!$D$49&amp;Lookups!$D$50&amp;Lookups!$E$45&amp;Lookups!$C7,Data!$A$2:$K$10000,8,FALSE),"-")</f>
        <v>85.179153094462507</v>
      </c>
      <c r="H11" s="49">
        <f>IFERROR(VLOOKUP(Lookups!$D$49&amp;Lookups!$D$50&amp;Lookups!$E$45&amp;Lookups!$C7,Data!$A$2:$K$10000,9,FALSE),"-")</f>
        <v>143</v>
      </c>
      <c r="I11" s="119">
        <f>IF(E11&gt;2,(IFERROR(VLOOKUP(Lookups!$D$49&amp;Lookups!$D$50&amp;Lookups!$E$45&amp;Lookups!$C7,Data!$A$2:$K$10000,10,FALSE),"-")),"n/a")</f>
        <v>44</v>
      </c>
      <c r="J11" s="119">
        <f>IF($E11&gt;39,(IFERROR(VLOOKUP(Lookups!$D$49&amp;Lookups!$D$50&amp;Lookups!$E$45&amp;Lookups!$C7,Data!$A$2:$L$10000,12,FALSE),"-")),"n/a")</f>
        <v>82</v>
      </c>
    </row>
    <row r="12" spans="2:10" x14ac:dyDescent="0.35">
      <c r="B12" s="106"/>
      <c r="C12" s="151" t="s">
        <v>31</v>
      </c>
      <c r="D12" s="45"/>
      <c r="E12" s="137">
        <f>IFERROR(VLOOKUP(Lookups!$D$49&amp;Lookups!$D$50&amp;Lookups!$E$45&amp;Lookups!$C8,Data!$A$2:$K$10000,6,FALSE),"-")</f>
        <v>494</v>
      </c>
      <c r="F12" s="137">
        <f>IFERROR(VLOOKUP(Lookups!$D$49&amp;Lookups!$D$50&amp;Lookups!$E$45&amp;Lookups!$C8,Data!$A$2:$K$10000,7,FALSE),"-")</f>
        <v>467</v>
      </c>
      <c r="G12" s="50">
        <f>IFERROR(VLOOKUP(Lookups!$D$49&amp;Lookups!$D$50&amp;Lookups!$E$45&amp;Lookups!$C8,Data!$A$2:$K$10000,8,FALSE),"-")</f>
        <v>94.534412955465598</v>
      </c>
      <c r="H12" s="49">
        <f>IFERROR(VLOOKUP(Lookups!$D$49&amp;Lookups!$D$50&amp;Lookups!$E$45&amp;Lookups!$C8,Data!$A$2:$K$10000,9,FALSE),"-")</f>
        <v>111</v>
      </c>
      <c r="I12" s="119">
        <f>IF(E12&gt;2,(IFERROR(VLOOKUP(Lookups!$D$49&amp;Lookups!$D$50&amp;Lookups!$E$45&amp;Lookups!$C8,Data!$A$2:$K$10000,10,FALSE),"-")),"n/a")</f>
        <v>43</v>
      </c>
      <c r="J12" s="119">
        <f>IF($E12&gt;39,(IFERROR(VLOOKUP(Lookups!$D$49&amp;Lookups!$D$50&amp;Lookups!$E$45&amp;Lookups!$C8,Data!$A$2:$L$10000,12,FALSE),"-")),"n/a")</f>
        <v>63</v>
      </c>
    </row>
    <row r="13" spans="2:10" x14ac:dyDescent="0.35">
      <c r="B13" s="106"/>
      <c r="C13" s="45" t="s">
        <v>13</v>
      </c>
      <c r="D13" s="45"/>
      <c r="E13" s="137">
        <f>IFERROR(VLOOKUP(Lookups!$D$49&amp;Lookups!$D$50&amp;Lookups!$E$45&amp;Lookups!$C9,Data!$A$2:$K$10000,6,FALSE),"-")</f>
        <v>58</v>
      </c>
      <c r="F13" s="137">
        <f>IFERROR(VLOOKUP(Lookups!$D$49&amp;Lookups!$D$50&amp;Lookups!$E$45&amp;Lookups!$C9,Data!$A$2:$K$10000,7,FALSE),"-")</f>
        <v>30</v>
      </c>
      <c r="G13" s="50">
        <f>IFERROR(VLOOKUP(Lookups!$D$49&amp;Lookups!$D$50&amp;Lookups!$E$45&amp;Lookups!$C9,Data!$A$2:$K$10000,8,FALSE),"-")</f>
        <v>51.724137931034498</v>
      </c>
      <c r="H13" s="49">
        <f>IFERROR(VLOOKUP(Lookups!$D$49&amp;Lookups!$D$50&amp;Lookups!$E$45&amp;Lookups!$C9,Data!$A$2:$K$10000,9,FALSE),"-")</f>
        <v>180</v>
      </c>
      <c r="I13" s="119">
        <f>IF(E13&gt;2,(IFERROR(VLOOKUP(Lookups!$D$49&amp;Lookups!$D$50&amp;Lookups!$E$45&amp;Lookups!$C9,Data!$A$2:$K$10000,10,FALSE),"-")),"n/a")</f>
        <v>62</v>
      </c>
      <c r="J13" s="119">
        <f>IF($E13&gt;39,(IFERROR(VLOOKUP(Lookups!$D$49&amp;Lookups!$D$50&amp;Lookups!$E$45&amp;Lookups!$C9,Data!$A$2:$L$10000,12,FALSE),"-")),"n/a")</f>
        <v>139</v>
      </c>
    </row>
    <row r="14" spans="2:10" x14ac:dyDescent="0.35">
      <c r="B14" s="106"/>
      <c r="C14" s="151" t="s">
        <v>32</v>
      </c>
      <c r="D14" s="45"/>
      <c r="E14" s="137">
        <f>IFERROR(VLOOKUP(Lookups!$D$49&amp;Lookups!$D$50&amp;Lookups!$E$45&amp;Lookups!$C10,Data!$A$2:$K$10000,6,FALSE),"-")</f>
        <v>33</v>
      </c>
      <c r="F14" s="137">
        <f>IFERROR(VLOOKUP(Lookups!$D$49&amp;Lookups!$D$50&amp;Lookups!$E$45&amp;Lookups!$C10,Data!$A$2:$K$10000,7,FALSE),"-")</f>
        <v>13</v>
      </c>
      <c r="G14" s="50">
        <f>IFERROR(VLOOKUP(Lookups!$D$49&amp;Lookups!$D$50&amp;Lookups!$E$45&amp;Lookups!$C10,Data!$A$2:$K$10000,8,FALSE),"-")</f>
        <v>39.393939393939398</v>
      </c>
      <c r="H14" s="49">
        <f>IFERROR(VLOOKUP(Lookups!$D$49&amp;Lookups!$D$50&amp;Lookups!$E$45&amp;Lookups!$C10,Data!$A$2:$K$10000,9,FALSE),"-")</f>
        <v>180</v>
      </c>
      <c r="I14" s="119">
        <f>IF(E14&gt;2,(IFERROR(VLOOKUP(Lookups!$D$49&amp;Lookups!$D$50&amp;Lookups!$E$45&amp;Lookups!$C10,Data!$A$2:$K$10000,10,FALSE),"-")),"n/a")</f>
        <v>73</v>
      </c>
      <c r="J14" s="119" t="str">
        <f>IF($E14&gt;39,(IFERROR(VLOOKUP(Lookups!$D$49&amp;Lookups!$D$50&amp;Lookups!$E$45&amp;Lookups!$C10,Data!$A$2:$L$10000,12,FALSE),"-")),"n/a")</f>
        <v>n/a</v>
      </c>
    </row>
    <row r="15" spans="2:10" x14ac:dyDescent="0.35">
      <c r="B15" s="51"/>
      <c r="C15" s="151" t="s">
        <v>33</v>
      </c>
      <c r="D15" s="45"/>
      <c r="E15" s="137">
        <f>IFERROR(VLOOKUP(Lookups!$D$49&amp;Lookups!$D$50&amp;Lookups!$E$45&amp;Lookups!$C11,Data!$A$2:$K$10000,6,FALSE),"-")</f>
        <v>25</v>
      </c>
      <c r="F15" s="137">
        <f>IFERROR(VLOOKUP(Lookups!$D$49&amp;Lookups!$D$50&amp;Lookups!$E$45&amp;Lookups!$C11,Data!$A$2:$K$10000,7,FALSE),"-")</f>
        <v>17</v>
      </c>
      <c r="G15" s="50">
        <f>IFERROR(VLOOKUP(Lookups!$D$49&amp;Lookups!$D$50&amp;Lookups!$E$45&amp;Lookups!$C11,Data!$A$2:$K$10000,8,FALSE),"-")</f>
        <v>68</v>
      </c>
      <c r="H15" s="49">
        <f>IFERROR(VLOOKUP(Lookups!$D$49&amp;Lookups!$D$50&amp;Lookups!$E$45&amp;Lookups!$C11,Data!$A$2:$K$10000,9,FALSE),"-")</f>
        <v>106</v>
      </c>
      <c r="I15" s="119">
        <f>IF(E15&gt;2,(IFERROR(VLOOKUP(Lookups!$D$49&amp;Lookups!$D$50&amp;Lookups!$E$45&amp;Lookups!$C11,Data!$A$2:$K$10000,10,FALSE),"-")),"n/a")</f>
        <v>56</v>
      </c>
      <c r="J15" s="119" t="str">
        <f>IF($E15&gt;39,(IFERROR(VLOOKUP(Lookups!$D$49&amp;Lookups!$D$50&amp;Lookups!$E$45&amp;Lookups!$C11,Data!$A$2:$L$10000,12,FALSE),"-")),"n/a")</f>
        <v>n/a</v>
      </c>
    </row>
    <row r="16" spans="2:10" x14ac:dyDescent="0.35">
      <c r="B16" s="106"/>
      <c r="C16" s="45" t="s">
        <v>14</v>
      </c>
      <c r="D16" s="45"/>
      <c r="E16" s="137">
        <f>IFERROR(VLOOKUP(Lookups!$D$49&amp;Lookups!$D$50&amp;Lookups!$E$45&amp;Lookups!$C12,Data!$A$2:$K$10000,6,FALSE),"-")</f>
        <v>634</v>
      </c>
      <c r="F16" s="137">
        <f>IFERROR(VLOOKUP(Lookups!$D$49&amp;Lookups!$D$50&amp;Lookups!$E$45&amp;Lookups!$C12,Data!$A$2:$K$10000,7,FALSE),"-")</f>
        <v>431</v>
      </c>
      <c r="G16" s="50">
        <f>IFERROR(VLOOKUP(Lookups!$D$49&amp;Lookups!$D$50&amp;Lookups!$E$45&amp;Lookups!$C12,Data!$A$2:$K$10000,8,FALSE),"-")</f>
        <v>67.981072555205003</v>
      </c>
      <c r="H16" s="49">
        <f>IFERROR(VLOOKUP(Lookups!$D$49&amp;Lookups!$D$50&amp;Lookups!$E$45&amp;Lookups!$C12,Data!$A$2:$K$10000,9,FALSE),"-")</f>
        <v>330</v>
      </c>
      <c r="I16" s="119">
        <f>IF(E16&gt;2,(IFERROR(VLOOKUP(Lookups!$D$49&amp;Lookups!$D$50&amp;Lookups!$E$45&amp;Lookups!$C12,Data!$A$2:$K$10000,10,FALSE),"-")),"n/a")</f>
        <v>54</v>
      </c>
      <c r="J16" s="119">
        <f>IF($E16&gt;39,(IFERROR(VLOOKUP(Lookups!$D$49&amp;Lookups!$D$50&amp;Lookups!$E$45&amp;Lookups!$C12,Data!$A$2:$L$10000,12,FALSE),"-")),"n/a")</f>
        <v>133</v>
      </c>
    </row>
    <row r="17" spans="2:12" x14ac:dyDescent="0.35">
      <c r="B17" s="106"/>
      <c r="C17" s="151" t="s">
        <v>34</v>
      </c>
      <c r="D17" s="45"/>
      <c r="E17" s="137">
        <f>IFERROR(VLOOKUP(Lookups!$D$49&amp;Lookups!$D$50&amp;Lookups!$E$45&amp;Lookups!$C13,Data!$A$2:$K$10000,6,FALSE),"-")</f>
        <v>495</v>
      </c>
      <c r="F17" s="137">
        <f>IFERROR(VLOOKUP(Lookups!$D$49&amp;Lookups!$D$50&amp;Lookups!$E$45&amp;Lookups!$C13,Data!$A$2:$K$10000,7,FALSE),"-")</f>
        <v>344</v>
      </c>
      <c r="G17" s="50">
        <f>IFERROR(VLOOKUP(Lookups!$D$49&amp;Lookups!$D$50&amp;Lookups!$E$45&amp;Lookups!$C13,Data!$A$2:$K$10000,8,FALSE),"-")</f>
        <v>69.494949494949495</v>
      </c>
      <c r="H17" s="49">
        <f>IFERROR(VLOOKUP(Lookups!$D$49&amp;Lookups!$D$50&amp;Lookups!$E$45&amp;Lookups!$C13,Data!$A$2:$K$10000,9,FALSE),"-")</f>
        <v>330</v>
      </c>
      <c r="I17" s="119">
        <f>IF(E17&gt;2,(IFERROR(VLOOKUP(Lookups!$D$49&amp;Lookups!$D$50&amp;Lookups!$E$45&amp;Lookups!$C13,Data!$A$2:$K$10000,10,FALSE),"-")),"n/a")</f>
        <v>52</v>
      </c>
      <c r="J17" s="119">
        <f>IF($E17&gt;39,(IFERROR(VLOOKUP(Lookups!$D$49&amp;Lookups!$D$50&amp;Lookups!$E$45&amp;Lookups!$C13,Data!$A$2:$L$10000,12,FALSE),"-")),"n/a")</f>
        <v>128</v>
      </c>
      <c r="L17" s="45"/>
    </row>
    <row r="18" spans="2:12" x14ac:dyDescent="0.35">
      <c r="B18" s="106"/>
      <c r="C18" s="151" t="s">
        <v>35</v>
      </c>
      <c r="D18" s="45"/>
      <c r="E18" s="137">
        <f>IFERROR(VLOOKUP(Lookups!$D$49&amp;Lookups!$D$50&amp;Lookups!$E$45&amp;Lookups!$C14,Data!$A$2:$K$10000,6,FALSE),"-")</f>
        <v>139</v>
      </c>
      <c r="F18" s="137">
        <f>IFERROR(VLOOKUP(Lookups!$D$49&amp;Lookups!$D$50&amp;Lookups!$E$45&amp;Lookups!$C14,Data!$A$2:$K$10000,7,FALSE),"-")</f>
        <v>87</v>
      </c>
      <c r="G18" s="50">
        <f>IFERROR(VLOOKUP(Lookups!$D$49&amp;Lookups!$D$50&amp;Lookups!$E$45&amp;Lookups!$C14,Data!$A$2:$K$10000,8,FALSE),"-")</f>
        <v>62.589928057553998</v>
      </c>
      <c r="H18" s="49">
        <f>IFERROR(VLOOKUP(Lookups!$D$49&amp;Lookups!$D$50&amp;Lookups!$E$45&amp;Lookups!$C14,Data!$A$2:$K$10000,9,FALSE),"-")</f>
        <v>228</v>
      </c>
      <c r="I18" s="119">
        <f>IF(E18&gt;2,(IFERROR(VLOOKUP(Lookups!$D$49&amp;Lookups!$D$50&amp;Lookups!$E$45&amp;Lookups!$C14,Data!$A$2:$K$10000,10,FALSE),"-")),"n/a")</f>
        <v>60</v>
      </c>
      <c r="J18" s="119">
        <f>IF($E18&gt;39,(IFERROR(VLOOKUP(Lookups!$D$49&amp;Lookups!$D$50&amp;Lookups!$E$45&amp;Lookups!$C14,Data!$A$2:$L$10000,12,FALSE),"-")),"n/a")</f>
        <v>159</v>
      </c>
    </row>
    <row r="19" spans="2:12" x14ac:dyDescent="0.35">
      <c r="B19" s="106"/>
      <c r="C19" s="45" t="s">
        <v>15</v>
      </c>
      <c r="D19" s="45"/>
      <c r="E19" s="137">
        <f>IFERROR(VLOOKUP(Lookups!$D$49&amp;Lookups!$D$50&amp;Lookups!$E$45&amp;Lookups!$C15,Data!$A$2:$K$10000,6,FALSE),"-")</f>
        <v>149</v>
      </c>
      <c r="F19" s="137">
        <f>IFERROR(VLOOKUP(Lookups!$D$49&amp;Lookups!$D$50&amp;Lookups!$E$45&amp;Lookups!$C15,Data!$A$2:$K$10000,7,FALSE),"-")</f>
        <v>97</v>
      </c>
      <c r="G19" s="50">
        <f>IFERROR(VLOOKUP(Lookups!$D$49&amp;Lookups!$D$50&amp;Lookups!$E$45&amp;Lookups!$C15,Data!$A$2:$K$10000,8,FALSE),"-")</f>
        <v>65.100671140939596</v>
      </c>
      <c r="H19" s="49">
        <f>IFERROR(VLOOKUP(Lookups!$D$49&amp;Lookups!$D$50&amp;Lookups!$E$45&amp;Lookups!$C15,Data!$A$2:$K$10000,9,FALSE),"-")</f>
        <v>132</v>
      </c>
      <c r="I19" s="119">
        <f>IF(E19&gt;2,(IFERROR(VLOOKUP(Lookups!$D$49&amp;Lookups!$D$50&amp;Lookups!$E$45&amp;Lookups!$C15,Data!$A$2:$K$10000,10,FALSE),"-")),"n/a")</f>
        <v>58</v>
      </c>
      <c r="J19" s="119">
        <f>IF($E19&gt;39,(IFERROR(VLOOKUP(Lookups!$D$49&amp;Lookups!$D$50&amp;Lookups!$E$45&amp;Lookups!$C15,Data!$A$2:$L$10000,12,FALSE),"-")),"n/a")</f>
        <v>103</v>
      </c>
    </row>
    <row r="20" spans="2:12" x14ac:dyDescent="0.35">
      <c r="B20" s="51"/>
      <c r="C20" s="45" t="s">
        <v>16</v>
      </c>
      <c r="D20" s="45"/>
      <c r="E20" s="137">
        <f>IFERROR(VLOOKUP(Lookups!$D$49&amp;Lookups!$D$50&amp;Lookups!$E$45&amp;Lookups!$C16,Data!$A$2:$K$10000,6,FALSE),"-")</f>
        <v>548</v>
      </c>
      <c r="F20" s="137">
        <f>IFERROR(VLOOKUP(Lookups!$D$49&amp;Lookups!$D$50&amp;Lookups!$E$45&amp;Lookups!$C16,Data!$A$2:$K$10000,7,FALSE),"-")</f>
        <v>469</v>
      </c>
      <c r="G20" s="50">
        <f>IFERROR(VLOOKUP(Lookups!$D$49&amp;Lookups!$D$50&amp;Lookups!$E$45&amp;Lookups!$C16,Data!$A$2:$K$10000,8,FALSE),"-")</f>
        <v>85.583941605839399</v>
      </c>
      <c r="H20" s="49">
        <f>IFERROR(VLOOKUP(Lookups!$D$49&amp;Lookups!$D$50&amp;Lookups!$E$45&amp;Lookups!$C16,Data!$A$2:$K$10000,9,FALSE),"-")</f>
        <v>123</v>
      </c>
      <c r="I20" s="119">
        <f>IF(E20&gt;2,(IFERROR(VLOOKUP(Lookups!$D$49&amp;Lookups!$D$50&amp;Lookups!$E$45&amp;Lookups!$C16,Data!$A$2:$K$10000,10,FALSE),"-")),"n/a")</f>
        <v>42</v>
      </c>
      <c r="J20" s="119">
        <f>IF($E20&gt;39,(IFERROR(VLOOKUP(Lookups!$D$49&amp;Lookups!$D$50&amp;Lookups!$E$45&amp;Lookups!$C16,Data!$A$2:$L$10000,12,FALSE),"-")),"n/a")</f>
        <v>80</v>
      </c>
    </row>
    <row r="21" spans="2:12" x14ac:dyDescent="0.35">
      <c r="B21" s="106"/>
      <c r="C21" s="45" t="s">
        <v>17</v>
      </c>
      <c r="D21" s="45"/>
      <c r="E21" s="137">
        <f>IFERROR(VLOOKUP(Lookups!$D$49&amp;Lookups!$D$50&amp;Lookups!$E$45&amp;Lookups!$C17,Data!$A$2:$K$10000,6,FALSE),"-")</f>
        <v>81</v>
      </c>
      <c r="F21" s="137">
        <f>IFERROR(VLOOKUP(Lookups!$D$49&amp;Lookups!$D$50&amp;Lookups!$E$45&amp;Lookups!$C17,Data!$A$2:$K$10000,7,FALSE),"-")</f>
        <v>65</v>
      </c>
      <c r="G21" s="50">
        <f>IFERROR(VLOOKUP(Lookups!$D$49&amp;Lookups!$D$50&amp;Lookups!$E$45&amp;Lookups!$C17,Data!$A$2:$K$10000,8,FALSE),"-")</f>
        <v>80.246913580246897</v>
      </c>
      <c r="H21" s="49">
        <f>IFERROR(VLOOKUP(Lookups!$D$49&amp;Lookups!$D$50&amp;Lookups!$E$45&amp;Lookups!$C17,Data!$A$2:$K$10000,9,FALSE),"-")</f>
        <v>117</v>
      </c>
      <c r="I21" s="119">
        <f>IF(E21&gt;2,(IFERROR(VLOOKUP(Lookups!$D$49&amp;Lookups!$D$50&amp;Lookups!$E$45&amp;Lookups!$C17,Data!$A$2:$K$10000,10,FALSE),"-")),"n/a")</f>
        <v>49</v>
      </c>
      <c r="J21" s="119">
        <f>IF($E21&gt;39,(IFERROR(VLOOKUP(Lookups!$D$49&amp;Lookups!$D$50&amp;Lookups!$E$45&amp;Lookups!$C17,Data!$A$2:$L$10000,12,FALSE),"-")),"n/a")</f>
        <v>93</v>
      </c>
    </row>
    <row r="22" spans="2:12" x14ac:dyDescent="0.35">
      <c r="B22" s="106"/>
      <c r="C22" s="45" t="s">
        <v>18</v>
      </c>
      <c r="D22" s="45"/>
      <c r="E22" s="137">
        <f>IFERROR(VLOOKUP(Lookups!$D$49&amp;Lookups!$D$50&amp;Lookups!$E$45&amp;Lookups!$C18,Data!$A$2:$K$10000,6,FALSE),"-")</f>
        <v>226</v>
      </c>
      <c r="F22" s="137">
        <f>IFERROR(VLOOKUP(Lookups!$D$49&amp;Lookups!$D$50&amp;Lookups!$E$45&amp;Lookups!$C18,Data!$A$2:$K$10000,7,FALSE),"-")</f>
        <v>194</v>
      </c>
      <c r="G22" s="50">
        <f>IFERROR(VLOOKUP(Lookups!$D$49&amp;Lookups!$D$50&amp;Lookups!$E$45&amp;Lookups!$C18,Data!$A$2:$K$10000,8,FALSE),"-")</f>
        <v>85.840707964601805</v>
      </c>
      <c r="H22" s="49">
        <f>IFERROR(VLOOKUP(Lookups!$D$49&amp;Lookups!$D$50&amp;Lookups!$E$45&amp;Lookups!$C18,Data!$A$2:$K$10000,9,FALSE),"-")</f>
        <v>247</v>
      </c>
      <c r="I22" s="119">
        <f>IF(E22&gt;2,(IFERROR(VLOOKUP(Lookups!$D$49&amp;Lookups!$D$50&amp;Lookups!$E$45&amp;Lookups!$C18,Data!$A$2:$K$10000,10,FALSE),"-")),"n/a")</f>
        <v>24</v>
      </c>
      <c r="J22" s="119">
        <f>IF($E22&gt;39,(IFERROR(VLOOKUP(Lookups!$D$49&amp;Lookups!$D$50&amp;Lookups!$E$45&amp;Lookups!$C18,Data!$A$2:$L$10000,12,FALSE),"-")),"n/a")</f>
        <v>104</v>
      </c>
    </row>
    <row r="23" spans="2:12" x14ac:dyDescent="0.35">
      <c r="B23" s="106"/>
      <c r="C23" s="45" t="s">
        <v>19</v>
      </c>
      <c r="D23" s="45"/>
      <c r="E23" s="137">
        <f>IFERROR(VLOOKUP(Lookups!$D$49&amp;Lookups!$D$50&amp;Lookups!$E$45&amp;Lookups!$C19,Data!$A$2:$K$10000,6,FALSE),"-")</f>
        <v>75</v>
      </c>
      <c r="F23" s="137">
        <f>IFERROR(VLOOKUP(Lookups!$D$49&amp;Lookups!$D$50&amp;Lookups!$E$45&amp;Lookups!$C19,Data!$A$2:$K$10000,7,FALSE),"-")</f>
        <v>55</v>
      </c>
      <c r="G23" s="50">
        <f>IFERROR(VLOOKUP(Lookups!$D$49&amp;Lookups!$D$50&amp;Lookups!$E$45&amp;Lookups!$C19,Data!$A$2:$K$10000,8,FALSE),"-")</f>
        <v>73.3333333333333</v>
      </c>
      <c r="H23" s="49">
        <f>IFERROR(VLOOKUP(Lookups!$D$49&amp;Lookups!$D$50&amp;Lookups!$E$45&amp;Lookups!$C19,Data!$A$2:$K$10000,9,FALSE),"-")</f>
        <v>169</v>
      </c>
      <c r="I23" s="119">
        <f>IF(E23&gt;2,(IFERROR(VLOOKUP(Lookups!$D$49&amp;Lookups!$D$50&amp;Lookups!$E$45&amp;Lookups!$C19,Data!$A$2:$K$10000,10,FALSE),"-")),"n/a")</f>
        <v>50</v>
      </c>
      <c r="J23" s="119">
        <f>IF($E23&gt;39,(IFERROR(VLOOKUP(Lookups!$D$49&amp;Lookups!$D$50&amp;Lookups!$E$45&amp;Lookups!$C19,Data!$A$2:$L$10000,12,FALSE),"-")),"n/a")</f>
        <v>120</v>
      </c>
    </row>
    <row r="24" spans="2:12" x14ac:dyDescent="0.35">
      <c r="B24" s="106"/>
      <c r="C24" s="45" t="s">
        <v>160</v>
      </c>
      <c r="D24" s="45"/>
      <c r="E24" s="137">
        <f>IFERROR(VLOOKUP(Lookups!$D$49&amp;Lookups!$D$50&amp;Lookups!$E$45&amp;Lookups!$C20,Data!$A$2:$K$10000,6,FALSE),"-")</f>
        <v>375</v>
      </c>
      <c r="F24" s="137">
        <f>IFERROR(VLOOKUP(Lookups!$D$49&amp;Lookups!$D$50&amp;Lookups!$E$45&amp;Lookups!$C20,Data!$A$2:$K$10000,7,FALSE),"-")</f>
        <v>316</v>
      </c>
      <c r="G24" s="50">
        <f>IFERROR(VLOOKUP(Lookups!$D$49&amp;Lookups!$D$50&amp;Lookups!$E$45&amp;Lookups!$C20,Data!$A$2:$K$10000,8,FALSE),"-")</f>
        <v>84.266666666666694</v>
      </c>
      <c r="H24" s="49">
        <f>IFERROR(VLOOKUP(Lookups!$D$49&amp;Lookups!$D$50&amp;Lookups!$E$45&amp;Lookups!$C20,Data!$A$2:$K$10000,9,FALSE),"-")</f>
        <v>198</v>
      </c>
      <c r="I24" s="119">
        <f>IF(E24&gt;2,(IFERROR(VLOOKUP(Lookups!$D$49&amp;Lookups!$D$50&amp;Lookups!$E$45&amp;Lookups!$C20,Data!$A$2:$K$10000,10,FALSE),"-")),"n/a")</f>
        <v>35</v>
      </c>
      <c r="J24" s="119">
        <f>IF($E24&gt;39,(IFERROR(VLOOKUP(Lookups!$D$49&amp;Lookups!$D$50&amp;Lookups!$E$45&amp;Lookups!$C20,Data!$A$2:$L$10000,12,FALSE),"-")),"n/a")</f>
        <v>103</v>
      </c>
    </row>
    <row r="25" spans="2:12" x14ac:dyDescent="0.35">
      <c r="B25" s="106"/>
      <c r="C25" s="151" t="s">
        <v>155</v>
      </c>
      <c r="D25" s="45"/>
      <c r="E25" s="137">
        <f>IFERROR(VLOOKUP(Lookups!$D$49&amp;Lookups!$D$50&amp;Lookups!$E$45&amp;Lookups!$C21,Data!$A$2:$K$10000,6,FALSE),"-")</f>
        <v>189</v>
      </c>
      <c r="F25" s="137">
        <f>IFERROR(VLOOKUP(Lookups!$D$49&amp;Lookups!$D$50&amp;Lookups!$E$45&amp;Lookups!$C21,Data!$A$2:$K$10000,7,FALSE),"-")</f>
        <v>174</v>
      </c>
      <c r="G25" s="50">
        <f>IFERROR(VLOOKUP(Lookups!$D$49&amp;Lookups!$D$50&amp;Lookups!$E$45&amp;Lookups!$C21,Data!$A$2:$K$10000,8,FALSE),"-")</f>
        <v>92.063492063492106</v>
      </c>
      <c r="H25" s="49">
        <f>IFERROR(VLOOKUP(Lookups!$D$49&amp;Lookups!$D$50&amp;Lookups!$E$45&amp;Lookups!$C21,Data!$A$2:$K$10000,9,FALSE),"-")</f>
        <v>198</v>
      </c>
      <c r="I25" s="119">
        <f>IF(E25&gt;2,(IFERROR(VLOOKUP(Lookups!$D$49&amp;Lookups!$D$50&amp;Lookups!$E$45&amp;Lookups!$C21,Data!$A$2:$K$10000,10,FALSE),"-")),"n/a")</f>
        <v>23</v>
      </c>
      <c r="J25" s="119">
        <f>IF($E25&gt;39,(IFERROR(VLOOKUP(Lookups!$D$49&amp;Lookups!$D$50&amp;Lookups!$E$45&amp;Lookups!$C21,Data!$A$2:$L$10000,12,FALSE),"-")),"n/a")</f>
        <v>84</v>
      </c>
    </row>
    <row r="26" spans="2:12" x14ac:dyDescent="0.35">
      <c r="B26" s="106"/>
      <c r="C26" s="151" t="s">
        <v>156</v>
      </c>
      <c r="D26" s="45"/>
      <c r="E26" s="137">
        <f>IFERROR(VLOOKUP(Lookups!$D$49&amp;Lookups!$D$50&amp;Lookups!$E$45&amp;Lookups!$C22,Data!$A$2:$K$10000,6,FALSE),"-")</f>
        <v>186</v>
      </c>
      <c r="F26" s="137">
        <f>IFERROR(VLOOKUP(Lookups!$D$49&amp;Lookups!$D$50&amp;Lookups!$E$45&amp;Lookups!$C22,Data!$A$2:$K$10000,7,FALSE),"-")</f>
        <v>142</v>
      </c>
      <c r="G26" s="50">
        <f>IFERROR(VLOOKUP(Lookups!$D$49&amp;Lookups!$D$50&amp;Lookups!$E$45&amp;Lookups!$C22,Data!$A$2:$K$10000,8,FALSE),"-")</f>
        <v>76.344086021505404</v>
      </c>
      <c r="H26" s="49">
        <f>IFERROR(VLOOKUP(Lookups!$D$49&amp;Lookups!$D$50&amp;Lookups!$E$45&amp;Lookups!$C22,Data!$A$2:$K$10000,9,FALSE),"-")</f>
        <v>141</v>
      </c>
      <c r="I26" s="119">
        <f>IF(E26&gt;2,(IFERROR(VLOOKUP(Lookups!$D$49&amp;Lookups!$D$50&amp;Lookups!$E$45&amp;Lookups!$C22,Data!$A$2:$K$10000,10,FALSE),"-")),"n/a")</f>
        <v>52</v>
      </c>
      <c r="J26" s="119">
        <f>IF($E26&gt;39,(IFERROR(VLOOKUP(Lookups!$D$49&amp;Lookups!$D$50&amp;Lookups!$E$45&amp;Lookups!$C22,Data!$A$2:$L$10000,12,FALSE),"-")),"n/a")</f>
        <v>105</v>
      </c>
    </row>
    <row r="27" spans="2:12" x14ac:dyDescent="0.35">
      <c r="B27" s="106"/>
      <c r="C27" s="45" t="s">
        <v>161</v>
      </c>
      <c r="D27" s="45"/>
      <c r="E27" s="137">
        <f>IFERROR(VLOOKUP(Lookups!$D$49&amp;Lookups!$D$50&amp;Lookups!$E$45&amp;Lookups!$C23,Data!$A$2:$K$10000,6,FALSE),"-")</f>
        <v>1055</v>
      </c>
      <c r="F27" s="137">
        <f>IFERROR(VLOOKUP(Lookups!$D$49&amp;Lookups!$D$50&amp;Lookups!$E$45&amp;Lookups!$C23,Data!$A$2:$K$10000,7,FALSE),"-")</f>
        <v>519</v>
      </c>
      <c r="G27" s="50">
        <f>IFERROR(VLOOKUP(Lookups!$D$49&amp;Lookups!$D$50&amp;Lookups!$E$45&amp;Lookups!$C23,Data!$A$2:$K$10000,8,FALSE),"-")</f>
        <v>49.1943127962085</v>
      </c>
      <c r="H27" s="49">
        <f>IFERROR(VLOOKUP(Lookups!$D$49&amp;Lookups!$D$50&amp;Lookups!$E$45&amp;Lookups!$C23,Data!$A$2:$K$10000,9,FALSE),"-")</f>
        <v>401</v>
      </c>
      <c r="I27" s="119">
        <f>IF(E27&gt;2,(IFERROR(VLOOKUP(Lookups!$D$49&amp;Lookups!$D$50&amp;Lookups!$E$45&amp;Lookups!$C23,Data!$A$2:$K$10000,10,FALSE),"-")),"n/a")</f>
        <v>63</v>
      </c>
      <c r="J27" s="119">
        <f>IF($E27&gt;39,(IFERROR(VLOOKUP(Lookups!$D$49&amp;Lookups!$D$50&amp;Lookups!$E$45&amp;Lookups!$C23,Data!$A$2:$L$10000,12,FALSE),"-")),"n/a")</f>
        <v>195</v>
      </c>
    </row>
    <row r="28" spans="2:12" x14ac:dyDescent="0.35">
      <c r="B28" s="106"/>
      <c r="C28" s="151" t="s">
        <v>157</v>
      </c>
      <c r="D28" s="45"/>
      <c r="E28" s="137">
        <f>IFERROR(VLOOKUP(Lookups!$D$49&amp;Lookups!$D$50&amp;Lookups!$E$45&amp;Lookups!$C24,Data!$A$2:$K$10000,6,FALSE),"-")</f>
        <v>134</v>
      </c>
      <c r="F28" s="137">
        <f>IFERROR(VLOOKUP(Lookups!$D$49&amp;Lookups!$D$50&amp;Lookups!$E$45&amp;Lookups!$C24,Data!$A$2:$K$10000,7,FALSE),"-")</f>
        <v>90</v>
      </c>
      <c r="G28" s="50">
        <f>IFERROR(VLOOKUP(Lookups!$D$49&amp;Lookups!$D$50&amp;Lookups!$E$45&amp;Lookups!$C24,Data!$A$2:$K$10000,8,FALSE),"-")</f>
        <v>67.164179104477597</v>
      </c>
      <c r="H28" s="49">
        <f>IFERROR(VLOOKUP(Lookups!$D$49&amp;Lookups!$D$50&amp;Lookups!$E$45&amp;Lookups!$C24,Data!$A$2:$K$10000,9,FALSE),"-")</f>
        <v>181</v>
      </c>
      <c r="I28" s="119">
        <f>IF(E28&gt;2,(IFERROR(VLOOKUP(Lookups!$D$49&amp;Lookups!$D$50&amp;Lookups!$E$45&amp;Lookups!$C24,Data!$A$2:$K$10000,10,FALSE),"-")),"n/a")</f>
        <v>54</v>
      </c>
      <c r="J28" s="119">
        <f>IF($E28&gt;39,(IFERROR(VLOOKUP(Lookups!$D$49&amp;Lookups!$D$50&amp;Lookups!$E$45&amp;Lookups!$C24,Data!$A$2:$L$10000,12,FALSE),"-")),"n/a")</f>
        <v>115</v>
      </c>
    </row>
    <row r="29" spans="2:12" x14ac:dyDescent="0.35">
      <c r="B29" s="106"/>
      <c r="C29" s="151" t="s">
        <v>158</v>
      </c>
      <c r="D29" s="45"/>
      <c r="E29" s="137">
        <f>IFERROR(VLOOKUP(Lookups!$D$49&amp;Lookups!$D$50&amp;Lookups!$E$45&amp;Lookups!$C25,Data!$A$2:$K$10000,6,FALSE),"-")</f>
        <v>128</v>
      </c>
      <c r="F29" s="137">
        <f>IFERROR(VLOOKUP(Lookups!$D$49&amp;Lookups!$D$50&amp;Lookups!$E$45&amp;Lookups!$C25,Data!$A$2:$K$10000,7,FALSE),"-")</f>
        <v>89</v>
      </c>
      <c r="G29" s="50">
        <f>IFERROR(VLOOKUP(Lookups!$D$49&amp;Lookups!$D$50&amp;Lookups!$E$45&amp;Lookups!$C25,Data!$A$2:$K$10000,8,FALSE),"-")</f>
        <v>69.53125</v>
      </c>
      <c r="H29" s="49">
        <f>IFERROR(VLOOKUP(Lookups!$D$49&amp;Lookups!$D$50&amp;Lookups!$E$45&amp;Lookups!$C25,Data!$A$2:$K$10000,9,FALSE),"-")</f>
        <v>208</v>
      </c>
      <c r="I29" s="119">
        <f>IF(E29&gt;2,(IFERROR(VLOOKUP(Lookups!$D$49&amp;Lookups!$D$50&amp;Lookups!$E$45&amp;Lookups!$C25,Data!$A$2:$K$10000,10,FALSE),"-")),"n/a")</f>
        <v>50</v>
      </c>
      <c r="J29" s="119">
        <f>IF($E29&gt;39,(IFERROR(VLOOKUP(Lookups!$D$49&amp;Lookups!$D$50&amp;Lookups!$E$45&amp;Lookups!$C25,Data!$A$2:$L$10000,12,FALSE),"-")),"n/a")</f>
        <v>153</v>
      </c>
    </row>
    <row r="30" spans="2:12" x14ac:dyDescent="0.35">
      <c r="B30" s="48"/>
      <c r="C30" s="152" t="s">
        <v>159</v>
      </c>
      <c r="D30" s="94"/>
      <c r="E30" s="138">
        <f>IFERROR(VLOOKUP(Lookups!$D$49&amp;Lookups!$D$50&amp;Lookups!$E$45&amp;Lookups!$C26,Data!$A$2:$K$10000,6,FALSE),"-")</f>
        <v>793</v>
      </c>
      <c r="F30" s="138">
        <f>IFERROR(VLOOKUP(Lookups!$D$49&amp;Lookups!$D$50&amp;Lookups!$E$45&amp;Lookups!$C26,Data!$A$2:$K$10000,7,FALSE),"-")</f>
        <v>340</v>
      </c>
      <c r="G30" s="86">
        <f>IFERROR(VLOOKUP(Lookups!$D$49&amp;Lookups!$D$50&amp;Lookups!$E$45&amp;Lookups!$C26,Data!$A$2:$K$10000,8,FALSE),"-")</f>
        <v>42.875157629256002</v>
      </c>
      <c r="H30" s="85">
        <f>IFERROR(VLOOKUP(Lookups!$D$49&amp;Lookups!$D$50&amp;Lookups!$E$45&amp;Lookups!$C26,Data!$A$2:$K$10000,9,FALSE),"-")</f>
        <v>401</v>
      </c>
      <c r="I30" s="120">
        <f>IF(E30&gt;2,(IFERROR(VLOOKUP(Lookups!$D$49&amp;Lookups!$D$50&amp;Lookups!$E$45&amp;Lookups!$C26,Data!$A$2:$K$10000,10,FALSE),"-")),"n/a")</f>
        <v>74</v>
      </c>
      <c r="J30" s="150">
        <f>IF($E30&gt;39,(IFERROR(VLOOKUP(Lookups!$D$49&amp;Lookups!$D$50&amp;Lookups!$E$45&amp;Lookups!$C26,Data!$A$2:$L$10000,12,FALSE),"-")),"n/a")</f>
        <v>224</v>
      </c>
    </row>
    <row r="31" spans="2:12" x14ac:dyDescent="0.35">
      <c r="B31" s="78"/>
      <c r="C31" s="76"/>
      <c r="D31" s="76"/>
      <c r="E31" s="79"/>
      <c r="F31" s="80"/>
      <c r="G31" s="79"/>
      <c r="H31" s="79"/>
      <c r="I31" s="81"/>
      <c r="J31" s="4"/>
    </row>
    <row r="32" spans="2:12" x14ac:dyDescent="0.35">
      <c r="B32" s="122" t="s">
        <v>36</v>
      </c>
      <c r="C32" s="123"/>
      <c r="D32" s="123"/>
      <c r="E32" s="123"/>
      <c r="F32" s="123"/>
      <c r="G32" s="123"/>
      <c r="H32" s="123"/>
      <c r="I32" s="123"/>
      <c r="J32" s="23"/>
    </row>
    <row r="33" spans="1:16384" x14ac:dyDescent="0.35">
      <c r="B33" s="124" t="s">
        <v>154</v>
      </c>
      <c r="C33" s="124"/>
      <c r="D33" s="124"/>
      <c r="E33" s="236" t="str">
        <f ca="1">CELL("contents",Lookups!D50)</f>
        <v>October-December 2024</v>
      </c>
      <c r="F33" s="237"/>
      <c r="G33" s="124" t="s">
        <v>101</v>
      </c>
      <c r="H33" s="125">
        <f>'Table 1a - Compliance by HB'!H28</f>
        <v>45712</v>
      </c>
      <c r="I33" s="124" t="s">
        <v>134</v>
      </c>
      <c r="J33" s="23"/>
    </row>
    <row r="34" spans="1:16384" x14ac:dyDescent="0.35">
      <c r="B34" s="124" t="s">
        <v>128</v>
      </c>
      <c r="C34" s="124"/>
      <c r="D34" s="124"/>
      <c r="E34" s="126"/>
      <c r="F34" s="126"/>
      <c r="G34" s="124"/>
      <c r="H34" s="127"/>
      <c r="I34" s="124"/>
      <c r="J34" s="23"/>
    </row>
    <row r="35" spans="1:16384" ht="86.25" customHeight="1" x14ac:dyDescent="0.35">
      <c r="B35" s="213" t="s">
        <v>178</v>
      </c>
      <c r="C35" s="214"/>
      <c r="D35" s="214"/>
      <c r="E35" s="214"/>
      <c r="F35" s="214"/>
      <c r="G35" s="214"/>
      <c r="H35" s="214"/>
      <c r="I35" s="214"/>
      <c r="J35" s="23"/>
    </row>
    <row r="36" spans="1:16384" ht="18.75" customHeight="1" x14ac:dyDescent="0.35">
      <c r="B36" s="215" t="s">
        <v>179</v>
      </c>
      <c r="C36" s="215"/>
      <c r="D36" s="215"/>
      <c r="E36" s="215"/>
      <c r="F36" s="215"/>
      <c r="G36" s="215"/>
      <c r="H36" s="215"/>
      <c r="I36" s="215"/>
      <c r="J36" s="100"/>
    </row>
    <row r="37" spans="1:16384" ht="27" customHeight="1" x14ac:dyDescent="0.35">
      <c r="B37" s="215" t="s">
        <v>180</v>
      </c>
      <c r="C37" s="215"/>
      <c r="D37" s="215"/>
      <c r="E37" s="215"/>
      <c r="F37" s="215"/>
      <c r="G37" s="215"/>
      <c r="H37" s="215"/>
      <c r="I37" s="215"/>
      <c r="J37" s="100"/>
    </row>
    <row r="38" spans="1:16384" ht="40.5" customHeight="1" x14ac:dyDescent="0.35">
      <c r="B38" s="217" t="s">
        <v>182</v>
      </c>
      <c r="C38" s="217"/>
      <c r="D38" s="217"/>
      <c r="E38" s="217"/>
      <c r="F38" s="217"/>
      <c r="G38" s="217"/>
      <c r="H38" s="217"/>
      <c r="I38" s="217"/>
      <c r="J38" s="101"/>
    </row>
    <row r="39" spans="1:16384" ht="42.75" customHeight="1" x14ac:dyDescent="0.35">
      <c r="B39" s="215" t="s">
        <v>149</v>
      </c>
      <c r="C39" s="215"/>
      <c r="D39" s="215"/>
      <c r="E39" s="215"/>
      <c r="F39" s="215"/>
      <c r="G39" s="215"/>
      <c r="H39" s="215"/>
      <c r="I39" s="215"/>
      <c r="J39" s="54"/>
    </row>
    <row r="40" spans="1:16384" s="172" customFormat="1" ht="25.5" customHeight="1" x14ac:dyDescent="0.35">
      <c r="B40" s="217" t="s">
        <v>183</v>
      </c>
      <c r="C40" s="217"/>
      <c r="D40" s="217"/>
      <c r="E40" s="217"/>
      <c r="F40" s="217"/>
      <c r="G40" s="217"/>
      <c r="H40" s="217"/>
      <c r="I40" s="217"/>
      <c r="J40" s="173"/>
    </row>
    <row r="41" spans="1:16384" s="221" customFormat="1" x14ac:dyDescent="0.35">
      <c r="A41" s="7"/>
      <c r="B41" s="219" t="s">
        <v>192</v>
      </c>
      <c r="C41" s="219"/>
      <c r="D41" s="219"/>
      <c r="E41" s="219"/>
      <c r="F41" s="219"/>
      <c r="G41" s="219"/>
      <c r="H41" s="219"/>
      <c r="I41" s="219"/>
      <c r="J41" s="219"/>
      <c r="K41" s="219"/>
      <c r="L41" s="219"/>
      <c r="M41" s="219"/>
      <c r="N41" s="219"/>
      <c r="O41" s="219"/>
      <c r="P41" s="219"/>
      <c r="Q41" s="219"/>
      <c r="R41" s="219"/>
      <c r="S41" s="219"/>
      <c r="T41" s="219"/>
      <c r="U41" s="219"/>
      <c r="V41" s="220"/>
      <c r="W41" s="220"/>
      <c r="X41" s="220"/>
      <c r="Y41" s="220"/>
      <c r="Z41" s="220"/>
      <c r="AA41" s="220"/>
      <c r="AB41" s="220"/>
      <c r="AC41" s="220"/>
      <c r="AD41" s="220"/>
      <c r="AE41" s="220"/>
      <c r="AF41" s="220"/>
      <c r="AG41" s="220"/>
      <c r="AH41" s="220"/>
      <c r="AI41" s="220"/>
      <c r="AJ41" s="220"/>
      <c r="AK41" s="220"/>
      <c r="AL41" s="220"/>
      <c r="AM41" s="220"/>
      <c r="AN41" s="220"/>
      <c r="AO41" s="220"/>
      <c r="AP41" s="220"/>
      <c r="AQ41" s="220"/>
      <c r="AR41" s="220"/>
      <c r="AS41" s="220"/>
      <c r="AT41" s="220"/>
      <c r="AU41" s="220"/>
      <c r="AV41" s="220"/>
      <c r="AW41" s="220"/>
      <c r="AX41" s="220"/>
      <c r="AY41" s="220"/>
      <c r="AZ41" s="220"/>
      <c r="BA41" s="220"/>
      <c r="BB41" s="220"/>
      <c r="BC41" s="220"/>
      <c r="BD41" s="220"/>
      <c r="BE41" s="220"/>
      <c r="BF41" s="220"/>
      <c r="BG41" s="220"/>
      <c r="BH41" s="220"/>
      <c r="BI41" s="220"/>
      <c r="BJ41" s="220"/>
      <c r="BK41" s="220"/>
      <c r="BL41" s="220"/>
      <c r="BM41" s="220"/>
      <c r="BN41" s="220"/>
      <c r="BO41" s="220"/>
      <c r="BP41" s="220"/>
      <c r="BQ41" s="220"/>
      <c r="BR41" s="220"/>
      <c r="BS41" s="220"/>
      <c r="BT41" s="220"/>
      <c r="BU41" s="220"/>
      <c r="BV41" s="220"/>
      <c r="BW41" s="220"/>
      <c r="BX41" s="220"/>
      <c r="BY41" s="220"/>
      <c r="BZ41" s="220"/>
      <c r="CA41" s="220"/>
      <c r="CB41" s="220"/>
      <c r="CC41" s="220"/>
      <c r="CD41" s="220"/>
      <c r="CE41" s="220"/>
      <c r="CF41" s="220"/>
      <c r="CG41" s="220"/>
      <c r="CH41" s="220"/>
      <c r="CI41" s="220"/>
      <c r="CJ41" s="220"/>
      <c r="CK41" s="220"/>
      <c r="CL41" s="220"/>
      <c r="CM41" s="220"/>
      <c r="CN41" s="220"/>
      <c r="CO41" s="220"/>
      <c r="CP41" s="220"/>
      <c r="CQ41" s="220"/>
      <c r="CR41" s="220"/>
      <c r="CS41" s="220"/>
      <c r="CT41" s="220"/>
      <c r="CU41" s="220"/>
      <c r="CV41" s="220"/>
      <c r="CW41" s="220"/>
      <c r="CX41" s="220"/>
      <c r="CY41" s="220"/>
      <c r="CZ41" s="220"/>
      <c r="DA41" s="220"/>
      <c r="DB41" s="220"/>
      <c r="DC41" s="220"/>
      <c r="DD41" s="220"/>
      <c r="DE41" s="220"/>
      <c r="DF41" s="220"/>
      <c r="DG41" s="220"/>
      <c r="DH41" s="220"/>
      <c r="DI41" s="220"/>
      <c r="DJ41" s="220"/>
      <c r="DK41" s="220"/>
      <c r="DL41" s="220"/>
      <c r="DM41" s="220"/>
      <c r="DN41" s="220"/>
      <c r="DO41" s="220"/>
      <c r="DP41" s="220"/>
      <c r="DQ41" s="220"/>
      <c r="DR41" s="220"/>
      <c r="DS41" s="220"/>
      <c r="DT41" s="220"/>
      <c r="DU41" s="220"/>
      <c r="DV41" s="220"/>
      <c r="DW41" s="220"/>
      <c r="DX41" s="220"/>
      <c r="DY41" s="220"/>
      <c r="DZ41" s="220"/>
      <c r="EA41" s="220"/>
      <c r="EB41" s="220"/>
      <c r="EC41" s="220"/>
      <c r="ED41" s="220"/>
      <c r="EE41" s="220"/>
      <c r="EF41" s="220"/>
      <c r="EG41" s="220"/>
      <c r="EH41" s="220"/>
      <c r="EI41" s="220"/>
      <c r="EJ41" s="220"/>
      <c r="EK41" s="220"/>
      <c r="EL41" s="220"/>
      <c r="EM41" s="220"/>
      <c r="EN41" s="220"/>
      <c r="EO41" s="220"/>
      <c r="EP41" s="220"/>
      <c r="EQ41" s="220"/>
      <c r="ER41" s="220"/>
      <c r="ES41" s="220"/>
      <c r="ET41" s="220"/>
      <c r="EU41" s="220"/>
      <c r="EV41" s="220"/>
      <c r="EW41" s="220"/>
      <c r="EX41" s="220"/>
      <c r="EY41" s="220"/>
      <c r="EZ41" s="220"/>
      <c r="FA41" s="220"/>
      <c r="FB41" s="220"/>
      <c r="FC41" s="220"/>
      <c r="FD41" s="220"/>
      <c r="FE41" s="220"/>
      <c r="FF41" s="220"/>
      <c r="FG41" s="220"/>
      <c r="FH41" s="220"/>
      <c r="FI41" s="220"/>
      <c r="FJ41" s="220"/>
      <c r="FK41" s="220"/>
      <c r="FL41" s="220"/>
      <c r="FM41" s="220"/>
      <c r="FN41" s="220"/>
      <c r="FO41" s="220"/>
      <c r="FP41" s="220"/>
      <c r="FQ41" s="220"/>
      <c r="FR41" s="220"/>
      <c r="FS41" s="220"/>
      <c r="FT41" s="220"/>
      <c r="FU41" s="220"/>
      <c r="FV41" s="220"/>
      <c r="FW41" s="220"/>
      <c r="FX41" s="220"/>
      <c r="FY41" s="220"/>
      <c r="FZ41" s="220"/>
      <c r="GA41" s="220"/>
      <c r="GB41" s="220"/>
      <c r="GC41" s="220"/>
      <c r="GD41" s="220"/>
      <c r="GE41" s="220"/>
      <c r="GF41" s="220"/>
      <c r="GG41" s="220"/>
      <c r="GH41" s="220"/>
      <c r="GI41" s="220"/>
      <c r="GJ41" s="220"/>
      <c r="GK41" s="220"/>
      <c r="GL41" s="220"/>
      <c r="GM41" s="220"/>
      <c r="GN41" s="220"/>
      <c r="GO41" s="220"/>
      <c r="GP41" s="220"/>
      <c r="GQ41" s="220"/>
      <c r="GR41" s="220"/>
      <c r="GS41" s="220"/>
      <c r="GT41" s="220"/>
      <c r="GU41" s="220"/>
      <c r="GV41" s="220"/>
      <c r="GW41" s="220"/>
      <c r="GX41" s="220"/>
      <c r="GY41" s="220"/>
      <c r="GZ41" s="220"/>
      <c r="HA41" s="220"/>
      <c r="HB41" s="220"/>
      <c r="HC41" s="220"/>
      <c r="HD41" s="220"/>
      <c r="HE41" s="220"/>
      <c r="HF41" s="220"/>
      <c r="HG41" s="220"/>
      <c r="HH41" s="220"/>
      <c r="HI41" s="220"/>
      <c r="HJ41" s="220"/>
      <c r="HK41" s="220"/>
      <c r="HL41" s="220"/>
      <c r="HM41" s="220"/>
      <c r="HN41" s="220"/>
      <c r="HO41" s="220"/>
      <c r="HP41" s="220"/>
      <c r="HQ41" s="220"/>
      <c r="HR41" s="220"/>
      <c r="HS41" s="220"/>
      <c r="HT41" s="220"/>
      <c r="HU41" s="220"/>
      <c r="HV41" s="220"/>
      <c r="HW41" s="220"/>
      <c r="HX41" s="220"/>
      <c r="HY41" s="220"/>
      <c r="HZ41" s="220"/>
      <c r="IA41" s="220"/>
      <c r="IB41" s="220"/>
      <c r="IC41" s="220"/>
      <c r="ID41" s="220"/>
      <c r="IE41" s="220"/>
      <c r="IF41" s="220"/>
      <c r="IG41" s="220"/>
      <c r="IH41" s="220"/>
      <c r="II41" s="220"/>
      <c r="IJ41" s="220"/>
      <c r="IK41" s="220"/>
      <c r="IL41" s="220"/>
      <c r="IM41" s="220"/>
      <c r="IN41" s="220"/>
      <c r="IO41" s="220"/>
      <c r="IP41" s="220"/>
      <c r="IQ41" s="220"/>
      <c r="IR41" s="220"/>
      <c r="IS41" s="220"/>
      <c r="IT41" s="220"/>
      <c r="IU41" s="220"/>
      <c r="IV41" s="220"/>
      <c r="IW41" s="220"/>
      <c r="IX41" s="220"/>
      <c r="IY41" s="220"/>
      <c r="IZ41" s="220"/>
      <c r="JA41" s="220"/>
      <c r="JB41" s="220"/>
      <c r="JC41" s="220"/>
      <c r="JD41" s="220"/>
      <c r="JE41" s="220"/>
      <c r="JF41" s="220"/>
      <c r="JG41" s="220"/>
      <c r="JH41" s="220"/>
      <c r="JI41" s="220"/>
      <c r="JJ41" s="220"/>
      <c r="JK41" s="220"/>
      <c r="JL41" s="220"/>
      <c r="JM41" s="220"/>
      <c r="JN41" s="220"/>
      <c r="JO41" s="220"/>
      <c r="JP41" s="220"/>
      <c r="JQ41" s="220"/>
      <c r="JR41" s="220"/>
      <c r="JS41" s="220"/>
      <c r="JT41" s="220"/>
      <c r="JU41" s="220"/>
      <c r="JV41" s="220"/>
      <c r="JW41" s="220"/>
      <c r="JX41" s="220"/>
      <c r="JY41" s="220"/>
      <c r="JZ41" s="220"/>
      <c r="KA41" s="220"/>
      <c r="KB41" s="220"/>
      <c r="KC41" s="220"/>
      <c r="KD41" s="220"/>
      <c r="KE41" s="220"/>
      <c r="KF41" s="220"/>
      <c r="KG41" s="220"/>
      <c r="KH41" s="220"/>
      <c r="KI41" s="220"/>
      <c r="KJ41" s="220"/>
      <c r="KK41" s="220"/>
      <c r="KL41" s="220"/>
      <c r="KM41" s="220"/>
      <c r="KN41" s="220"/>
      <c r="KO41" s="220"/>
      <c r="KP41" s="220"/>
      <c r="KQ41" s="220"/>
      <c r="KR41" s="220"/>
      <c r="KS41" s="220"/>
      <c r="KT41" s="220"/>
      <c r="KU41" s="220"/>
      <c r="KV41" s="220"/>
      <c r="KW41" s="220"/>
      <c r="KX41" s="220"/>
      <c r="KY41" s="220"/>
      <c r="KZ41" s="220"/>
      <c r="LA41" s="220"/>
      <c r="LB41" s="220"/>
      <c r="LC41" s="220"/>
      <c r="LD41" s="220"/>
      <c r="LE41" s="220"/>
      <c r="LF41" s="220"/>
      <c r="LG41" s="220"/>
      <c r="LH41" s="220"/>
      <c r="LI41" s="220"/>
      <c r="LJ41" s="220"/>
      <c r="LK41" s="220"/>
      <c r="LL41" s="220"/>
      <c r="LM41" s="220"/>
      <c r="LN41" s="220"/>
      <c r="LO41" s="220"/>
      <c r="LP41" s="220"/>
      <c r="LQ41" s="220"/>
      <c r="LR41" s="220"/>
      <c r="LS41" s="220"/>
      <c r="LT41" s="220"/>
      <c r="LU41" s="220"/>
      <c r="LV41" s="220"/>
      <c r="LW41" s="220"/>
      <c r="LX41" s="220"/>
      <c r="LY41" s="220"/>
      <c r="LZ41" s="220"/>
      <c r="MA41" s="220"/>
      <c r="MB41" s="220"/>
      <c r="MC41" s="220"/>
      <c r="MD41" s="220"/>
      <c r="ME41" s="220"/>
      <c r="MF41" s="220"/>
      <c r="MG41" s="220"/>
      <c r="MH41" s="220"/>
      <c r="MI41" s="220"/>
      <c r="MJ41" s="220"/>
      <c r="MK41" s="220"/>
      <c r="ML41" s="220"/>
      <c r="MM41" s="220"/>
      <c r="MN41" s="220"/>
      <c r="MO41" s="220"/>
      <c r="MP41" s="220"/>
      <c r="MQ41" s="220"/>
      <c r="MR41" s="220"/>
      <c r="MS41" s="220"/>
      <c r="MT41" s="220"/>
      <c r="MU41" s="220"/>
      <c r="MV41" s="220"/>
      <c r="MW41" s="220"/>
      <c r="MX41" s="220"/>
      <c r="MY41" s="220"/>
      <c r="MZ41" s="220"/>
      <c r="NA41" s="220"/>
      <c r="NB41" s="220"/>
      <c r="NC41" s="220"/>
      <c r="ND41" s="220"/>
      <c r="NE41" s="220"/>
      <c r="NF41" s="220"/>
      <c r="NG41" s="220"/>
      <c r="NH41" s="220"/>
      <c r="NI41" s="220"/>
      <c r="NJ41" s="220"/>
      <c r="NK41" s="220"/>
      <c r="NL41" s="220"/>
      <c r="NM41" s="220"/>
      <c r="NN41" s="220"/>
      <c r="NO41" s="220"/>
      <c r="NP41" s="220"/>
      <c r="NQ41" s="220"/>
      <c r="NR41" s="220"/>
      <c r="NS41" s="220"/>
      <c r="NT41" s="220"/>
      <c r="NU41" s="220"/>
      <c r="NV41" s="220"/>
      <c r="NW41" s="220"/>
      <c r="NX41" s="220"/>
      <c r="NY41" s="220"/>
      <c r="NZ41" s="220"/>
      <c r="OA41" s="220"/>
      <c r="OB41" s="220"/>
      <c r="OC41" s="220"/>
      <c r="OD41" s="220"/>
      <c r="OE41" s="220"/>
      <c r="OF41" s="220"/>
      <c r="OG41" s="220"/>
      <c r="OH41" s="220"/>
      <c r="OI41" s="220"/>
      <c r="OJ41" s="220"/>
      <c r="OK41" s="220"/>
      <c r="OL41" s="220"/>
      <c r="OM41" s="220"/>
      <c r="ON41" s="220"/>
      <c r="OO41" s="220"/>
      <c r="OP41" s="220"/>
      <c r="OQ41" s="220"/>
      <c r="OR41" s="220"/>
      <c r="OS41" s="220"/>
      <c r="OT41" s="220"/>
      <c r="OU41" s="220"/>
      <c r="OV41" s="220"/>
      <c r="OW41" s="220"/>
      <c r="OX41" s="220"/>
      <c r="OY41" s="220"/>
      <c r="OZ41" s="220"/>
      <c r="PA41" s="220"/>
      <c r="PB41" s="220"/>
      <c r="PC41" s="220"/>
      <c r="PD41" s="220"/>
      <c r="PE41" s="220"/>
      <c r="PF41" s="220"/>
      <c r="PG41" s="220"/>
      <c r="PH41" s="220"/>
      <c r="PI41" s="220"/>
      <c r="PJ41" s="220"/>
      <c r="PK41" s="220"/>
      <c r="PL41" s="220"/>
      <c r="PM41" s="220"/>
      <c r="PN41" s="220"/>
      <c r="PO41" s="220"/>
      <c r="PP41" s="220"/>
      <c r="PQ41" s="220"/>
      <c r="PR41" s="220"/>
      <c r="PS41" s="220"/>
      <c r="PT41" s="220"/>
      <c r="PU41" s="220"/>
      <c r="PV41" s="220"/>
      <c r="PW41" s="220"/>
      <c r="PX41" s="220"/>
      <c r="PY41" s="220"/>
      <c r="PZ41" s="220"/>
      <c r="QA41" s="220"/>
      <c r="QB41" s="220"/>
      <c r="QC41" s="220"/>
      <c r="QD41" s="220"/>
      <c r="QE41" s="220"/>
      <c r="QF41" s="220"/>
      <c r="QG41" s="220"/>
      <c r="QH41" s="220"/>
      <c r="QI41" s="220"/>
      <c r="QJ41" s="220"/>
      <c r="QK41" s="220"/>
      <c r="QL41" s="220"/>
      <c r="QM41" s="220"/>
      <c r="QN41" s="220"/>
      <c r="QO41" s="220"/>
      <c r="QP41" s="220"/>
      <c r="QQ41" s="220"/>
      <c r="QR41" s="220"/>
      <c r="QS41" s="220"/>
      <c r="QT41" s="220"/>
      <c r="QU41" s="220"/>
      <c r="QV41" s="220"/>
      <c r="QW41" s="220"/>
      <c r="QX41" s="220"/>
      <c r="QY41" s="220"/>
      <c r="QZ41" s="220"/>
      <c r="RA41" s="220"/>
      <c r="RB41" s="220"/>
      <c r="RC41" s="220"/>
      <c r="RD41" s="220"/>
      <c r="RE41" s="220"/>
      <c r="RF41" s="220"/>
      <c r="RG41" s="220"/>
      <c r="RH41" s="220"/>
      <c r="RI41" s="220"/>
      <c r="RJ41" s="220"/>
      <c r="RK41" s="220"/>
      <c r="RL41" s="220"/>
      <c r="RM41" s="220"/>
      <c r="RN41" s="220"/>
      <c r="RO41" s="220"/>
      <c r="RP41" s="220"/>
      <c r="RQ41" s="220"/>
      <c r="RR41" s="220"/>
      <c r="RS41" s="220"/>
      <c r="RT41" s="220"/>
      <c r="RU41" s="220"/>
      <c r="RV41" s="220"/>
      <c r="RW41" s="220"/>
      <c r="RX41" s="220"/>
      <c r="RY41" s="220"/>
      <c r="RZ41" s="220"/>
      <c r="SA41" s="220"/>
      <c r="SB41" s="220"/>
      <c r="SC41" s="220"/>
      <c r="SD41" s="220"/>
      <c r="SE41" s="220"/>
      <c r="SF41" s="220"/>
      <c r="SG41" s="220"/>
      <c r="SH41" s="220"/>
      <c r="SI41" s="220"/>
      <c r="SJ41" s="220"/>
      <c r="SK41" s="220"/>
      <c r="SL41" s="220"/>
      <c r="SM41" s="220"/>
      <c r="SN41" s="220"/>
      <c r="SO41" s="220"/>
      <c r="SP41" s="220"/>
      <c r="SQ41" s="220"/>
      <c r="SR41" s="220"/>
      <c r="SS41" s="220"/>
      <c r="ST41" s="220"/>
      <c r="SU41" s="220"/>
      <c r="SV41" s="220"/>
      <c r="SW41" s="220"/>
      <c r="SX41" s="220"/>
      <c r="SY41" s="220"/>
      <c r="SZ41" s="220"/>
      <c r="TA41" s="220"/>
      <c r="TB41" s="220"/>
      <c r="TC41" s="220"/>
      <c r="TD41" s="220"/>
      <c r="TE41" s="220"/>
      <c r="TF41" s="220"/>
      <c r="TG41" s="220"/>
      <c r="TH41" s="220"/>
      <c r="TI41" s="220"/>
      <c r="TJ41" s="220"/>
      <c r="TK41" s="220"/>
      <c r="TL41" s="220"/>
      <c r="TM41" s="220"/>
      <c r="TN41" s="220"/>
      <c r="TO41" s="220"/>
      <c r="TP41" s="220"/>
      <c r="TQ41" s="220"/>
      <c r="TR41" s="220"/>
      <c r="TS41" s="220"/>
      <c r="TT41" s="220"/>
      <c r="TU41" s="220"/>
      <c r="TV41" s="220"/>
      <c r="TW41" s="220"/>
      <c r="TX41" s="220"/>
      <c r="TY41" s="220"/>
      <c r="TZ41" s="220"/>
      <c r="UA41" s="220"/>
      <c r="UB41" s="220"/>
      <c r="UC41" s="220"/>
      <c r="UD41" s="220"/>
      <c r="UE41" s="220"/>
      <c r="UF41" s="220"/>
      <c r="UG41" s="220"/>
      <c r="UH41" s="220"/>
      <c r="UI41" s="220"/>
      <c r="UJ41" s="220"/>
      <c r="UK41" s="220"/>
      <c r="UL41" s="220"/>
      <c r="UM41" s="220"/>
      <c r="UN41" s="220"/>
      <c r="UO41" s="220"/>
      <c r="UP41" s="220"/>
      <c r="UQ41" s="220"/>
      <c r="UR41" s="220"/>
      <c r="US41" s="220"/>
      <c r="UT41" s="220"/>
      <c r="UU41" s="220"/>
      <c r="UV41" s="220"/>
      <c r="UW41" s="220"/>
      <c r="UX41" s="220"/>
      <c r="UY41" s="220"/>
      <c r="UZ41" s="220"/>
      <c r="VA41" s="220"/>
      <c r="VB41" s="220"/>
      <c r="VC41" s="220"/>
      <c r="VD41" s="220"/>
      <c r="VE41" s="220"/>
      <c r="VF41" s="220"/>
      <c r="VG41" s="220"/>
      <c r="VH41" s="220"/>
      <c r="VI41" s="220"/>
      <c r="VJ41" s="220"/>
      <c r="VK41" s="220"/>
      <c r="VL41" s="220"/>
      <c r="VM41" s="220"/>
      <c r="VN41" s="220"/>
      <c r="VO41" s="220"/>
      <c r="VP41" s="220"/>
      <c r="VQ41" s="220"/>
      <c r="VR41" s="220"/>
      <c r="VS41" s="220"/>
      <c r="VT41" s="220"/>
      <c r="VU41" s="220"/>
      <c r="VV41" s="220"/>
      <c r="VW41" s="220"/>
      <c r="VX41" s="220"/>
      <c r="VY41" s="220"/>
      <c r="VZ41" s="220"/>
      <c r="WA41" s="220"/>
      <c r="WB41" s="220"/>
      <c r="WC41" s="220"/>
      <c r="WD41" s="220"/>
      <c r="WE41" s="220"/>
      <c r="WF41" s="220"/>
      <c r="WG41" s="220"/>
      <c r="WH41" s="220"/>
      <c r="WI41" s="220"/>
      <c r="WJ41" s="220"/>
      <c r="WK41" s="220"/>
      <c r="WL41" s="220"/>
      <c r="WM41" s="220"/>
      <c r="WN41" s="220"/>
      <c r="WO41" s="220"/>
      <c r="WP41" s="220"/>
      <c r="WQ41" s="220"/>
      <c r="WR41" s="220"/>
      <c r="WS41" s="220"/>
      <c r="WT41" s="220"/>
      <c r="WU41" s="220"/>
      <c r="WV41" s="220"/>
      <c r="WW41" s="220"/>
      <c r="WX41" s="220"/>
      <c r="WY41" s="220"/>
      <c r="WZ41" s="220"/>
      <c r="XA41" s="220"/>
      <c r="XB41" s="220"/>
      <c r="XC41" s="220"/>
      <c r="XD41" s="220"/>
      <c r="XE41" s="220"/>
      <c r="XF41" s="220"/>
      <c r="XG41" s="220"/>
      <c r="XH41" s="220"/>
      <c r="XI41" s="220"/>
      <c r="XJ41" s="220"/>
      <c r="XK41" s="220"/>
      <c r="XL41" s="220"/>
      <c r="XM41" s="220"/>
      <c r="XN41" s="220"/>
      <c r="XO41" s="220"/>
      <c r="XP41" s="220"/>
      <c r="XQ41" s="220"/>
      <c r="XR41" s="220"/>
      <c r="XS41" s="220"/>
      <c r="XT41" s="220"/>
      <c r="XU41" s="220"/>
      <c r="XV41" s="220"/>
      <c r="XW41" s="220"/>
      <c r="XX41" s="220"/>
      <c r="XY41" s="220"/>
      <c r="XZ41" s="220"/>
      <c r="YA41" s="220"/>
      <c r="YB41" s="220"/>
      <c r="YC41" s="220"/>
      <c r="YD41" s="220"/>
      <c r="YE41" s="220"/>
      <c r="YF41" s="220"/>
      <c r="YG41" s="220"/>
      <c r="YH41" s="220"/>
      <c r="YI41" s="220"/>
      <c r="YJ41" s="220"/>
      <c r="YK41" s="220"/>
      <c r="YL41" s="220"/>
      <c r="YM41" s="220"/>
      <c r="YN41" s="220"/>
      <c r="YO41" s="220"/>
      <c r="YP41" s="220"/>
      <c r="YQ41" s="220"/>
      <c r="YR41" s="220"/>
      <c r="YS41" s="220"/>
      <c r="YT41" s="220"/>
      <c r="YU41" s="220"/>
      <c r="YV41" s="220"/>
      <c r="YW41" s="220"/>
      <c r="YX41" s="220"/>
      <c r="YY41" s="220"/>
      <c r="YZ41" s="220"/>
      <c r="ZA41" s="220"/>
      <c r="ZB41" s="220"/>
      <c r="ZC41" s="220"/>
      <c r="ZD41" s="220"/>
      <c r="ZE41" s="220"/>
      <c r="ZF41" s="220"/>
      <c r="ZG41" s="220"/>
      <c r="ZH41" s="220"/>
      <c r="ZI41" s="220"/>
      <c r="ZJ41" s="220"/>
      <c r="ZK41" s="220"/>
      <c r="ZL41" s="220"/>
      <c r="ZM41" s="220"/>
      <c r="ZN41" s="220"/>
      <c r="ZO41" s="220"/>
      <c r="ZP41" s="220"/>
      <c r="ZQ41" s="220"/>
      <c r="ZR41" s="220"/>
      <c r="ZS41" s="220"/>
      <c r="ZT41" s="220"/>
      <c r="ZU41" s="220"/>
      <c r="ZV41" s="220"/>
      <c r="ZW41" s="220"/>
      <c r="ZX41" s="220"/>
      <c r="ZY41" s="220"/>
      <c r="ZZ41" s="220"/>
      <c r="AAA41" s="220"/>
      <c r="AAB41" s="220"/>
      <c r="AAC41" s="220"/>
      <c r="AAD41" s="220"/>
      <c r="AAE41" s="220"/>
      <c r="AAF41" s="220"/>
      <c r="AAG41" s="220"/>
      <c r="AAH41" s="220"/>
      <c r="AAI41" s="220"/>
      <c r="AAJ41" s="220"/>
      <c r="AAK41" s="220"/>
      <c r="AAL41" s="220"/>
      <c r="AAM41" s="220"/>
      <c r="AAN41" s="220"/>
      <c r="AAO41" s="220"/>
      <c r="AAP41" s="220"/>
      <c r="AAQ41" s="220"/>
      <c r="AAR41" s="220"/>
      <c r="AAS41" s="220"/>
      <c r="AAT41" s="220"/>
      <c r="AAU41" s="220"/>
      <c r="AAV41" s="220"/>
      <c r="AAW41" s="220"/>
      <c r="AAX41" s="220"/>
      <c r="AAY41" s="220"/>
      <c r="AAZ41" s="220"/>
      <c r="ABA41" s="220"/>
      <c r="ABB41" s="220"/>
      <c r="ABC41" s="220"/>
      <c r="ABD41" s="220"/>
      <c r="ABE41" s="220"/>
      <c r="ABF41" s="220"/>
      <c r="ABG41" s="220"/>
      <c r="ABH41" s="220"/>
      <c r="ABI41" s="220"/>
      <c r="ABJ41" s="220"/>
      <c r="ABK41" s="220"/>
      <c r="ABL41" s="220"/>
      <c r="ABM41" s="220"/>
      <c r="ABN41" s="220"/>
      <c r="ABO41" s="220"/>
      <c r="ABP41" s="220"/>
      <c r="ABQ41" s="220"/>
      <c r="ABR41" s="220"/>
      <c r="ABS41" s="220"/>
      <c r="ABT41" s="220"/>
      <c r="ABU41" s="220"/>
      <c r="ABV41" s="220"/>
      <c r="ABW41" s="220"/>
      <c r="ABX41" s="220"/>
      <c r="ABY41" s="220"/>
      <c r="ABZ41" s="220"/>
      <c r="ACA41" s="220"/>
      <c r="ACB41" s="220"/>
      <c r="ACC41" s="220"/>
      <c r="ACD41" s="220"/>
      <c r="ACE41" s="220"/>
      <c r="ACF41" s="220"/>
      <c r="ACG41" s="220"/>
      <c r="ACH41" s="220"/>
      <c r="ACI41" s="220"/>
      <c r="ACJ41" s="220"/>
      <c r="ACK41" s="220"/>
      <c r="ACL41" s="220"/>
      <c r="ACM41" s="220"/>
      <c r="ACN41" s="220"/>
      <c r="ACO41" s="220"/>
      <c r="ACP41" s="220"/>
      <c r="ACQ41" s="220"/>
      <c r="ACR41" s="220"/>
      <c r="ACS41" s="220"/>
      <c r="ACT41" s="220"/>
      <c r="ACU41" s="220"/>
      <c r="ACV41" s="220"/>
      <c r="ACW41" s="220"/>
      <c r="ACX41" s="220"/>
      <c r="ACY41" s="220"/>
      <c r="ACZ41" s="220"/>
      <c r="ADA41" s="220"/>
      <c r="ADB41" s="220"/>
      <c r="ADC41" s="220"/>
      <c r="ADD41" s="220"/>
      <c r="ADE41" s="220"/>
      <c r="ADF41" s="220"/>
      <c r="ADG41" s="220"/>
      <c r="ADH41" s="220"/>
      <c r="ADI41" s="220"/>
      <c r="ADJ41" s="220"/>
      <c r="ADK41" s="220"/>
      <c r="ADL41" s="220"/>
      <c r="ADM41" s="220"/>
      <c r="ADN41" s="220"/>
      <c r="ADO41" s="220"/>
      <c r="ADP41" s="220"/>
      <c r="ADQ41" s="220"/>
      <c r="ADR41" s="220"/>
      <c r="ADS41" s="220"/>
      <c r="ADT41" s="220"/>
      <c r="ADU41" s="220"/>
      <c r="ADV41" s="220"/>
      <c r="ADW41" s="220"/>
      <c r="ADX41" s="220"/>
      <c r="ADY41" s="220"/>
      <c r="ADZ41" s="220"/>
      <c r="AEA41" s="220"/>
      <c r="AEB41" s="220"/>
      <c r="AEC41" s="220"/>
      <c r="AED41" s="220"/>
      <c r="AEE41" s="220"/>
      <c r="AEF41" s="220"/>
      <c r="AEG41" s="220"/>
      <c r="AEH41" s="220"/>
      <c r="AEI41" s="220"/>
      <c r="AEJ41" s="220"/>
      <c r="AEK41" s="220"/>
      <c r="AEL41" s="220"/>
      <c r="AEM41" s="220"/>
      <c r="AEN41" s="220"/>
      <c r="AEO41" s="220"/>
      <c r="AEP41" s="220"/>
      <c r="AEQ41" s="220"/>
      <c r="AER41" s="220"/>
      <c r="AES41" s="220"/>
      <c r="AET41" s="220"/>
      <c r="AEU41" s="220"/>
      <c r="AEV41" s="220"/>
      <c r="AEW41" s="220"/>
      <c r="AEX41" s="220"/>
      <c r="AEY41" s="220"/>
      <c r="AEZ41" s="220"/>
      <c r="AFA41" s="220"/>
      <c r="AFB41" s="220"/>
      <c r="AFC41" s="220"/>
      <c r="AFD41" s="220"/>
      <c r="AFE41" s="220"/>
      <c r="AFF41" s="220"/>
      <c r="AFG41" s="220"/>
      <c r="AFH41" s="220"/>
      <c r="AFI41" s="220"/>
      <c r="AFJ41" s="220"/>
      <c r="AFK41" s="220"/>
      <c r="AFL41" s="220"/>
      <c r="AFM41" s="220"/>
      <c r="AFN41" s="220"/>
      <c r="AFO41" s="220"/>
      <c r="AFP41" s="220"/>
      <c r="AFQ41" s="220"/>
      <c r="AFR41" s="220"/>
      <c r="AFS41" s="220"/>
      <c r="AFT41" s="220"/>
      <c r="AFU41" s="220"/>
      <c r="AFV41" s="220"/>
      <c r="AFW41" s="220"/>
      <c r="AFX41" s="220"/>
      <c r="AFY41" s="220"/>
      <c r="AFZ41" s="220"/>
      <c r="AGA41" s="220"/>
      <c r="AGB41" s="220"/>
      <c r="AGC41" s="220"/>
      <c r="AGD41" s="220"/>
      <c r="AGE41" s="220"/>
      <c r="AGF41" s="220"/>
      <c r="AGG41" s="220"/>
      <c r="AGH41" s="220"/>
      <c r="AGI41" s="220"/>
      <c r="AGJ41" s="220"/>
      <c r="AGK41" s="220"/>
      <c r="AGL41" s="220"/>
      <c r="AGM41" s="220"/>
      <c r="AGN41" s="220"/>
      <c r="AGO41" s="220"/>
      <c r="AGP41" s="220"/>
      <c r="AGQ41" s="220"/>
      <c r="AGR41" s="220"/>
      <c r="AGS41" s="220"/>
      <c r="AGT41" s="220"/>
      <c r="AGU41" s="220"/>
      <c r="AGV41" s="220"/>
      <c r="AGW41" s="220"/>
      <c r="AGX41" s="220"/>
      <c r="AGY41" s="220"/>
      <c r="AGZ41" s="220"/>
      <c r="AHA41" s="220"/>
      <c r="AHB41" s="220"/>
      <c r="AHC41" s="220"/>
      <c r="AHD41" s="220"/>
      <c r="AHE41" s="220"/>
      <c r="AHF41" s="220"/>
      <c r="AHG41" s="220"/>
      <c r="AHH41" s="220"/>
      <c r="AHI41" s="220"/>
      <c r="AHJ41" s="220"/>
      <c r="AHK41" s="220"/>
      <c r="AHL41" s="220"/>
      <c r="AHM41" s="220"/>
      <c r="AHN41" s="220"/>
      <c r="AHO41" s="220"/>
      <c r="AHP41" s="220"/>
      <c r="AHQ41" s="220"/>
      <c r="AHR41" s="220"/>
      <c r="AHS41" s="220"/>
      <c r="AHT41" s="220"/>
      <c r="AHU41" s="220"/>
      <c r="AHV41" s="220"/>
      <c r="AHW41" s="220"/>
      <c r="AHX41" s="220"/>
      <c r="AHY41" s="220"/>
      <c r="AHZ41" s="220"/>
      <c r="AIA41" s="220"/>
      <c r="AIB41" s="220"/>
      <c r="AIC41" s="220"/>
      <c r="AID41" s="220"/>
      <c r="AIE41" s="220"/>
      <c r="AIF41" s="220"/>
      <c r="AIG41" s="220"/>
      <c r="AIH41" s="220"/>
      <c r="AII41" s="220"/>
      <c r="AIJ41" s="220"/>
      <c r="AIK41" s="220"/>
      <c r="AIL41" s="220"/>
      <c r="AIM41" s="220"/>
      <c r="AIN41" s="220"/>
      <c r="AIO41" s="220"/>
      <c r="AIP41" s="220"/>
      <c r="AIQ41" s="220"/>
      <c r="AIR41" s="220"/>
      <c r="AIS41" s="220"/>
      <c r="AIT41" s="220"/>
      <c r="AIU41" s="220"/>
      <c r="AIV41" s="220"/>
      <c r="AIW41" s="220"/>
      <c r="AIX41" s="220"/>
      <c r="AIY41" s="220"/>
      <c r="AIZ41" s="220"/>
      <c r="AJA41" s="220"/>
      <c r="AJB41" s="220"/>
      <c r="AJC41" s="220"/>
      <c r="AJD41" s="220"/>
      <c r="AJE41" s="220"/>
      <c r="AJF41" s="220"/>
      <c r="AJG41" s="220"/>
      <c r="AJH41" s="220"/>
      <c r="AJI41" s="220"/>
      <c r="AJJ41" s="220"/>
      <c r="AJK41" s="220"/>
      <c r="AJL41" s="220"/>
      <c r="AJM41" s="220"/>
      <c r="AJN41" s="220"/>
      <c r="AJO41" s="220"/>
      <c r="AJP41" s="220"/>
      <c r="AJQ41" s="220"/>
      <c r="AJR41" s="220"/>
      <c r="AJS41" s="220"/>
      <c r="AJT41" s="220"/>
      <c r="AJU41" s="220"/>
      <c r="AJV41" s="220"/>
      <c r="AJW41" s="220"/>
      <c r="AJX41" s="220"/>
      <c r="AJY41" s="220"/>
      <c r="AJZ41" s="220"/>
      <c r="AKA41" s="220"/>
      <c r="AKB41" s="220"/>
      <c r="AKC41" s="220"/>
      <c r="AKD41" s="220"/>
      <c r="AKE41" s="220"/>
      <c r="AKF41" s="220"/>
      <c r="AKG41" s="220"/>
      <c r="AKH41" s="220"/>
      <c r="AKI41" s="220"/>
      <c r="AKJ41" s="220"/>
      <c r="AKK41" s="220"/>
      <c r="AKL41" s="220"/>
      <c r="AKM41" s="220"/>
      <c r="AKN41" s="220"/>
      <c r="AKO41" s="220"/>
      <c r="AKP41" s="220"/>
      <c r="AKQ41" s="220"/>
      <c r="AKR41" s="220"/>
      <c r="AKS41" s="220"/>
      <c r="AKT41" s="220"/>
      <c r="AKU41" s="220"/>
      <c r="AKV41" s="220"/>
      <c r="AKW41" s="220"/>
      <c r="AKX41" s="220"/>
      <c r="AKY41" s="220"/>
      <c r="AKZ41" s="220"/>
      <c r="ALA41" s="220"/>
      <c r="ALB41" s="220"/>
      <c r="ALC41" s="220"/>
      <c r="ALD41" s="220"/>
      <c r="ALE41" s="220"/>
      <c r="ALF41" s="220"/>
      <c r="ALG41" s="220"/>
      <c r="ALH41" s="220"/>
      <c r="ALI41" s="220"/>
      <c r="ALJ41" s="220"/>
      <c r="ALK41" s="220"/>
      <c r="ALL41" s="220"/>
      <c r="ALM41" s="220"/>
      <c r="ALN41" s="220"/>
      <c r="ALO41" s="220"/>
      <c r="ALP41" s="220"/>
      <c r="ALQ41" s="220"/>
      <c r="ALR41" s="220"/>
      <c r="ALS41" s="220"/>
      <c r="ALT41" s="220"/>
      <c r="ALU41" s="220"/>
      <c r="ALV41" s="220"/>
      <c r="ALW41" s="220"/>
      <c r="ALX41" s="220"/>
      <c r="ALY41" s="220"/>
      <c r="ALZ41" s="220"/>
      <c r="AMA41" s="220"/>
      <c r="AMB41" s="220"/>
      <c r="AMC41" s="220"/>
      <c r="AMD41" s="220"/>
      <c r="AME41" s="220"/>
      <c r="AMF41" s="220"/>
      <c r="AMG41" s="220"/>
      <c r="AMH41" s="220"/>
      <c r="AMI41" s="220"/>
      <c r="AMJ41" s="220"/>
      <c r="AMK41" s="220"/>
      <c r="AML41" s="220"/>
      <c r="AMM41" s="220"/>
      <c r="AMN41" s="220"/>
      <c r="AMO41" s="220"/>
      <c r="AMP41" s="220"/>
      <c r="AMQ41" s="220"/>
      <c r="AMR41" s="220"/>
      <c r="AMS41" s="220"/>
      <c r="AMT41" s="220"/>
      <c r="AMU41" s="220"/>
      <c r="AMV41" s="220"/>
      <c r="AMW41" s="220"/>
      <c r="AMX41" s="220"/>
      <c r="AMY41" s="220"/>
      <c r="AMZ41" s="220"/>
      <c r="ANA41" s="220"/>
      <c r="ANB41" s="220"/>
      <c r="ANC41" s="220"/>
      <c r="AND41" s="220"/>
      <c r="ANE41" s="220"/>
      <c r="ANF41" s="220"/>
      <c r="ANG41" s="220"/>
      <c r="ANH41" s="220"/>
      <c r="ANI41" s="220"/>
      <c r="ANJ41" s="220"/>
      <c r="ANK41" s="220"/>
      <c r="ANL41" s="220"/>
      <c r="ANM41" s="220"/>
      <c r="ANN41" s="220"/>
      <c r="ANO41" s="220"/>
      <c r="ANP41" s="220"/>
      <c r="ANQ41" s="220"/>
      <c r="ANR41" s="220"/>
      <c r="ANS41" s="220"/>
      <c r="ANT41" s="220"/>
      <c r="ANU41" s="220"/>
      <c r="ANV41" s="220"/>
      <c r="ANW41" s="220"/>
      <c r="ANX41" s="220"/>
      <c r="ANY41" s="220"/>
      <c r="ANZ41" s="220"/>
      <c r="AOA41" s="220"/>
      <c r="AOB41" s="220"/>
      <c r="AOC41" s="220"/>
      <c r="AOD41" s="220"/>
      <c r="AOE41" s="220"/>
      <c r="AOF41" s="220"/>
      <c r="AOG41" s="220"/>
      <c r="AOH41" s="220"/>
      <c r="AOI41" s="220"/>
      <c r="AOJ41" s="220"/>
      <c r="AOK41" s="220"/>
      <c r="AOL41" s="220"/>
      <c r="AOM41" s="220"/>
      <c r="AON41" s="220"/>
      <c r="AOO41" s="220"/>
      <c r="AOP41" s="220"/>
      <c r="AOQ41" s="220"/>
      <c r="AOR41" s="220"/>
      <c r="AOS41" s="220"/>
      <c r="AOT41" s="220"/>
      <c r="AOU41" s="220"/>
      <c r="AOV41" s="220"/>
      <c r="AOW41" s="220"/>
      <c r="AOX41" s="220"/>
      <c r="AOY41" s="220"/>
      <c r="AOZ41" s="220"/>
      <c r="APA41" s="220"/>
      <c r="APB41" s="220"/>
      <c r="APC41" s="220"/>
      <c r="APD41" s="220"/>
      <c r="APE41" s="220"/>
      <c r="APF41" s="220"/>
      <c r="APG41" s="220"/>
      <c r="APH41" s="220"/>
      <c r="API41" s="220"/>
      <c r="APJ41" s="220"/>
      <c r="APK41" s="220"/>
      <c r="APL41" s="220"/>
      <c r="APM41" s="220"/>
      <c r="APN41" s="220"/>
      <c r="APO41" s="220"/>
      <c r="APP41" s="220"/>
      <c r="APQ41" s="220"/>
      <c r="APR41" s="220"/>
      <c r="APS41" s="220"/>
      <c r="APT41" s="220"/>
      <c r="APU41" s="220"/>
      <c r="APV41" s="220"/>
      <c r="APW41" s="220"/>
      <c r="APX41" s="220"/>
      <c r="APY41" s="220"/>
      <c r="APZ41" s="220"/>
      <c r="AQA41" s="220"/>
      <c r="AQB41" s="220"/>
      <c r="AQC41" s="220"/>
      <c r="AQD41" s="220"/>
      <c r="AQE41" s="220"/>
      <c r="AQF41" s="220"/>
      <c r="AQG41" s="220"/>
      <c r="AQH41" s="220"/>
      <c r="AQI41" s="220"/>
      <c r="AQJ41" s="220"/>
      <c r="AQK41" s="220"/>
      <c r="AQL41" s="220"/>
      <c r="AQM41" s="220"/>
      <c r="AQN41" s="220"/>
      <c r="AQO41" s="220"/>
      <c r="AQP41" s="220"/>
      <c r="AQQ41" s="220"/>
      <c r="AQR41" s="220"/>
      <c r="AQS41" s="220"/>
      <c r="AQT41" s="220"/>
      <c r="AQU41" s="220"/>
      <c r="AQV41" s="220"/>
      <c r="AQW41" s="220"/>
      <c r="AQX41" s="220"/>
      <c r="AQY41" s="220"/>
      <c r="AQZ41" s="220"/>
      <c r="ARA41" s="220"/>
      <c r="ARB41" s="220"/>
      <c r="ARC41" s="220"/>
      <c r="ARD41" s="220"/>
      <c r="ARE41" s="220"/>
      <c r="ARF41" s="220"/>
      <c r="ARG41" s="220"/>
      <c r="ARH41" s="220"/>
      <c r="ARI41" s="220"/>
      <c r="ARJ41" s="220"/>
      <c r="ARK41" s="220"/>
      <c r="ARL41" s="220"/>
      <c r="ARM41" s="220"/>
      <c r="ARN41" s="220"/>
      <c r="ARO41" s="220"/>
      <c r="ARP41" s="220"/>
      <c r="ARQ41" s="220"/>
      <c r="ARR41" s="220"/>
      <c r="ARS41" s="220"/>
      <c r="ART41" s="220"/>
      <c r="ARU41" s="220"/>
      <c r="ARV41" s="220"/>
      <c r="ARW41" s="220"/>
      <c r="ARX41" s="220"/>
      <c r="ARY41" s="220"/>
      <c r="ARZ41" s="220"/>
      <c r="ASA41" s="220"/>
      <c r="ASB41" s="220"/>
      <c r="ASC41" s="220"/>
      <c r="ASD41" s="220"/>
      <c r="ASE41" s="220"/>
      <c r="ASF41" s="220"/>
      <c r="ASG41" s="220"/>
      <c r="ASH41" s="220"/>
      <c r="ASI41" s="220"/>
      <c r="ASJ41" s="220"/>
      <c r="ASK41" s="220"/>
      <c r="ASL41" s="220"/>
      <c r="ASM41" s="220"/>
      <c r="ASN41" s="220"/>
      <c r="ASO41" s="220"/>
      <c r="ASP41" s="220"/>
      <c r="ASQ41" s="220"/>
      <c r="ASR41" s="220"/>
      <c r="ASS41" s="220"/>
      <c r="AST41" s="220"/>
      <c r="ASU41" s="220"/>
      <c r="ASV41" s="220"/>
      <c r="ASW41" s="220"/>
      <c r="ASX41" s="220"/>
      <c r="ASY41" s="220"/>
      <c r="ASZ41" s="220"/>
      <c r="ATA41" s="220"/>
      <c r="ATB41" s="220"/>
      <c r="ATC41" s="220"/>
      <c r="ATD41" s="220"/>
      <c r="ATE41" s="220"/>
      <c r="ATF41" s="220"/>
      <c r="ATG41" s="220"/>
      <c r="ATH41" s="220"/>
      <c r="ATI41" s="220"/>
      <c r="ATJ41" s="220"/>
      <c r="ATK41" s="220"/>
      <c r="ATL41" s="220"/>
      <c r="ATM41" s="220"/>
      <c r="ATN41" s="220"/>
      <c r="ATO41" s="220"/>
      <c r="ATP41" s="220"/>
      <c r="ATQ41" s="220"/>
      <c r="ATR41" s="220"/>
      <c r="ATS41" s="220"/>
      <c r="ATT41" s="220"/>
      <c r="ATU41" s="220"/>
      <c r="ATV41" s="220"/>
      <c r="ATW41" s="220"/>
      <c r="ATX41" s="220"/>
      <c r="ATY41" s="220"/>
      <c r="ATZ41" s="220"/>
      <c r="AUA41" s="220"/>
      <c r="AUB41" s="220"/>
      <c r="AUC41" s="220"/>
      <c r="AUD41" s="220"/>
      <c r="AUE41" s="220"/>
      <c r="AUF41" s="220"/>
      <c r="AUG41" s="220"/>
      <c r="AUH41" s="220"/>
      <c r="AUI41" s="220"/>
      <c r="AUJ41" s="220"/>
      <c r="AUK41" s="220"/>
      <c r="AUL41" s="220"/>
      <c r="AUM41" s="220"/>
      <c r="AUN41" s="220"/>
      <c r="AUO41" s="220"/>
      <c r="AUP41" s="220"/>
      <c r="AUQ41" s="220"/>
      <c r="AUR41" s="220"/>
      <c r="AUS41" s="220"/>
      <c r="AUT41" s="220"/>
      <c r="AUU41" s="220"/>
      <c r="AUV41" s="220"/>
      <c r="AUW41" s="220"/>
      <c r="AUX41" s="220"/>
      <c r="AUY41" s="220"/>
      <c r="AUZ41" s="220"/>
      <c r="AVA41" s="220"/>
      <c r="AVB41" s="220"/>
      <c r="AVC41" s="220"/>
      <c r="AVD41" s="220"/>
      <c r="AVE41" s="220"/>
      <c r="AVF41" s="220"/>
      <c r="AVG41" s="220"/>
      <c r="AVH41" s="220"/>
      <c r="AVI41" s="220"/>
      <c r="AVJ41" s="220"/>
      <c r="AVK41" s="220"/>
      <c r="AVL41" s="220"/>
      <c r="AVM41" s="220"/>
      <c r="AVN41" s="220"/>
      <c r="AVO41" s="220"/>
      <c r="AVP41" s="220"/>
      <c r="AVQ41" s="220"/>
      <c r="AVR41" s="220"/>
      <c r="AVS41" s="220"/>
      <c r="AVT41" s="220"/>
      <c r="AVU41" s="220"/>
      <c r="AVV41" s="220"/>
      <c r="AVW41" s="220"/>
      <c r="AVX41" s="220"/>
      <c r="AVY41" s="220"/>
      <c r="AVZ41" s="220"/>
      <c r="AWA41" s="220"/>
      <c r="AWB41" s="220"/>
      <c r="AWC41" s="220"/>
      <c r="AWD41" s="220"/>
      <c r="AWE41" s="220"/>
      <c r="AWF41" s="220"/>
      <c r="AWG41" s="220"/>
      <c r="AWH41" s="220"/>
      <c r="AWI41" s="220"/>
      <c r="AWJ41" s="220"/>
      <c r="AWK41" s="220"/>
      <c r="AWL41" s="220"/>
      <c r="AWM41" s="220"/>
      <c r="AWN41" s="220"/>
      <c r="AWO41" s="220"/>
      <c r="AWP41" s="220"/>
      <c r="AWQ41" s="220"/>
      <c r="AWR41" s="220"/>
      <c r="AWS41" s="220"/>
      <c r="AWT41" s="220"/>
      <c r="AWU41" s="220"/>
      <c r="AWV41" s="220"/>
      <c r="AWW41" s="220"/>
      <c r="AWX41" s="220"/>
      <c r="AWY41" s="220"/>
      <c r="AWZ41" s="220"/>
      <c r="AXA41" s="220"/>
      <c r="AXB41" s="220"/>
      <c r="AXC41" s="220"/>
      <c r="AXD41" s="220"/>
      <c r="AXE41" s="220"/>
      <c r="AXF41" s="220"/>
      <c r="AXG41" s="220"/>
      <c r="AXH41" s="220"/>
      <c r="AXI41" s="220"/>
      <c r="AXJ41" s="220"/>
      <c r="AXK41" s="220"/>
      <c r="AXL41" s="220"/>
      <c r="AXM41" s="220"/>
      <c r="AXN41" s="220"/>
      <c r="AXO41" s="220"/>
      <c r="AXP41" s="220"/>
      <c r="AXQ41" s="220"/>
      <c r="AXR41" s="220"/>
      <c r="AXS41" s="220"/>
      <c r="AXT41" s="220"/>
      <c r="AXU41" s="220"/>
      <c r="AXV41" s="220"/>
      <c r="AXW41" s="220"/>
      <c r="AXX41" s="220"/>
      <c r="AXY41" s="220"/>
      <c r="AXZ41" s="220"/>
      <c r="AYA41" s="220"/>
      <c r="AYB41" s="220"/>
      <c r="AYC41" s="220"/>
      <c r="AYD41" s="220"/>
      <c r="AYE41" s="220"/>
      <c r="AYF41" s="220"/>
      <c r="AYG41" s="220"/>
      <c r="AYH41" s="220"/>
      <c r="AYI41" s="220"/>
      <c r="AYJ41" s="220"/>
      <c r="AYK41" s="220"/>
      <c r="AYL41" s="220"/>
      <c r="AYM41" s="220"/>
      <c r="AYN41" s="220"/>
      <c r="AYO41" s="220"/>
      <c r="AYP41" s="220"/>
      <c r="AYQ41" s="220"/>
      <c r="AYR41" s="220"/>
      <c r="AYS41" s="220"/>
      <c r="AYT41" s="220"/>
      <c r="AYU41" s="220"/>
      <c r="AYV41" s="220"/>
      <c r="AYW41" s="220"/>
      <c r="AYX41" s="220"/>
      <c r="AYY41" s="220"/>
      <c r="AYZ41" s="220"/>
      <c r="AZA41" s="220"/>
      <c r="AZB41" s="220"/>
      <c r="AZC41" s="220"/>
      <c r="AZD41" s="220"/>
      <c r="AZE41" s="220"/>
      <c r="AZF41" s="220"/>
      <c r="AZG41" s="220"/>
      <c r="AZH41" s="220"/>
      <c r="AZI41" s="220"/>
      <c r="AZJ41" s="220"/>
      <c r="AZK41" s="220"/>
      <c r="AZL41" s="220"/>
      <c r="AZM41" s="220"/>
      <c r="AZN41" s="220"/>
      <c r="AZO41" s="220"/>
      <c r="AZP41" s="220"/>
      <c r="AZQ41" s="220"/>
      <c r="AZR41" s="220"/>
      <c r="AZS41" s="220"/>
      <c r="AZT41" s="220"/>
      <c r="AZU41" s="220"/>
      <c r="AZV41" s="220"/>
      <c r="AZW41" s="220"/>
      <c r="AZX41" s="220"/>
      <c r="AZY41" s="220"/>
      <c r="AZZ41" s="220"/>
      <c r="BAA41" s="220"/>
      <c r="BAB41" s="220"/>
      <c r="BAC41" s="220"/>
      <c r="BAD41" s="220"/>
      <c r="BAE41" s="220"/>
      <c r="BAF41" s="220"/>
      <c r="BAG41" s="220"/>
      <c r="BAH41" s="220"/>
      <c r="BAI41" s="220"/>
      <c r="BAJ41" s="220"/>
      <c r="BAK41" s="220"/>
      <c r="BAL41" s="220"/>
      <c r="BAM41" s="220"/>
      <c r="BAN41" s="220"/>
      <c r="BAO41" s="220"/>
      <c r="BAP41" s="220"/>
      <c r="BAQ41" s="220"/>
      <c r="BAR41" s="220"/>
      <c r="BAS41" s="220"/>
      <c r="BAT41" s="220"/>
      <c r="BAU41" s="220"/>
      <c r="BAV41" s="220"/>
      <c r="BAW41" s="220"/>
      <c r="BAX41" s="220"/>
      <c r="BAY41" s="220"/>
      <c r="BAZ41" s="220"/>
      <c r="BBA41" s="220"/>
      <c r="BBB41" s="220"/>
      <c r="BBC41" s="220"/>
      <c r="BBD41" s="220"/>
      <c r="BBE41" s="220"/>
      <c r="BBF41" s="220"/>
      <c r="BBG41" s="220"/>
      <c r="BBH41" s="220"/>
      <c r="BBI41" s="220"/>
      <c r="BBJ41" s="220"/>
      <c r="BBK41" s="220"/>
      <c r="BBL41" s="220"/>
      <c r="BBM41" s="220"/>
      <c r="BBN41" s="220"/>
      <c r="BBO41" s="220"/>
      <c r="BBP41" s="220"/>
      <c r="BBQ41" s="220"/>
      <c r="BBR41" s="220"/>
      <c r="BBS41" s="220"/>
      <c r="BBT41" s="220"/>
      <c r="BBU41" s="220"/>
      <c r="BBV41" s="220"/>
      <c r="BBW41" s="220"/>
      <c r="BBX41" s="220"/>
      <c r="BBY41" s="220"/>
      <c r="BBZ41" s="220"/>
      <c r="BCA41" s="220"/>
      <c r="BCB41" s="220"/>
      <c r="BCC41" s="220"/>
      <c r="BCD41" s="220"/>
      <c r="BCE41" s="220"/>
      <c r="BCF41" s="220"/>
      <c r="BCG41" s="220"/>
      <c r="BCH41" s="220"/>
      <c r="BCI41" s="220"/>
      <c r="BCJ41" s="220"/>
      <c r="BCK41" s="220"/>
      <c r="BCL41" s="220"/>
      <c r="BCM41" s="220"/>
      <c r="BCN41" s="220"/>
      <c r="BCO41" s="220"/>
      <c r="BCP41" s="220"/>
      <c r="BCQ41" s="220"/>
      <c r="BCR41" s="220"/>
      <c r="BCS41" s="220"/>
      <c r="BCT41" s="220"/>
      <c r="BCU41" s="220"/>
      <c r="BCV41" s="220"/>
      <c r="BCW41" s="220"/>
      <c r="BCX41" s="220"/>
      <c r="BCY41" s="220"/>
      <c r="BCZ41" s="220"/>
      <c r="BDA41" s="220"/>
      <c r="BDB41" s="220"/>
      <c r="BDC41" s="220"/>
      <c r="BDD41" s="220"/>
      <c r="BDE41" s="220"/>
      <c r="BDF41" s="220"/>
      <c r="BDG41" s="220"/>
      <c r="BDH41" s="220"/>
      <c r="BDI41" s="220"/>
      <c r="BDJ41" s="220"/>
      <c r="BDK41" s="220"/>
      <c r="BDL41" s="220"/>
      <c r="BDM41" s="220"/>
      <c r="BDN41" s="220"/>
      <c r="BDO41" s="220"/>
      <c r="BDP41" s="220"/>
      <c r="BDQ41" s="220"/>
      <c r="BDR41" s="220"/>
      <c r="BDS41" s="220"/>
      <c r="BDT41" s="220"/>
      <c r="BDU41" s="220"/>
      <c r="BDV41" s="220"/>
      <c r="BDW41" s="220"/>
      <c r="BDX41" s="220"/>
      <c r="BDY41" s="220"/>
      <c r="BDZ41" s="220"/>
      <c r="BEA41" s="220"/>
      <c r="BEB41" s="220"/>
      <c r="BEC41" s="220"/>
      <c r="BED41" s="220"/>
      <c r="BEE41" s="220"/>
      <c r="BEF41" s="220"/>
      <c r="BEG41" s="220"/>
      <c r="BEH41" s="220"/>
      <c r="BEI41" s="220"/>
      <c r="BEJ41" s="220"/>
      <c r="BEK41" s="220"/>
      <c r="BEL41" s="220"/>
      <c r="BEM41" s="220"/>
      <c r="BEN41" s="220"/>
      <c r="BEO41" s="220"/>
      <c r="BEP41" s="220"/>
      <c r="BEQ41" s="220"/>
      <c r="BER41" s="220"/>
      <c r="BES41" s="220"/>
      <c r="BET41" s="220"/>
      <c r="BEU41" s="220"/>
      <c r="BEV41" s="220"/>
      <c r="BEW41" s="220"/>
      <c r="BEX41" s="220"/>
      <c r="BEY41" s="220"/>
      <c r="BEZ41" s="220"/>
      <c r="BFA41" s="220"/>
      <c r="BFB41" s="220"/>
      <c r="BFC41" s="220"/>
      <c r="BFD41" s="220"/>
      <c r="BFE41" s="220"/>
      <c r="BFF41" s="220"/>
      <c r="BFG41" s="220"/>
      <c r="BFH41" s="220"/>
      <c r="BFI41" s="220"/>
      <c r="BFJ41" s="220"/>
      <c r="BFK41" s="220"/>
      <c r="BFL41" s="220"/>
      <c r="BFM41" s="220"/>
      <c r="BFN41" s="220"/>
      <c r="BFO41" s="220"/>
      <c r="BFP41" s="220"/>
      <c r="BFQ41" s="220"/>
      <c r="BFR41" s="220"/>
      <c r="BFS41" s="220"/>
      <c r="BFT41" s="220"/>
      <c r="BFU41" s="220"/>
      <c r="BFV41" s="220"/>
      <c r="BFW41" s="220"/>
      <c r="BFX41" s="220"/>
      <c r="BFY41" s="220"/>
      <c r="BFZ41" s="220"/>
      <c r="BGA41" s="220"/>
      <c r="BGB41" s="220"/>
      <c r="BGC41" s="220"/>
      <c r="BGD41" s="220"/>
      <c r="BGE41" s="220"/>
      <c r="BGF41" s="220"/>
      <c r="BGG41" s="220"/>
      <c r="BGH41" s="220"/>
      <c r="BGI41" s="220"/>
      <c r="BGJ41" s="220"/>
      <c r="BGK41" s="220"/>
      <c r="BGL41" s="220"/>
      <c r="BGM41" s="220"/>
      <c r="BGN41" s="220"/>
      <c r="BGO41" s="220"/>
      <c r="BGP41" s="220"/>
      <c r="BGQ41" s="220"/>
      <c r="BGR41" s="220"/>
      <c r="BGS41" s="220"/>
      <c r="BGT41" s="220"/>
      <c r="BGU41" s="220"/>
      <c r="BGV41" s="220"/>
      <c r="BGW41" s="220"/>
      <c r="BGX41" s="220"/>
      <c r="BGY41" s="220"/>
      <c r="BGZ41" s="220"/>
      <c r="BHA41" s="220"/>
      <c r="BHB41" s="220"/>
      <c r="BHC41" s="220"/>
      <c r="BHD41" s="220"/>
      <c r="BHE41" s="220"/>
      <c r="BHF41" s="220"/>
      <c r="BHG41" s="220"/>
      <c r="BHH41" s="220"/>
      <c r="BHI41" s="220"/>
      <c r="BHJ41" s="220"/>
      <c r="BHK41" s="220"/>
      <c r="BHL41" s="220"/>
      <c r="BHM41" s="220"/>
      <c r="BHN41" s="220"/>
      <c r="BHO41" s="220"/>
      <c r="BHP41" s="220"/>
      <c r="BHQ41" s="220"/>
      <c r="BHR41" s="220"/>
      <c r="BHS41" s="220"/>
      <c r="BHT41" s="220"/>
      <c r="BHU41" s="220"/>
      <c r="BHV41" s="220"/>
      <c r="BHW41" s="220"/>
      <c r="BHX41" s="220"/>
      <c r="BHY41" s="220"/>
      <c r="BHZ41" s="220"/>
      <c r="BIA41" s="220"/>
      <c r="BIB41" s="220"/>
      <c r="BIC41" s="220"/>
      <c r="BID41" s="220"/>
      <c r="BIE41" s="220"/>
      <c r="BIF41" s="220"/>
      <c r="BIG41" s="220"/>
      <c r="BIH41" s="220"/>
      <c r="BII41" s="220"/>
      <c r="BIJ41" s="220"/>
      <c r="BIK41" s="220"/>
      <c r="BIL41" s="220"/>
      <c r="BIM41" s="220"/>
      <c r="BIN41" s="220"/>
      <c r="BIO41" s="220"/>
      <c r="BIP41" s="220"/>
      <c r="BIQ41" s="220"/>
      <c r="BIR41" s="220"/>
      <c r="BIS41" s="220"/>
      <c r="BIT41" s="220"/>
      <c r="BIU41" s="220"/>
      <c r="BIV41" s="220"/>
      <c r="BIW41" s="220"/>
      <c r="BIX41" s="220"/>
      <c r="BIY41" s="220"/>
      <c r="BIZ41" s="220"/>
      <c r="BJA41" s="220"/>
      <c r="BJB41" s="220"/>
      <c r="BJC41" s="220"/>
      <c r="BJD41" s="220"/>
      <c r="BJE41" s="220"/>
      <c r="BJF41" s="220"/>
      <c r="BJG41" s="220"/>
      <c r="BJH41" s="220"/>
      <c r="BJI41" s="220"/>
      <c r="BJJ41" s="220"/>
      <c r="BJK41" s="220"/>
      <c r="BJL41" s="220"/>
      <c r="BJM41" s="220"/>
      <c r="BJN41" s="220"/>
      <c r="BJO41" s="220"/>
      <c r="BJP41" s="220"/>
      <c r="BJQ41" s="220"/>
      <c r="BJR41" s="220"/>
      <c r="BJS41" s="220"/>
      <c r="BJT41" s="220"/>
      <c r="BJU41" s="220"/>
      <c r="BJV41" s="220"/>
      <c r="BJW41" s="220"/>
      <c r="BJX41" s="220"/>
      <c r="BJY41" s="220"/>
      <c r="BJZ41" s="220"/>
      <c r="BKA41" s="220"/>
      <c r="BKB41" s="220"/>
      <c r="BKC41" s="220"/>
      <c r="BKD41" s="220"/>
      <c r="BKE41" s="220"/>
      <c r="BKF41" s="220"/>
      <c r="BKG41" s="220"/>
      <c r="BKH41" s="220"/>
      <c r="BKI41" s="220"/>
      <c r="BKJ41" s="220"/>
      <c r="BKK41" s="220"/>
      <c r="BKL41" s="220"/>
      <c r="BKM41" s="220"/>
      <c r="BKN41" s="220"/>
      <c r="BKO41" s="220"/>
      <c r="BKP41" s="220"/>
      <c r="BKQ41" s="220"/>
      <c r="BKR41" s="220"/>
      <c r="BKS41" s="220"/>
      <c r="BKT41" s="220"/>
      <c r="BKU41" s="220"/>
      <c r="BKV41" s="220"/>
      <c r="BKW41" s="220"/>
      <c r="BKX41" s="220"/>
      <c r="BKY41" s="220"/>
      <c r="BKZ41" s="220"/>
      <c r="BLA41" s="220"/>
      <c r="BLB41" s="220"/>
      <c r="BLC41" s="220"/>
      <c r="BLD41" s="220"/>
      <c r="BLE41" s="220"/>
      <c r="BLF41" s="220"/>
      <c r="BLG41" s="220"/>
      <c r="BLH41" s="220"/>
      <c r="BLI41" s="220"/>
      <c r="BLJ41" s="220"/>
      <c r="BLK41" s="220"/>
      <c r="BLL41" s="220"/>
      <c r="BLM41" s="220"/>
      <c r="BLN41" s="220"/>
      <c r="BLO41" s="220"/>
      <c r="BLP41" s="220"/>
      <c r="BLQ41" s="220"/>
      <c r="BLR41" s="220"/>
      <c r="BLS41" s="220"/>
      <c r="BLT41" s="220"/>
      <c r="BLU41" s="220"/>
      <c r="BLV41" s="220"/>
      <c r="BLW41" s="220"/>
      <c r="BLX41" s="220"/>
      <c r="BLY41" s="220"/>
      <c r="BLZ41" s="220"/>
      <c r="BMA41" s="220"/>
      <c r="BMB41" s="220"/>
      <c r="BMC41" s="220"/>
      <c r="BMD41" s="220"/>
      <c r="BME41" s="220"/>
      <c r="BMF41" s="220"/>
      <c r="BMG41" s="220"/>
      <c r="BMH41" s="220"/>
      <c r="BMI41" s="220"/>
      <c r="BMJ41" s="220"/>
      <c r="BMK41" s="220"/>
      <c r="BML41" s="220"/>
      <c r="BMM41" s="220"/>
      <c r="BMN41" s="220"/>
      <c r="BMO41" s="220"/>
      <c r="BMP41" s="220"/>
      <c r="BMQ41" s="220"/>
      <c r="BMR41" s="220"/>
      <c r="BMS41" s="220"/>
      <c r="BMT41" s="220"/>
      <c r="BMU41" s="220"/>
      <c r="BMV41" s="220"/>
      <c r="BMW41" s="220"/>
      <c r="BMX41" s="220"/>
      <c r="BMY41" s="220"/>
      <c r="BMZ41" s="220"/>
      <c r="BNA41" s="220"/>
      <c r="BNB41" s="220"/>
      <c r="BNC41" s="220"/>
      <c r="BND41" s="220"/>
      <c r="BNE41" s="220"/>
      <c r="BNF41" s="220"/>
      <c r="BNG41" s="220"/>
      <c r="BNH41" s="220"/>
      <c r="BNI41" s="220"/>
      <c r="BNJ41" s="220"/>
      <c r="BNK41" s="220"/>
      <c r="BNL41" s="220"/>
      <c r="BNM41" s="220"/>
      <c r="BNN41" s="220"/>
      <c r="BNO41" s="220"/>
      <c r="BNP41" s="220"/>
      <c r="BNQ41" s="220"/>
      <c r="BNR41" s="220"/>
      <c r="BNS41" s="220"/>
      <c r="BNT41" s="220"/>
      <c r="BNU41" s="220"/>
      <c r="BNV41" s="220"/>
      <c r="BNW41" s="220"/>
      <c r="BNX41" s="220"/>
      <c r="BNY41" s="220"/>
      <c r="BNZ41" s="220"/>
      <c r="BOA41" s="220"/>
      <c r="BOB41" s="220"/>
      <c r="BOC41" s="220"/>
      <c r="BOD41" s="220"/>
      <c r="BOE41" s="220"/>
      <c r="BOF41" s="220"/>
      <c r="BOG41" s="220"/>
      <c r="BOH41" s="220"/>
      <c r="BOI41" s="220"/>
      <c r="BOJ41" s="220"/>
      <c r="BOK41" s="220"/>
      <c r="BOL41" s="220"/>
      <c r="BOM41" s="220"/>
      <c r="BON41" s="220"/>
      <c r="BOO41" s="220"/>
      <c r="BOP41" s="220"/>
      <c r="BOQ41" s="220"/>
      <c r="BOR41" s="220"/>
      <c r="BOS41" s="220"/>
      <c r="BOT41" s="220"/>
      <c r="BOU41" s="220"/>
      <c r="BOV41" s="220"/>
      <c r="BOW41" s="220"/>
      <c r="BOX41" s="220"/>
      <c r="BOY41" s="220"/>
      <c r="BOZ41" s="220"/>
      <c r="BPA41" s="220"/>
      <c r="BPB41" s="220"/>
      <c r="BPC41" s="220"/>
      <c r="BPD41" s="220"/>
      <c r="BPE41" s="220"/>
      <c r="BPF41" s="220"/>
      <c r="BPG41" s="220"/>
      <c r="BPH41" s="220"/>
      <c r="BPI41" s="220"/>
      <c r="BPJ41" s="220"/>
      <c r="BPK41" s="220"/>
      <c r="BPL41" s="220"/>
      <c r="BPM41" s="220"/>
      <c r="BPN41" s="220"/>
      <c r="BPO41" s="220"/>
      <c r="BPP41" s="220"/>
      <c r="BPQ41" s="220"/>
      <c r="BPR41" s="220"/>
      <c r="BPS41" s="220"/>
      <c r="BPT41" s="220"/>
      <c r="BPU41" s="220"/>
      <c r="BPV41" s="220"/>
      <c r="BPW41" s="220"/>
      <c r="BPX41" s="220"/>
      <c r="BPY41" s="220"/>
      <c r="BPZ41" s="220"/>
      <c r="BQA41" s="220"/>
      <c r="BQB41" s="220"/>
      <c r="BQC41" s="220"/>
      <c r="BQD41" s="220"/>
      <c r="BQE41" s="220"/>
      <c r="BQF41" s="220"/>
      <c r="BQG41" s="220"/>
      <c r="BQH41" s="220"/>
      <c r="BQI41" s="220"/>
      <c r="BQJ41" s="220"/>
      <c r="BQK41" s="220"/>
      <c r="BQL41" s="220"/>
      <c r="BQM41" s="220"/>
      <c r="BQN41" s="220"/>
      <c r="BQO41" s="220"/>
      <c r="BQP41" s="220"/>
      <c r="BQQ41" s="220"/>
      <c r="BQR41" s="220"/>
      <c r="BQS41" s="220"/>
      <c r="BQT41" s="220"/>
      <c r="BQU41" s="220"/>
      <c r="BQV41" s="220"/>
      <c r="BQW41" s="220"/>
      <c r="BQX41" s="220"/>
      <c r="BQY41" s="220"/>
      <c r="BQZ41" s="220"/>
      <c r="BRA41" s="220"/>
      <c r="BRB41" s="220"/>
      <c r="BRC41" s="220"/>
      <c r="BRD41" s="220"/>
      <c r="BRE41" s="220"/>
      <c r="BRF41" s="220"/>
      <c r="BRG41" s="220"/>
      <c r="BRH41" s="220"/>
      <c r="BRI41" s="220"/>
      <c r="BRJ41" s="220"/>
      <c r="BRK41" s="220"/>
      <c r="BRL41" s="220"/>
      <c r="BRM41" s="220"/>
      <c r="BRN41" s="220"/>
      <c r="BRO41" s="220"/>
      <c r="BRP41" s="220"/>
      <c r="BRQ41" s="220"/>
      <c r="BRR41" s="220"/>
      <c r="BRS41" s="220"/>
      <c r="BRT41" s="220"/>
      <c r="BRU41" s="220"/>
      <c r="BRV41" s="220"/>
      <c r="BRW41" s="220"/>
      <c r="BRX41" s="220"/>
      <c r="BRY41" s="220"/>
      <c r="BRZ41" s="220"/>
      <c r="BSA41" s="220"/>
      <c r="BSB41" s="220"/>
      <c r="BSC41" s="220"/>
      <c r="BSD41" s="220"/>
      <c r="BSE41" s="220"/>
      <c r="BSF41" s="220"/>
      <c r="BSG41" s="220"/>
      <c r="BSH41" s="220"/>
      <c r="BSI41" s="220"/>
      <c r="BSJ41" s="220"/>
      <c r="BSK41" s="220"/>
      <c r="BSL41" s="220"/>
      <c r="BSM41" s="220"/>
      <c r="BSN41" s="220"/>
      <c r="BSO41" s="220"/>
      <c r="BSP41" s="220"/>
      <c r="BSQ41" s="220"/>
      <c r="BSR41" s="220"/>
      <c r="BSS41" s="220"/>
      <c r="BST41" s="220"/>
      <c r="BSU41" s="220"/>
      <c r="BSV41" s="220"/>
      <c r="BSW41" s="220"/>
      <c r="BSX41" s="220"/>
      <c r="BSY41" s="220"/>
      <c r="BSZ41" s="220"/>
      <c r="BTA41" s="220"/>
      <c r="BTB41" s="220"/>
      <c r="BTC41" s="220"/>
      <c r="BTD41" s="220"/>
      <c r="BTE41" s="220"/>
      <c r="BTF41" s="220"/>
      <c r="BTG41" s="220"/>
      <c r="BTH41" s="220"/>
      <c r="BTI41" s="220"/>
      <c r="BTJ41" s="220"/>
      <c r="BTK41" s="220"/>
      <c r="BTL41" s="220"/>
      <c r="BTM41" s="220"/>
      <c r="BTN41" s="220"/>
      <c r="BTO41" s="220"/>
      <c r="BTP41" s="220"/>
      <c r="BTQ41" s="220"/>
      <c r="BTR41" s="220"/>
      <c r="BTS41" s="220"/>
      <c r="BTT41" s="220"/>
      <c r="BTU41" s="220"/>
      <c r="BTV41" s="220"/>
      <c r="BTW41" s="220"/>
      <c r="BTX41" s="220"/>
      <c r="BTY41" s="220"/>
      <c r="BTZ41" s="220"/>
      <c r="BUA41" s="220"/>
      <c r="BUB41" s="220"/>
      <c r="BUC41" s="220"/>
      <c r="BUD41" s="220"/>
      <c r="BUE41" s="220"/>
      <c r="BUF41" s="220"/>
      <c r="BUG41" s="220"/>
      <c r="BUH41" s="220"/>
      <c r="BUI41" s="220"/>
      <c r="BUJ41" s="220"/>
      <c r="BUK41" s="220"/>
      <c r="BUL41" s="220"/>
      <c r="BUM41" s="220"/>
      <c r="BUN41" s="220"/>
      <c r="BUO41" s="220"/>
      <c r="BUP41" s="220"/>
      <c r="BUQ41" s="220"/>
      <c r="BUR41" s="220"/>
      <c r="BUS41" s="220"/>
      <c r="BUT41" s="220"/>
      <c r="BUU41" s="220"/>
      <c r="BUV41" s="220"/>
      <c r="BUW41" s="220"/>
      <c r="BUX41" s="220"/>
      <c r="BUY41" s="220"/>
      <c r="BUZ41" s="220"/>
      <c r="BVA41" s="220"/>
      <c r="BVB41" s="220"/>
      <c r="BVC41" s="220"/>
      <c r="BVD41" s="220"/>
      <c r="BVE41" s="220"/>
      <c r="BVF41" s="220"/>
      <c r="BVG41" s="220"/>
      <c r="BVH41" s="220"/>
      <c r="BVI41" s="220"/>
      <c r="BVJ41" s="220"/>
      <c r="BVK41" s="220"/>
      <c r="BVL41" s="220"/>
      <c r="BVM41" s="220"/>
      <c r="BVN41" s="220"/>
      <c r="BVO41" s="220"/>
      <c r="BVP41" s="220"/>
      <c r="BVQ41" s="220"/>
      <c r="BVR41" s="220"/>
      <c r="BVS41" s="220"/>
      <c r="BVT41" s="220"/>
      <c r="BVU41" s="220"/>
      <c r="BVV41" s="220"/>
      <c r="BVW41" s="220"/>
      <c r="BVX41" s="220"/>
      <c r="BVY41" s="220"/>
      <c r="BVZ41" s="220"/>
      <c r="BWA41" s="220"/>
      <c r="BWB41" s="220"/>
      <c r="BWC41" s="220"/>
      <c r="BWD41" s="220"/>
      <c r="BWE41" s="220"/>
      <c r="BWF41" s="220"/>
      <c r="BWG41" s="220"/>
      <c r="BWH41" s="220"/>
      <c r="BWI41" s="220"/>
      <c r="BWJ41" s="220"/>
      <c r="BWK41" s="220"/>
      <c r="BWL41" s="220"/>
      <c r="BWM41" s="220"/>
      <c r="BWN41" s="220"/>
      <c r="BWO41" s="220"/>
      <c r="BWP41" s="220"/>
      <c r="BWQ41" s="220"/>
      <c r="BWR41" s="220"/>
      <c r="BWS41" s="220"/>
      <c r="BWT41" s="220"/>
      <c r="BWU41" s="220"/>
      <c r="BWV41" s="220"/>
      <c r="BWW41" s="220"/>
      <c r="BWX41" s="220"/>
      <c r="BWY41" s="220"/>
      <c r="BWZ41" s="220"/>
      <c r="BXA41" s="220"/>
      <c r="BXB41" s="220"/>
      <c r="BXC41" s="220"/>
      <c r="BXD41" s="220"/>
      <c r="BXE41" s="220"/>
      <c r="BXF41" s="220"/>
      <c r="BXG41" s="220"/>
      <c r="BXH41" s="220"/>
      <c r="BXI41" s="220"/>
      <c r="BXJ41" s="220"/>
      <c r="BXK41" s="220"/>
      <c r="BXL41" s="220"/>
      <c r="BXM41" s="220"/>
      <c r="BXN41" s="220"/>
      <c r="BXO41" s="220"/>
      <c r="BXP41" s="220"/>
      <c r="BXQ41" s="220"/>
      <c r="BXR41" s="220"/>
      <c r="BXS41" s="220"/>
      <c r="BXT41" s="220"/>
      <c r="BXU41" s="220"/>
      <c r="BXV41" s="220"/>
      <c r="BXW41" s="220"/>
      <c r="BXX41" s="220"/>
      <c r="BXY41" s="220"/>
      <c r="BXZ41" s="220"/>
      <c r="BYA41" s="220"/>
      <c r="BYB41" s="220"/>
      <c r="BYC41" s="220"/>
      <c r="BYD41" s="220"/>
      <c r="BYE41" s="220"/>
      <c r="BYF41" s="220"/>
      <c r="BYG41" s="220"/>
      <c r="BYH41" s="220"/>
      <c r="BYI41" s="220"/>
      <c r="BYJ41" s="220"/>
      <c r="BYK41" s="220"/>
      <c r="BYL41" s="220"/>
      <c r="BYM41" s="220"/>
      <c r="BYN41" s="220"/>
      <c r="BYO41" s="220"/>
      <c r="BYP41" s="220"/>
      <c r="BYQ41" s="220"/>
      <c r="BYR41" s="220"/>
      <c r="BYS41" s="220"/>
      <c r="BYT41" s="220"/>
      <c r="BYU41" s="220"/>
      <c r="BYV41" s="220"/>
      <c r="BYW41" s="220"/>
      <c r="BYX41" s="220"/>
      <c r="BYY41" s="220"/>
      <c r="BYZ41" s="220"/>
      <c r="BZA41" s="220"/>
      <c r="BZB41" s="220"/>
      <c r="BZC41" s="220"/>
      <c r="BZD41" s="220"/>
      <c r="BZE41" s="220"/>
      <c r="BZF41" s="220"/>
      <c r="BZG41" s="220"/>
      <c r="BZH41" s="220"/>
      <c r="BZI41" s="220"/>
      <c r="BZJ41" s="220"/>
      <c r="BZK41" s="220"/>
      <c r="BZL41" s="220"/>
      <c r="BZM41" s="220"/>
      <c r="BZN41" s="220"/>
      <c r="BZO41" s="220"/>
      <c r="BZP41" s="220"/>
      <c r="BZQ41" s="220"/>
      <c r="BZR41" s="220"/>
      <c r="BZS41" s="220"/>
      <c r="BZT41" s="220"/>
      <c r="BZU41" s="220"/>
      <c r="BZV41" s="220"/>
      <c r="BZW41" s="220"/>
      <c r="BZX41" s="220"/>
      <c r="BZY41" s="220"/>
      <c r="BZZ41" s="220"/>
      <c r="CAA41" s="220"/>
      <c r="CAB41" s="220"/>
      <c r="CAC41" s="220"/>
      <c r="CAD41" s="220"/>
      <c r="CAE41" s="220"/>
      <c r="CAF41" s="220"/>
      <c r="CAG41" s="220"/>
      <c r="CAH41" s="220"/>
      <c r="CAI41" s="220"/>
      <c r="CAJ41" s="220"/>
      <c r="CAK41" s="220"/>
      <c r="CAL41" s="220"/>
      <c r="CAM41" s="220"/>
      <c r="CAN41" s="220"/>
      <c r="CAO41" s="220"/>
      <c r="CAP41" s="220"/>
      <c r="CAQ41" s="220"/>
      <c r="CAR41" s="220"/>
      <c r="CAS41" s="220"/>
      <c r="CAT41" s="220"/>
      <c r="CAU41" s="220"/>
      <c r="CAV41" s="220"/>
      <c r="CAW41" s="220"/>
      <c r="CAX41" s="220"/>
      <c r="CAY41" s="220"/>
      <c r="CAZ41" s="220"/>
      <c r="CBA41" s="220"/>
      <c r="CBB41" s="220"/>
      <c r="CBC41" s="220"/>
      <c r="CBD41" s="220"/>
      <c r="CBE41" s="220"/>
      <c r="CBF41" s="220"/>
      <c r="CBG41" s="220"/>
      <c r="CBH41" s="220"/>
      <c r="CBI41" s="220"/>
      <c r="CBJ41" s="220"/>
      <c r="CBK41" s="220"/>
      <c r="CBL41" s="220"/>
      <c r="CBM41" s="220"/>
      <c r="CBN41" s="220"/>
      <c r="CBO41" s="220"/>
      <c r="CBP41" s="220"/>
      <c r="CBQ41" s="220"/>
      <c r="CBR41" s="220"/>
      <c r="CBS41" s="220"/>
      <c r="CBT41" s="220"/>
      <c r="CBU41" s="220"/>
      <c r="CBV41" s="220"/>
      <c r="CBW41" s="220"/>
      <c r="CBX41" s="220"/>
      <c r="CBY41" s="220"/>
      <c r="CBZ41" s="220"/>
      <c r="CCA41" s="220"/>
      <c r="CCB41" s="220"/>
      <c r="CCC41" s="220"/>
      <c r="CCD41" s="220"/>
      <c r="CCE41" s="220"/>
      <c r="CCF41" s="220"/>
      <c r="CCG41" s="220"/>
      <c r="CCH41" s="220"/>
      <c r="CCI41" s="220"/>
      <c r="CCJ41" s="220"/>
      <c r="CCK41" s="220"/>
      <c r="CCL41" s="220"/>
      <c r="CCM41" s="220"/>
      <c r="CCN41" s="220"/>
      <c r="CCO41" s="220"/>
      <c r="CCP41" s="220"/>
      <c r="CCQ41" s="220"/>
      <c r="CCR41" s="220"/>
      <c r="CCS41" s="220"/>
      <c r="CCT41" s="220"/>
      <c r="CCU41" s="220"/>
      <c r="CCV41" s="220"/>
      <c r="CCW41" s="220"/>
      <c r="CCX41" s="220"/>
      <c r="CCY41" s="220"/>
      <c r="CCZ41" s="220"/>
      <c r="CDA41" s="220"/>
      <c r="CDB41" s="220"/>
      <c r="CDC41" s="220"/>
      <c r="CDD41" s="220"/>
      <c r="CDE41" s="220"/>
      <c r="CDF41" s="220"/>
      <c r="CDG41" s="220"/>
      <c r="CDH41" s="220"/>
      <c r="CDI41" s="220"/>
      <c r="CDJ41" s="220"/>
      <c r="CDK41" s="220"/>
      <c r="CDL41" s="220"/>
      <c r="CDM41" s="220"/>
      <c r="CDN41" s="220"/>
      <c r="CDO41" s="220"/>
      <c r="CDP41" s="220"/>
      <c r="CDQ41" s="220"/>
      <c r="CDR41" s="220"/>
      <c r="CDS41" s="220"/>
      <c r="CDT41" s="220"/>
      <c r="CDU41" s="220"/>
      <c r="CDV41" s="220"/>
      <c r="CDW41" s="220"/>
      <c r="CDX41" s="220"/>
      <c r="CDY41" s="220"/>
      <c r="CDZ41" s="220"/>
      <c r="CEA41" s="220"/>
      <c r="CEB41" s="220"/>
      <c r="CEC41" s="220"/>
      <c r="CED41" s="220"/>
      <c r="CEE41" s="220"/>
      <c r="CEF41" s="220"/>
      <c r="CEG41" s="220"/>
      <c r="CEH41" s="220"/>
      <c r="CEI41" s="220"/>
      <c r="CEJ41" s="220"/>
      <c r="CEK41" s="220"/>
      <c r="CEL41" s="220"/>
      <c r="CEM41" s="220"/>
      <c r="CEN41" s="220"/>
      <c r="CEO41" s="220"/>
      <c r="CEP41" s="220"/>
      <c r="CEQ41" s="220"/>
      <c r="CER41" s="220"/>
      <c r="CES41" s="220"/>
      <c r="CET41" s="220"/>
      <c r="CEU41" s="220"/>
      <c r="CEV41" s="220"/>
      <c r="CEW41" s="220"/>
      <c r="CEX41" s="220"/>
      <c r="CEY41" s="220"/>
      <c r="CEZ41" s="220"/>
      <c r="CFA41" s="220"/>
      <c r="CFB41" s="220"/>
      <c r="CFC41" s="220"/>
      <c r="CFD41" s="220"/>
      <c r="CFE41" s="220"/>
      <c r="CFF41" s="220"/>
      <c r="CFG41" s="220"/>
      <c r="CFH41" s="220"/>
      <c r="CFI41" s="220"/>
      <c r="CFJ41" s="220"/>
      <c r="CFK41" s="220"/>
      <c r="CFL41" s="220"/>
      <c r="CFM41" s="220"/>
      <c r="CFN41" s="220"/>
      <c r="CFO41" s="220"/>
      <c r="CFP41" s="220"/>
      <c r="CFQ41" s="220"/>
      <c r="CFR41" s="220"/>
      <c r="CFS41" s="220"/>
      <c r="CFT41" s="220"/>
      <c r="CFU41" s="220"/>
      <c r="CFV41" s="220"/>
      <c r="CFW41" s="220"/>
      <c r="CFX41" s="220"/>
      <c r="CFY41" s="220"/>
      <c r="CFZ41" s="220"/>
      <c r="CGA41" s="220"/>
      <c r="CGB41" s="220"/>
      <c r="CGC41" s="220"/>
      <c r="CGD41" s="220"/>
      <c r="CGE41" s="220"/>
      <c r="CGF41" s="220"/>
      <c r="CGG41" s="220"/>
      <c r="CGH41" s="220"/>
      <c r="CGI41" s="220"/>
      <c r="CGJ41" s="220"/>
      <c r="CGK41" s="220"/>
      <c r="CGL41" s="220"/>
      <c r="CGM41" s="220"/>
      <c r="CGN41" s="220"/>
      <c r="CGO41" s="220"/>
      <c r="CGP41" s="220"/>
      <c r="CGQ41" s="220"/>
      <c r="CGR41" s="220"/>
      <c r="CGS41" s="220"/>
      <c r="CGT41" s="220"/>
      <c r="CGU41" s="220"/>
      <c r="CGV41" s="220"/>
      <c r="CGW41" s="220"/>
      <c r="CGX41" s="220"/>
      <c r="CGY41" s="220"/>
      <c r="CGZ41" s="220"/>
      <c r="CHA41" s="220"/>
      <c r="CHB41" s="220"/>
      <c r="CHC41" s="220"/>
      <c r="CHD41" s="220"/>
      <c r="CHE41" s="220"/>
      <c r="CHF41" s="220"/>
      <c r="CHG41" s="220"/>
      <c r="CHH41" s="220"/>
      <c r="CHI41" s="220"/>
      <c r="CHJ41" s="220"/>
      <c r="CHK41" s="220"/>
      <c r="CHL41" s="220"/>
      <c r="CHM41" s="220"/>
      <c r="CHN41" s="220"/>
      <c r="CHO41" s="220"/>
      <c r="CHP41" s="220"/>
      <c r="CHQ41" s="220"/>
      <c r="CHR41" s="220"/>
      <c r="CHS41" s="220"/>
      <c r="CHT41" s="220"/>
      <c r="CHU41" s="220"/>
      <c r="CHV41" s="220"/>
      <c r="CHW41" s="220"/>
      <c r="CHX41" s="220"/>
      <c r="CHY41" s="220"/>
      <c r="CHZ41" s="220"/>
      <c r="CIA41" s="220"/>
      <c r="CIB41" s="220"/>
      <c r="CIC41" s="220"/>
      <c r="CID41" s="220"/>
      <c r="CIE41" s="220"/>
      <c r="CIF41" s="220"/>
      <c r="CIG41" s="220"/>
      <c r="CIH41" s="220"/>
      <c r="CII41" s="220"/>
      <c r="CIJ41" s="220"/>
      <c r="CIK41" s="220"/>
      <c r="CIL41" s="220"/>
      <c r="CIM41" s="220"/>
      <c r="CIN41" s="220"/>
      <c r="CIO41" s="220"/>
      <c r="CIP41" s="220"/>
      <c r="CIQ41" s="220"/>
      <c r="CIR41" s="220"/>
      <c r="CIS41" s="220"/>
      <c r="CIT41" s="220"/>
      <c r="CIU41" s="220"/>
      <c r="CIV41" s="220"/>
      <c r="CIW41" s="220"/>
      <c r="CIX41" s="220"/>
      <c r="CIY41" s="220"/>
      <c r="CIZ41" s="220"/>
      <c r="CJA41" s="220"/>
      <c r="CJB41" s="220"/>
      <c r="CJC41" s="220"/>
      <c r="CJD41" s="220"/>
      <c r="CJE41" s="220"/>
      <c r="CJF41" s="220"/>
      <c r="CJG41" s="220"/>
      <c r="CJH41" s="220"/>
      <c r="CJI41" s="220"/>
      <c r="CJJ41" s="220"/>
      <c r="CJK41" s="220"/>
      <c r="CJL41" s="220"/>
      <c r="CJM41" s="220"/>
      <c r="CJN41" s="220"/>
      <c r="CJO41" s="220"/>
      <c r="CJP41" s="220"/>
      <c r="CJQ41" s="220"/>
      <c r="CJR41" s="220"/>
      <c r="CJS41" s="220"/>
      <c r="CJT41" s="220"/>
      <c r="CJU41" s="220"/>
      <c r="CJV41" s="220"/>
      <c r="CJW41" s="220"/>
      <c r="CJX41" s="220"/>
      <c r="CJY41" s="220"/>
      <c r="CJZ41" s="220"/>
      <c r="CKA41" s="220"/>
      <c r="CKB41" s="220"/>
      <c r="CKC41" s="220"/>
      <c r="CKD41" s="220"/>
      <c r="CKE41" s="220"/>
      <c r="CKF41" s="220"/>
      <c r="CKG41" s="220"/>
      <c r="CKH41" s="220"/>
      <c r="CKI41" s="220"/>
      <c r="CKJ41" s="220"/>
      <c r="CKK41" s="220"/>
      <c r="CKL41" s="220"/>
      <c r="CKM41" s="220"/>
      <c r="CKN41" s="220"/>
      <c r="CKO41" s="220"/>
      <c r="CKP41" s="220"/>
      <c r="CKQ41" s="220"/>
      <c r="CKR41" s="220"/>
      <c r="CKS41" s="220"/>
      <c r="CKT41" s="220"/>
      <c r="CKU41" s="220"/>
      <c r="CKV41" s="220"/>
      <c r="CKW41" s="220"/>
      <c r="CKX41" s="220"/>
      <c r="CKY41" s="220"/>
      <c r="CKZ41" s="220"/>
      <c r="CLA41" s="220"/>
      <c r="CLB41" s="220"/>
      <c r="CLC41" s="220"/>
      <c r="CLD41" s="220"/>
      <c r="CLE41" s="220"/>
      <c r="CLF41" s="220"/>
      <c r="CLG41" s="220"/>
      <c r="CLH41" s="220"/>
      <c r="CLI41" s="220"/>
      <c r="CLJ41" s="220"/>
      <c r="CLK41" s="220"/>
      <c r="CLL41" s="220"/>
      <c r="CLM41" s="220"/>
      <c r="CLN41" s="220"/>
      <c r="CLO41" s="220"/>
      <c r="CLP41" s="220"/>
      <c r="CLQ41" s="220"/>
      <c r="CLR41" s="220"/>
      <c r="CLS41" s="220"/>
      <c r="CLT41" s="220"/>
      <c r="CLU41" s="220"/>
      <c r="CLV41" s="220"/>
      <c r="CLW41" s="220"/>
      <c r="CLX41" s="220"/>
      <c r="CLY41" s="220"/>
      <c r="CLZ41" s="220"/>
      <c r="CMA41" s="220"/>
      <c r="CMB41" s="220"/>
      <c r="CMC41" s="220"/>
      <c r="CMD41" s="220"/>
      <c r="CME41" s="220"/>
      <c r="CMF41" s="220"/>
      <c r="CMG41" s="220"/>
      <c r="CMH41" s="220"/>
      <c r="CMI41" s="220"/>
      <c r="CMJ41" s="220"/>
      <c r="CMK41" s="220"/>
      <c r="CML41" s="220"/>
      <c r="CMM41" s="220"/>
      <c r="CMN41" s="220"/>
      <c r="CMO41" s="220"/>
      <c r="CMP41" s="220"/>
      <c r="CMQ41" s="220"/>
      <c r="CMR41" s="220"/>
      <c r="CMS41" s="220"/>
      <c r="CMT41" s="220"/>
      <c r="CMU41" s="220"/>
      <c r="CMV41" s="220"/>
      <c r="CMW41" s="220"/>
      <c r="CMX41" s="220"/>
      <c r="CMY41" s="220"/>
      <c r="CMZ41" s="220"/>
      <c r="CNA41" s="220"/>
      <c r="CNB41" s="220"/>
      <c r="CNC41" s="220"/>
      <c r="CND41" s="220"/>
      <c r="CNE41" s="220"/>
      <c r="CNF41" s="220"/>
      <c r="CNG41" s="220"/>
      <c r="CNH41" s="220"/>
      <c r="CNI41" s="220"/>
      <c r="CNJ41" s="220"/>
      <c r="CNK41" s="220"/>
      <c r="CNL41" s="220"/>
      <c r="CNM41" s="220"/>
      <c r="CNN41" s="220"/>
      <c r="CNO41" s="220"/>
      <c r="CNP41" s="220"/>
      <c r="CNQ41" s="220"/>
      <c r="CNR41" s="220"/>
      <c r="CNS41" s="220"/>
      <c r="CNT41" s="220"/>
      <c r="CNU41" s="220"/>
      <c r="CNV41" s="220"/>
      <c r="CNW41" s="220"/>
      <c r="CNX41" s="220"/>
      <c r="CNY41" s="220"/>
      <c r="CNZ41" s="220"/>
      <c r="COA41" s="220"/>
      <c r="COB41" s="220"/>
      <c r="COC41" s="220"/>
      <c r="COD41" s="220"/>
      <c r="COE41" s="220"/>
      <c r="COF41" s="220"/>
      <c r="COG41" s="220"/>
      <c r="COH41" s="220"/>
      <c r="COI41" s="220"/>
      <c r="COJ41" s="220"/>
      <c r="COK41" s="220"/>
      <c r="COL41" s="220"/>
      <c r="COM41" s="220"/>
      <c r="CON41" s="220"/>
      <c r="COO41" s="220"/>
      <c r="COP41" s="220"/>
      <c r="COQ41" s="220"/>
      <c r="COR41" s="220"/>
      <c r="COS41" s="220"/>
      <c r="COT41" s="220"/>
      <c r="COU41" s="220"/>
      <c r="COV41" s="220"/>
      <c r="COW41" s="220"/>
      <c r="COX41" s="220"/>
      <c r="COY41" s="220"/>
      <c r="COZ41" s="220"/>
      <c r="CPA41" s="220"/>
      <c r="CPB41" s="220"/>
      <c r="CPC41" s="220"/>
      <c r="CPD41" s="220"/>
      <c r="CPE41" s="220"/>
      <c r="CPF41" s="220"/>
      <c r="CPG41" s="220"/>
      <c r="CPH41" s="220"/>
      <c r="CPI41" s="220"/>
      <c r="CPJ41" s="220"/>
      <c r="CPK41" s="220"/>
      <c r="CPL41" s="220"/>
      <c r="CPM41" s="220"/>
      <c r="CPN41" s="220"/>
      <c r="CPO41" s="220"/>
      <c r="CPP41" s="220"/>
      <c r="CPQ41" s="220"/>
      <c r="CPR41" s="220"/>
      <c r="CPS41" s="220"/>
      <c r="CPT41" s="220"/>
      <c r="CPU41" s="220"/>
      <c r="CPV41" s="220"/>
      <c r="CPW41" s="220"/>
      <c r="CPX41" s="220"/>
      <c r="CPY41" s="220"/>
      <c r="CPZ41" s="220"/>
      <c r="CQA41" s="220"/>
      <c r="CQB41" s="220"/>
      <c r="CQC41" s="220"/>
      <c r="CQD41" s="220"/>
      <c r="CQE41" s="220"/>
      <c r="CQF41" s="220"/>
      <c r="CQG41" s="220"/>
      <c r="CQH41" s="220"/>
      <c r="CQI41" s="220"/>
      <c r="CQJ41" s="220"/>
      <c r="CQK41" s="220"/>
      <c r="CQL41" s="220"/>
      <c r="CQM41" s="220"/>
      <c r="CQN41" s="220"/>
      <c r="CQO41" s="220"/>
      <c r="CQP41" s="220"/>
      <c r="CQQ41" s="220"/>
      <c r="CQR41" s="220"/>
      <c r="CQS41" s="220"/>
      <c r="CQT41" s="220"/>
      <c r="CQU41" s="220"/>
      <c r="CQV41" s="220"/>
      <c r="CQW41" s="220"/>
      <c r="CQX41" s="220"/>
      <c r="CQY41" s="220"/>
      <c r="CQZ41" s="220"/>
      <c r="CRA41" s="220"/>
      <c r="CRB41" s="220"/>
      <c r="CRC41" s="220"/>
      <c r="CRD41" s="220"/>
      <c r="CRE41" s="220"/>
      <c r="CRF41" s="220"/>
      <c r="CRG41" s="220"/>
      <c r="CRH41" s="220"/>
      <c r="CRI41" s="220"/>
      <c r="CRJ41" s="220"/>
      <c r="CRK41" s="220"/>
      <c r="CRL41" s="220"/>
      <c r="CRM41" s="220"/>
      <c r="CRN41" s="220"/>
      <c r="CRO41" s="220"/>
      <c r="CRP41" s="220"/>
      <c r="CRQ41" s="220"/>
      <c r="CRR41" s="220"/>
      <c r="CRS41" s="220"/>
      <c r="CRT41" s="220"/>
      <c r="CRU41" s="220"/>
      <c r="CRV41" s="220"/>
      <c r="CRW41" s="220"/>
      <c r="CRX41" s="220"/>
      <c r="CRY41" s="220"/>
      <c r="CRZ41" s="220"/>
      <c r="CSA41" s="220"/>
      <c r="CSB41" s="220"/>
      <c r="CSC41" s="220"/>
      <c r="CSD41" s="220"/>
      <c r="CSE41" s="220"/>
      <c r="CSF41" s="220"/>
      <c r="CSG41" s="220"/>
      <c r="CSH41" s="220"/>
      <c r="CSI41" s="220"/>
      <c r="CSJ41" s="220"/>
      <c r="CSK41" s="220"/>
      <c r="CSL41" s="220"/>
      <c r="CSM41" s="220"/>
      <c r="CSN41" s="220"/>
      <c r="CSO41" s="220"/>
      <c r="CSP41" s="220"/>
      <c r="CSQ41" s="220"/>
      <c r="CSR41" s="220"/>
      <c r="CSS41" s="220"/>
      <c r="CST41" s="220"/>
      <c r="CSU41" s="220"/>
      <c r="CSV41" s="220"/>
      <c r="CSW41" s="220"/>
      <c r="CSX41" s="220"/>
      <c r="CSY41" s="220"/>
      <c r="CSZ41" s="220"/>
      <c r="CTA41" s="220"/>
      <c r="CTB41" s="220"/>
      <c r="CTC41" s="220"/>
      <c r="CTD41" s="220"/>
      <c r="CTE41" s="220"/>
      <c r="CTF41" s="220"/>
      <c r="CTG41" s="220"/>
      <c r="CTH41" s="220"/>
      <c r="CTI41" s="220"/>
      <c r="CTJ41" s="220"/>
      <c r="CTK41" s="220"/>
      <c r="CTL41" s="220"/>
      <c r="CTM41" s="220"/>
      <c r="CTN41" s="220"/>
      <c r="CTO41" s="220"/>
      <c r="CTP41" s="220"/>
      <c r="CTQ41" s="220"/>
      <c r="CTR41" s="220"/>
      <c r="CTS41" s="220"/>
      <c r="CTT41" s="220"/>
      <c r="CTU41" s="220"/>
      <c r="CTV41" s="220"/>
      <c r="CTW41" s="220"/>
      <c r="CTX41" s="220"/>
      <c r="CTY41" s="220"/>
      <c r="CTZ41" s="220"/>
      <c r="CUA41" s="220"/>
      <c r="CUB41" s="220"/>
      <c r="CUC41" s="220"/>
      <c r="CUD41" s="220"/>
      <c r="CUE41" s="220"/>
      <c r="CUF41" s="220"/>
      <c r="CUG41" s="220"/>
      <c r="CUH41" s="220"/>
      <c r="CUI41" s="220"/>
      <c r="CUJ41" s="220"/>
      <c r="CUK41" s="220"/>
      <c r="CUL41" s="220"/>
      <c r="CUM41" s="220"/>
      <c r="CUN41" s="220"/>
      <c r="CUO41" s="220"/>
      <c r="CUP41" s="220"/>
      <c r="CUQ41" s="220"/>
      <c r="CUR41" s="220"/>
      <c r="CUS41" s="220"/>
      <c r="CUT41" s="220"/>
      <c r="CUU41" s="220"/>
      <c r="CUV41" s="220"/>
      <c r="CUW41" s="220"/>
      <c r="CUX41" s="220"/>
      <c r="CUY41" s="220"/>
      <c r="CUZ41" s="220"/>
      <c r="CVA41" s="220"/>
      <c r="CVB41" s="220"/>
      <c r="CVC41" s="220"/>
      <c r="CVD41" s="220"/>
      <c r="CVE41" s="220"/>
      <c r="CVF41" s="220"/>
      <c r="CVG41" s="220"/>
      <c r="CVH41" s="220"/>
      <c r="CVI41" s="220"/>
      <c r="CVJ41" s="220"/>
      <c r="CVK41" s="220"/>
      <c r="CVL41" s="220"/>
      <c r="CVM41" s="220"/>
      <c r="CVN41" s="220"/>
      <c r="CVO41" s="220"/>
      <c r="CVP41" s="220"/>
      <c r="CVQ41" s="220"/>
      <c r="CVR41" s="220"/>
      <c r="CVS41" s="220"/>
      <c r="CVT41" s="220"/>
      <c r="CVU41" s="220"/>
      <c r="CVV41" s="220"/>
      <c r="CVW41" s="220"/>
      <c r="CVX41" s="220"/>
      <c r="CVY41" s="220"/>
      <c r="CVZ41" s="220"/>
      <c r="CWA41" s="220"/>
      <c r="CWB41" s="220"/>
      <c r="CWC41" s="220"/>
      <c r="CWD41" s="220"/>
      <c r="CWE41" s="220"/>
      <c r="CWF41" s="220"/>
      <c r="CWG41" s="220"/>
      <c r="CWH41" s="220"/>
      <c r="CWI41" s="220"/>
      <c r="CWJ41" s="220"/>
      <c r="CWK41" s="220"/>
      <c r="CWL41" s="220"/>
      <c r="CWM41" s="220"/>
      <c r="CWN41" s="220"/>
      <c r="CWO41" s="220"/>
      <c r="CWP41" s="220"/>
      <c r="CWQ41" s="220"/>
      <c r="CWR41" s="220"/>
      <c r="CWS41" s="220"/>
      <c r="CWT41" s="220"/>
      <c r="CWU41" s="220"/>
      <c r="CWV41" s="220"/>
      <c r="CWW41" s="220"/>
      <c r="CWX41" s="220"/>
      <c r="CWY41" s="220"/>
      <c r="CWZ41" s="220"/>
      <c r="CXA41" s="220"/>
      <c r="CXB41" s="220"/>
      <c r="CXC41" s="220"/>
      <c r="CXD41" s="220"/>
      <c r="CXE41" s="220"/>
      <c r="CXF41" s="220"/>
      <c r="CXG41" s="220"/>
      <c r="CXH41" s="220"/>
      <c r="CXI41" s="220"/>
      <c r="CXJ41" s="220"/>
      <c r="CXK41" s="220"/>
      <c r="CXL41" s="220"/>
      <c r="CXM41" s="220"/>
      <c r="CXN41" s="220"/>
      <c r="CXO41" s="220"/>
      <c r="CXP41" s="220"/>
      <c r="CXQ41" s="220"/>
      <c r="CXR41" s="220"/>
      <c r="CXS41" s="220"/>
      <c r="CXT41" s="220"/>
      <c r="CXU41" s="220"/>
      <c r="CXV41" s="220"/>
      <c r="CXW41" s="220"/>
      <c r="CXX41" s="220"/>
      <c r="CXY41" s="220"/>
      <c r="CXZ41" s="220"/>
      <c r="CYA41" s="220"/>
      <c r="CYB41" s="220"/>
      <c r="CYC41" s="220"/>
      <c r="CYD41" s="220"/>
      <c r="CYE41" s="220"/>
      <c r="CYF41" s="220"/>
      <c r="CYG41" s="220"/>
      <c r="CYH41" s="220"/>
      <c r="CYI41" s="220"/>
      <c r="CYJ41" s="220"/>
      <c r="CYK41" s="220"/>
      <c r="CYL41" s="220"/>
      <c r="CYM41" s="220"/>
      <c r="CYN41" s="220"/>
      <c r="CYO41" s="220"/>
      <c r="CYP41" s="220"/>
      <c r="CYQ41" s="220"/>
      <c r="CYR41" s="220"/>
      <c r="CYS41" s="220"/>
      <c r="CYT41" s="220"/>
      <c r="CYU41" s="220"/>
      <c r="CYV41" s="220"/>
      <c r="CYW41" s="220"/>
      <c r="CYX41" s="220"/>
      <c r="CYY41" s="220"/>
      <c r="CYZ41" s="220"/>
      <c r="CZA41" s="220"/>
      <c r="CZB41" s="220"/>
      <c r="CZC41" s="220"/>
      <c r="CZD41" s="220"/>
      <c r="CZE41" s="220"/>
      <c r="CZF41" s="220"/>
      <c r="CZG41" s="220"/>
      <c r="CZH41" s="220"/>
      <c r="CZI41" s="220"/>
      <c r="CZJ41" s="220"/>
      <c r="CZK41" s="220"/>
      <c r="CZL41" s="220"/>
      <c r="CZM41" s="220"/>
      <c r="CZN41" s="220"/>
      <c r="CZO41" s="220"/>
      <c r="CZP41" s="220"/>
      <c r="CZQ41" s="220"/>
      <c r="CZR41" s="220"/>
      <c r="CZS41" s="220"/>
      <c r="CZT41" s="220"/>
      <c r="CZU41" s="220"/>
      <c r="CZV41" s="220"/>
      <c r="CZW41" s="220"/>
      <c r="CZX41" s="220"/>
      <c r="CZY41" s="220"/>
      <c r="CZZ41" s="220"/>
      <c r="DAA41" s="220"/>
      <c r="DAB41" s="220"/>
      <c r="DAC41" s="220"/>
      <c r="DAD41" s="220"/>
      <c r="DAE41" s="220"/>
      <c r="DAF41" s="220"/>
      <c r="DAG41" s="220"/>
      <c r="DAH41" s="220"/>
      <c r="DAI41" s="220"/>
      <c r="DAJ41" s="220"/>
      <c r="DAK41" s="220"/>
      <c r="DAL41" s="220"/>
      <c r="DAM41" s="220"/>
      <c r="DAN41" s="220"/>
      <c r="DAO41" s="220"/>
      <c r="DAP41" s="220"/>
      <c r="DAQ41" s="220"/>
      <c r="DAR41" s="220"/>
      <c r="DAS41" s="220"/>
      <c r="DAT41" s="220"/>
      <c r="DAU41" s="220"/>
      <c r="DAV41" s="220"/>
      <c r="DAW41" s="220"/>
      <c r="DAX41" s="220"/>
      <c r="DAY41" s="220"/>
      <c r="DAZ41" s="220"/>
      <c r="DBA41" s="220"/>
      <c r="DBB41" s="220"/>
      <c r="DBC41" s="220"/>
      <c r="DBD41" s="220"/>
      <c r="DBE41" s="220"/>
      <c r="DBF41" s="220"/>
      <c r="DBG41" s="220"/>
      <c r="DBH41" s="220"/>
      <c r="DBI41" s="220"/>
      <c r="DBJ41" s="220"/>
      <c r="DBK41" s="220"/>
      <c r="DBL41" s="220"/>
      <c r="DBM41" s="220"/>
      <c r="DBN41" s="220"/>
      <c r="DBO41" s="220"/>
      <c r="DBP41" s="220"/>
      <c r="DBQ41" s="220"/>
      <c r="DBR41" s="220"/>
      <c r="DBS41" s="220"/>
      <c r="DBT41" s="220"/>
      <c r="DBU41" s="220"/>
      <c r="DBV41" s="220"/>
      <c r="DBW41" s="220"/>
      <c r="DBX41" s="220"/>
      <c r="DBY41" s="220"/>
      <c r="DBZ41" s="220"/>
      <c r="DCA41" s="220"/>
      <c r="DCB41" s="220"/>
      <c r="DCC41" s="220"/>
      <c r="DCD41" s="220"/>
      <c r="DCE41" s="220"/>
      <c r="DCF41" s="220"/>
      <c r="DCG41" s="220"/>
      <c r="DCH41" s="220"/>
      <c r="DCI41" s="220"/>
      <c r="DCJ41" s="220"/>
      <c r="DCK41" s="220"/>
      <c r="DCL41" s="220"/>
      <c r="DCM41" s="220"/>
      <c r="DCN41" s="220"/>
      <c r="DCO41" s="220"/>
      <c r="DCP41" s="220"/>
      <c r="DCQ41" s="220"/>
      <c r="DCR41" s="220"/>
      <c r="DCS41" s="220"/>
      <c r="DCT41" s="220"/>
      <c r="DCU41" s="220"/>
      <c r="DCV41" s="220"/>
      <c r="DCW41" s="220"/>
      <c r="DCX41" s="220"/>
      <c r="DCY41" s="220"/>
      <c r="DCZ41" s="220"/>
      <c r="DDA41" s="220"/>
      <c r="DDB41" s="220"/>
      <c r="DDC41" s="220"/>
      <c r="DDD41" s="220"/>
      <c r="DDE41" s="220"/>
      <c r="DDF41" s="220"/>
      <c r="DDG41" s="220"/>
      <c r="DDH41" s="220"/>
      <c r="DDI41" s="220"/>
      <c r="DDJ41" s="220"/>
      <c r="DDK41" s="220"/>
      <c r="DDL41" s="220"/>
      <c r="DDM41" s="220"/>
      <c r="DDN41" s="220"/>
      <c r="DDO41" s="220"/>
      <c r="DDP41" s="220"/>
      <c r="DDQ41" s="220"/>
      <c r="DDR41" s="220"/>
      <c r="DDS41" s="220"/>
      <c r="DDT41" s="220"/>
      <c r="DDU41" s="220"/>
      <c r="DDV41" s="220"/>
      <c r="DDW41" s="220"/>
      <c r="DDX41" s="220"/>
      <c r="DDY41" s="220"/>
      <c r="DDZ41" s="220"/>
      <c r="DEA41" s="220"/>
      <c r="DEB41" s="220"/>
      <c r="DEC41" s="220"/>
      <c r="DED41" s="220"/>
      <c r="DEE41" s="220"/>
      <c r="DEF41" s="220"/>
      <c r="DEG41" s="220"/>
      <c r="DEH41" s="220"/>
      <c r="DEI41" s="220"/>
      <c r="DEJ41" s="220"/>
      <c r="DEK41" s="220"/>
      <c r="DEL41" s="220"/>
      <c r="DEM41" s="220"/>
      <c r="DEN41" s="220"/>
      <c r="DEO41" s="220"/>
      <c r="DEP41" s="220"/>
      <c r="DEQ41" s="220"/>
      <c r="DER41" s="220"/>
      <c r="DES41" s="220"/>
      <c r="DET41" s="220"/>
      <c r="DEU41" s="220"/>
      <c r="DEV41" s="220"/>
      <c r="DEW41" s="220"/>
      <c r="DEX41" s="220"/>
      <c r="DEY41" s="220"/>
      <c r="DEZ41" s="220"/>
      <c r="DFA41" s="220"/>
      <c r="DFB41" s="220"/>
      <c r="DFC41" s="220"/>
      <c r="DFD41" s="220"/>
      <c r="DFE41" s="220"/>
      <c r="DFF41" s="220"/>
      <c r="DFG41" s="220"/>
      <c r="DFH41" s="220"/>
      <c r="DFI41" s="220"/>
      <c r="DFJ41" s="220"/>
      <c r="DFK41" s="220"/>
      <c r="DFL41" s="220"/>
      <c r="DFM41" s="220"/>
      <c r="DFN41" s="220"/>
      <c r="DFO41" s="220"/>
      <c r="DFP41" s="220"/>
      <c r="DFQ41" s="220"/>
      <c r="DFR41" s="220"/>
      <c r="DFS41" s="220"/>
      <c r="DFT41" s="220"/>
      <c r="DFU41" s="220"/>
      <c r="DFV41" s="220"/>
      <c r="DFW41" s="220"/>
      <c r="DFX41" s="220"/>
      <c r="DFY41" s="220"/>
      <c r="DFZ41" s="220"/>
      <c r="DGA41" s="220"/>
      <c r="DGB41" s="220"/>
      <c r="DGC41" s="220"/>
      <c r="DGD41" s="220"/>
      <c r="DGE41" s="220"/>
      <c r="DGF41" s="220"/>
      <c r="DGG41" s="220"/>
      <c r="DGH41" s="220"/>
      <c r="DGI41" s="220"/>
      <c r="DGJ41" s="220"/>
      <c r="DGK41" s="220"/>
      <c r="DGL41" s="220"/>
      <c r="DGM41" s="220"/>
      <c r="DGN41" s="220"/>
      <c r="DGO41" s="220"/>
      <c r="DGP41" s="220"/>
      <c r="DGQ41" s="220"/>
      <c r="DGR41" s="220"/>
      <c r="DGS41" s="220"/>
      <c r="DGT41" s="220"/>
      <c r="DGU41" s="220"/>
      <c r="DGV41" s="220"/>
      <c r="DGW41" s="220"/>
      <c r="DGX41" s="220"/>
      <c r="DGY41" s="220"/>
      <c r="DGZ41" s="220"/>
      <c r="DHA41" s="220"/>
      <c r="DHB41" s="220"/>
      <c r="DHC41" s="220"/>
      <c r="DHD41" s="220"/>
      <c r="DHE41" s="220"/>
      <c r="DHF41" s="220"/>
      <c r="DHG41" s="220"/>
      <c r="DHH41" s="220"/>
      <c r="DHI41" s="220"/>
      <c r="DHJ41" s="220"/>
      <c r="DHK41" s="220"/>
      <c r="DHL41" s="220"/>
      <c r="DHM41" s="220"/>
      <c r="DHN41" s="220"/>
      <c r="DHO41" s="220"/>
      <c r="DHP41" s="220"/>
      <c r="DHQ41" s="220"/>
      <c r="DHR41" s="220"/>
      <c r="DHS41" s="220"/>
      <c r="DHT41" s="220"/>
      <c r="DHU41" s="220"/>
      <c r="DHV41" s="220"/>
      <c r="DHW41" s="220"/>
      <c r="DHX41" s="220"/>
      <c r="DHY41" s="220"/>
      <c r="DHZ41" s="220"/>
      <c r="DIA41" s="220"/>
      <c r="DIB41" s="220"/>
      <c r="DIC41" s="220"/>
      <c r="DID41" s="220"/>
      <c r="DIE41" s="220"/>
      <c r="DIF41" s="220"/>
      <c r="DIG41" s="220"/>
      <c r="DIH41" s="220"/>
      <c r="DII41" s="220"/>
      <c r="DIJ41" s="220"/>
      <c r="DIK41" s="220"/>
      <c r="DIL41" s="220"/>
      <c r="DIM41" s="220"/>
      <c r="DIN41" s="220"/>
      <c r="DIO41" s="220"/>
      <c r="DIP41" s="220"/>
      <c r="DIQ41" s="220"/>
      <c r="DIR41" s="220"/>
      <c r="DIS41" s="220"/>
      <c r="DIT41" s="220"/>
      <c r="DIU41" s="220"/>
      <c r="DIV41" s="220"/>
      <c r="DIW41" s="220"/>
      <c r="DIX41" s="220"/>
      <c r="DIY41" s="220"/>
      <c r="DIZ41" s="220"/>
      <c r="DJA41" s="220"/>
      <c r="DJB41" s="220"/>
      <c r="DJC41" s="220"/>
      <c r="DJD41" s="220"/>
      <c r="DJE41" s="220"/>
      <c r="DJF41" s="220"/>
      <c r="DJG41" s="220"/>
      <c r="DJH41" s="220"/>
      <c r="DJI41" s="220"/>
      <c r="DJJ41" s="220"/>
      <c r="DJK41" s="220"/>
      <c r="DJL41" s="220"/>
      <c r="DJM41" s="220"/>
      <c r="DJN41" s="220"/>
      <c r="DJO41" s="220"/>
      <c r="DJP41" s="220"/>
      <c r="DJQ41" s="220"/>
      <c r="DJR41" s="220"/>
      <c r="DJS41" s="220"/>
      <c r="DJT41" s="220"/>
      <c r="DJU41" s="220"/>
      <c r="DJV41" s="220"/>
      <c r="DJW41" s="220"/>
      <c r="DJX41" s="220"/>
      <c r="DJY41" s="220"/>
      <c r="DJZ41" s="220"/>
      <c r="DKA41" s="220"/>
      <c r="DKB41" s="220"/>
      <c r="DKC41" s="220"/>
      <c r="DKD41" s="220"/>
      <c r="DKE41" s="220"/>
      <c r="DKF41" s="220"/>
      <c r="DKG41" s="220"/>
      <c r="DKH41" s="220"/>
      <c r="DKI41" s="220"/>
      <c r="DKJ41" s="220"/>
      <c r="DKK41" s="220"/>
      <c r="DKL41" s="220"/>
      <c r="DKM41" s="220"/>
      <c r="DKN41" s="220"/>
      <c r="DKO41" s="220"/>
      <c r="DKP41" s="220"/>
      <c r="DKQ41" s="220"/>
      <c r="DKR41" s="220"/>
      <c r="DKS41" s="220"/>
      <c r="DKT41" s="220"/>
      <c r="DKU41" s="220"/>
      <c r="DKV41" s="220"/>
      <c r="DKW41" s="220"/>
      <c r="DKX41" s="220"/>
      <c r="DKY41" s="220"/>
      <c r="DKZ41" s="220"/>
      <c r="DLA41" s="220"/>
      <c r="DLB41" s="220"/>
      <c r="DLC41" s="220"/>
      <c r="DLD41" s="220"/>
      <c r="DLE41" s="220"/>
      <c r="DLF41" s="220"/>
      <c r="DLG41" s="220"/>
      <c r="DLH41" s="220"/>
      <c r="DLI41" s="220"/>
      <c r="DLJ41" s="220"/>
      <c r="DLK41" s="220"/>
      <c r="DLL41" s="220"/>
      <c r="DLM41" s="220"/>
      <c r="DLN41" s="220"/>
      <c r="DLO41" s="220"/>
      <c r="DLP41" s="220"/>
      <c r="DLQ41" s="220"/>
      <c r="DLR41" s="220"/>
      <c r="DLS41" s="220"/>
      <c r="DLT41" s="220"/>
      <c r="DLU41" s="220"/>
      <c r="DLV41" s="220"/>
      <c r="DLW41" s="220"/>
      <c r="DLX41" s="220"/>
      <c r="DLY41" s="220"/>
      <c r="DLZ41" s="220"/>
      <c r="DMA41" s="220"/>
      <c r="DMB41" s="220"/>
      <c r="DMC41" s="220"/>
      <c r="DMD41" s="220"/>
      <c r="DME41" s="220"/>
      <c r="DMF41" s="220"/>
      <c r="DMG41" s="220"/>
      <c r="DMH41" s="220"/>
      <c r="DMI41" s="220"/>
      <c r="DMJ41" s="220"/>
      <c r="DMK41" s="220"/>
      <c r="DML41" s="220"/>
      <c r="DMM41" s="220"/>
      <c r="DMN41" s="220"/>
      <c r="DMO41" s="220"/>
      <c r="DMP41" s="220"/>
      <c r="DMQ41" s="220"/>
      <c r="DMR41" s="220"/>
      <c r="DMS41" s="220"/>
      <c r="DMT41" s="220"/>
      <c r="DMU41" s="220"/>
      <c r="DMV41" s="220"/>
      <c r="DMW41" s="220"/>
      <c r="DMX41" s="220"/>
      <c r="DMY41" s="220"/>
      <c r="DMZ41" s="220"/>
      <c r="DNA41" s="220"/>
      <c r="DNB41" s="220"/>
      <c r="DNC41" s="220"/>
      <c r="DND41" s="220"/>
      <c r="DNE41" s="220"/>
      <c r="DNF41" s="220"/>
      <c r="DNG41" s="220"/>
      <c r="DNH41" s="220"/>
      <c r="DNI41" s="220"/>
      <c r="DNJ41" s="220"/>
      <c r="DNK41" s="220"/>
      <c r="DNL41" s="220"/>
      <c r="DNM41" s="220"/>
      <c r="DNN41" s="220"/>
      <c r="DNO41" s="220"/>
      <c r="DNP41" s="220"/>
      <c r="DNQ41" s="220"/>
      <c r="DNR41" s="220"/>
      <c r="DNS41" s="220"/>
      <c r="DNT41" s="220"/>
      <c r="DNU41" s="220"/>
      <c r="DNV41" s="220"/>
      <c r="DNW41" s="220"/>
      <c r="DNX41" s="220"/>
      <c r="DNY41" s="220"/>
      <c r="DNZ41" s="220"/>
      <c r="DOA41" s="220"/>
      <c r="DOB41" s="220"/>
      <c r="DOC41" s="220"/>
      <c r="DOD41" s="220"/>
      <c r="DOE41" s="220"/>
      <c r="DOF41" s="220"/>
      <c r="DOG41" s="220"/>
      <c r="DOH41" s="220"/>
      <c r="DOI41" s="220"/>
      <c r="DOJ41" s="220"/>
      <c r="DOK41" s="220"/>
      <c r="DOL41" s="220"/>
      <c r="DOM41" s="220"/>
      <c r="DON41" s="220"/>
      <c r="DOO41" s="220"/>
      <c r="DOP41" s="220"/>
      <c r="DOQ41" s="220"/>
      <c r="DOR41" s="220"/>
      <c r="DOS41" s="220"/>
      <c r="DOT41" s="220"/>
      <c r="DOU41" s="220"/>
      <c r="DOV41" s="220"/>
      <c r="DOW41" s="220"/>
      <c r="DOX41" s="220"/>
      <c r="DOY41" s="220"/>
      <c r="DOZ41" s="220"/>
      <c r="DPA41" s="220"/>
      <c r="DPB41" s="220"/>
      <c r="DPC41" s="220"/>
      <c r="DPD41" s="220"/>
      <c r="DPE41" s="220"/>
      <c r="DPF41" s="220"/>
      <c r="DPG41" s="220"/>
      <c r="DPH41" s="220"/>
      <c r="DPI41" s="220"/>
      <c r="DPJ41" s="220"/>
      <c r="DPK41" s="220"/>
      <c r="DPL41" s="220"/>
      <c r="DPM41" s="220"/>
      <c r="DPN41" s="220"/>
      <c r="DPO41" s="220"/>
      <c r="DPP41" s="220"/>
      <c r="DPQ41" s="220"/>
      <c r="DPR41" s="220"/>
      <c r="DPS41" s="220"/>
      <c r="DPT41" s="220"/>
      <c r="DPU41" s="220"/>
      <c r="DPV41" s="220"/>
      <c r="DPW41" s="220"/>
      <c r="DPX41" s="220"/>
      <c r="DPY41" s="220"/>
      <c r="DPZ41" s="220"/>
      <c r="DQA41" s="220"/>
      <c r="DQB41" s="220"/>
      <c r="DQC41" s="220"/>
      <c r="DQD41" s="220"/>
      <c r="DQE41" s="220"/>
      <c r="DQF41" s="220"/>
      <c r="DQG41" s="220"/>
      <c r="DQH41" s="220"/>
      <c r="DQI41" s="220"/>
      <c r="DQJ41" s="220"/>
      <c r="DQK41" s="220"/>
      <c r="DQL41" s="220"/>
      <c r="DQM41" s="220"/>
      <c r="DQN41" s="220"/>
      <c r="DQO41" s="220"/>
      <c r="DQP41" s="220"/>
      <c r="DQQ41" s="220"/>
      <c r="DQR41" s="220"/>
      <c r="DQS41" s="220"/>
      <c r="DQT41" s="220"/>
      <c r="DQU41" s="220"/>
      <c r="DQV41" s="220"/>
      <c r="DQW41" s="220"/>
      <c r="DQX41" s="220"/>
      <c r="DQY41" s="220"/>
      <c r="DQZ41" s="220"/>
      <c r="DRA41" s="220"/>
      <c r="DRB41" s="220"/>
      <c r="DRC41" s="220"/>
      <c r="DRD41" s="220"/>
      <c r="DRE41" s="220"/>
      <c r="DRF41" s="220"/>
      <c r="DRG41" s="220"/>
      <c r="DRH41" s="220"/>
      <c r="DRI41" s="220"/>
      <c r="DRJ41" s="220"/>
      <c r="DRK41" s="220"/>
      <c r="DRL41" s="220"/>
      <c r="DRM41" s="220"/>
      <c r="DRN41" s="220"/>
      <c r="DRO41" s="220"/>
      <c r="DRP41" s="220"/>
      <c r="DRQ41" s="220"/>
      <c r="DRR41" s="220"/>
      <c r="DRS41" s="220"/>
      <c r="DRT41" s="220"/>
      <c r="DRU41" s="220"/>
      <c r="DRV41" s="220"/>
      <c r="DRW41" s="220"/>
      <c r="DRX41" s="220"/>
      <c r="DRY41" s="220"/>
      <c r="DRZ41" s="220"/>
      <c r="DSA41" s="220"/>
      <c r="DSB41" s="220"/>
      <c r="DSC41" s="220"/>
      <c r="DSD41" s="220"/>
      <c r="DSE41" s="220"/>
      <c r="DSF41" s="220"/>
      <c r="DSG41" s="220"/>
      <c r="DSH41" s="220"/>
      <c r="DSI41" s="220"/>
      <c r="DSJ41" s="220"/>
      <c r="DSK41" s="220"/>
      <c r="DSL41" s="220"/>
      <c r="DSM41" s="220"/>
      <c r="DSN41" s="220"/>
      <c r="DSO41" s="220"/>
      <c r="DSP41" s="220"/>
      <c r="DSQ41" s="220"/>
      <c r="DSR41" s="220"/>
      <c r="DSS41" s="220"/>
      <c r="DST41" s="220"/>
      <c r="DSU41" s="220"/>
      <c r="DSV41" s="220"/>
      <c r="DSW41" s="220"/>
      <c r="DSX41" s="220"/>
      <c r="DSY41" s="220"/>
      <c r="DSZ41" s="220"/>
      <c r="DTA41" s="220"/>
      <c r="DTB41" s="220"/>
      <c r="DTC41" s="220"/>
      <c r="DTD41" s="220"/>
      <c r="DTE41" s="220"/>
      <c r="DTF41" s="220"/>
      <c r="DTG41" s="220"/>
      <c r="DTH41" s="220"/>
      <c r="DTI41" s="220"/>
      <c r="DTJ41" s="220"/>
      <c r="DTK41" s="220"/>
      <c r="DTL41" s="220"/>
      <c r="DTM41" s="220"/>
      <c r="DTN41" s="220"/>
      <c r="DTO41" s="220"/>
      <c r="DTP41" s="220"/>
      <c r="DTQ41" s="220"/>
      <c r="DTR41" s="220"/>
      <c r="DTS41" s="220"/>
      <c r="DTT41" s="220"/>
      <c r="DTU41" s="220"/>
      <c r="DTV41" s="220"/>
      <c r="DTW41" s="220"/>
      <c r="DTX41" s="220"/>
      <c r="DTY41" s="220"/>
      <c r="DTZ41" s="220"/>
      <c r="DUA41" s="220"/>
      <c r="DUB41" s="220"/>
      <c r="DUC41" s="220"/>
      <c r="DUD41" s="220"/>
      <c r="DUE41" s="220"/>
      <c r="DUF41" s="220"/>
      <c r="DUG41" s="220"/>
      <c r="DUH41" s="220"/>
      <c r="DUI41" s="220"/>
      <c r="DUJ41" s="220"/>
      <c r="DUK41" s="220"/>
      <c r="DUL41" s="220"/>
      <c r="DUM41" s="220"/>
      <c r="DUN41" s="220"/>
      <c r="DUO41" s="220"/>
      <c r="DUP41" s="220"/>
      <c r="DUQ41" s="220"/>
      <c r="DUR41" s="220"/>
      <c r="DUS41" s="220"/>
      <c r="DUT41" s="220"/>
      <c r="DUU41" s="220"/>
      <c r="DUV41" s="220"/>
      <c r="DUW41" s="220"/>
      <c r="DUX41" s="220"/>
      <c r="DUY41" s="220"/>
      <c r="DUZ41" s="220"/>
      <c r="DVA41" s="220"/>
      <c r="DVB41" s="220"/>
      <c r="DVC41" s="220"/>
      <c r="DVD41" s="220"/>
      <c r="DVE41" s="220"/>
      <c r="DVF41" s="220"/>
      <c r="DVG41" s="220"/>
      <c r="DVH41" s="220"/>
      <c r="DVI41" s="220"/>
      <c r="DVJ41" s="220"/>
      <c r="DVK41" s="220"/>
      <c r="DVL41" s="220"/>
      <c r="DVM41" s="220"/>
      <c r="DVN41" s="220"/>
      <c r="DVO41" s="220"/>
      <c r="DVP41" s="220"/>
      <c r="DVQ41" s="220"/>
      <c r="DVR41" s="220"/>
      <c r="DVS41" s="220"/>
      <c r="DVT41" s="220"/>
      <c r="DVU41" s="220"/>
      <c r="DVV41" s="220"/>
      <c r="DVW41" s="220"/>
      <c r="DVX41" s="220"/>
      <c r="DVY41" s="220"/>
      <c r="DVZ41" s="220"/>
      <c r="DWA41" s="220"/>
      <c r="DWB41" s="220"/>
      <c r="DWC41" s="220"/>
      <c r="DWD41" s="220"/>
      <c r="DWE41" s="220"/>
      <c r="DWF41" s="220"/>
      <c r="DWG41" s="220"/>
      <c r="DWH41" s="220"/>
      <c r="DWI41" s="220"/>
      <c r="DWJ41" s="220"/>
      <c r="DWK41" s="220"/>
      <c r="DWL41" s="220"/>
      <c r="DWM41" s="220"/>
      <c r="DWN41" s="220"/>
      <c r="DWO41" s="220"/>
      <c r="DWP41" s="220"/>
      <c r="DWQ41" s="220"/>
      <c r="DWR41" s="220"/>
      <c r="DWS41" s="220"/>
      <c r="DWT41" s="220"/>
      <c r="DWU41" s="220"/>
      <c r="DWV41" s="220"/>
      <c r="DWW41" s="220"/>
      <c r="DWX41" s="220"/>
      <c r="DWY41" s="220"/>
      <c r="DWZ41" s="220"/>
      <c r="DXA41" s="220"/>
      <c r="DXB41" s="220"/>
      <c r="DXC41" s="220"/>
      <c r="DXD41" s="220"/>
      <c r="DXE41" s="220"/>
      <c r="DXF41" s="220"/>
      <c r="DXG41" s="220"/>
      <c r="DXH41" s="220"/>
      <c r="DXI41" s="220"/>
      <c r="DXJ41" s="220"/>
      <c r="DXK41" s="220"/>
      <c r="DXL41" s="220"/>
      <c r="DXM41" s="220"/>
      <c r="DXN41" s="220"/>
      <c r="DXO41" s="220"/>
      <c r="DXP41" s="220"/>
      <c r="DXQ41" s="220"/>
      <c r="DXR41" s="220"/>
      <c r="DXS41" s="220"/>
      <c r="DXT41" s="220"/>
      <c r="DXU41" s="220"/>
      <c r="DXV41" s="220"/>
      <c r="DXW41" s="220"/>
      <c r="DXX41" s="220"/>
      <c r="DXY41" s="220"/>
      <c r="DXZ41" s="220"/>
      <c r="DYA41" s="220"/>
      <c r="DYB41" s="220"/>
      <c r="DYC41" s="220"/>
      <c r="DYD41" s="220"/>
      <c r="DYE41" s="220"/>
      <c r="DYF41" s="220"/>
      <c r="DYG41" s="220"/>
      <c r="DYH41" s="220"/>
      <c r="DYI41" s="220"/>
      <c r="DYJ41" s="220"/>
      <c r="DYK41" s="220"/>
      <c r="DYL41" s="220"/>
      <c r="DYM41" s="220"/>
      <c r="DYN41" s="220"/>
      <c r="DYO41" s="220"/>
      <c r="DYP41" s="220"/>
      <c r="DYQ41" s="220"/>
      <c r="DYR41" s="220"/>
      <c r="DYS41" s="220"/>
      <c r="DYT41" s="220"/>
      <c r="DYU41" s="220"/>
      <c r="DYV41" s="220"/>
      <c r="DYW41" s="220"/>
      <c r="DYX41" s="220"/>
      <c r="DYY41" s="220"/>
      <c r="DYZ41" s="220"/>
      <c r="DZA41" s="220"/>
      <c r="DZB41" s="220"/>
      <c r="DZC41" s="220"/>
      <c r="DZD41" s="220"/>
      <c r="DZE41" s="220"/>
      <c r="DZF41" s="220"/>
      <c r="DZG41" s="220"/>
      <c r="DZH41" s="220"/>
      <c r="DZI41" s="220"/>
      <c r="DZJ41" s="220"/>
      <c r="DZK41" s="220"/>
      <c r="DZL41" s="220"/>
      <c r="DZM41" s="220"/>
      <c r="DZN41" s="220"/>
      <c r="DZO41" s="220"/>
      <c r="DZP41" s="220"/>
      <c r="DZQ41" s="220"/>
      <c r="DZR41" s="220"/>
      <c r="DZS41" s="220"/>
      <c r="DZT41" s="220"/>
      <c r="DZU41" s="220"/>
      <c r="DZV41" s="220"/>
      <c r="DZW41" s="220"/>
      <c r="DZX41" s="220"/>
      <c r="DZY41" s="220"/>
      <c r="DZZ41" s="220"/>
      <c r="EAA41" s="220"/>
      <c r="EAB41" s="220"/>
      <c r="EAC41" s="220"/>
      <c r="EAD41" s="220"/>
      <c r="EAE41" s="220"/>
      <c r="EAF41" s="220"/>
      <c r="EAG41" s="220"/>
      <c r="EAH41" s="220"/>
      <c r="EAI41" s="220"/>
      <c r="EAJ41" s="220"/>
      <c r="EAK41" s="220"/>
      <c r="EAL41" s="220"/>
      <c r="EAM41" s="220"/>
      <c r="EAN41" s="220"/>
      <c r="EAO41" s="220"/>
      <c r="EAP41" s="220"/>
      <c r="EAQ41" s="220"/>
      <c r="EAR41" s="220"/>
      <c r="EAS41" s="220"/>
      <c r="EAT41" s="220"/>
      <c r="EAU41" s="220"/>
      <c r="EAV41" s="220"/>
      <c r="EAW41" s="220"/>
      <c r="EAX41" s="220"/>
      <c r="EAY41" s="220"/>
      <c r="EAZ41" s="220"/>
      <c r="EBA41" s="220"/>
      <c r="EBB41" s="220"/>
      <c r="EBC41" s="220"/>
      <c r="EBD41" s="220"/>
      <c r="EBE41" s="220"/>
      <c r="EBF41" s="220"/>
      <c r="EBG41" s="220"/>
      <c r="EBH41" s="220"/>
      <c r="EBI41" s="220"/>
      <c r="EBJ41" s="220"/>
      <c r="EBK41" s="220"/>
      <c r="EBL41" s="220"/>
      <c r="EBM41" s="220"/>
      <c r="EBN41" s="220"/>
      <c r="EBO41" s="220"/>
      <c r="EBP41" s="220"/>
      <c r="EBQ41" s="220"/>
      <c r="EBR41" s="220"/>
      <c r="EBS41" s="220"/>
      <c r="EBT41" s="220"/>
      <c r="EBU41" s="220"/>
      <c r="EBV41" s="220"/>
      <c r="EBW41" s="220"/>
      <c r="EBX41" s="220"/>
      <c r="EBY41" s="220"/>
      <c r="EBZ41" s="220"/>
      <c r="ECA41" s="220"/>
      <c r="ECB41" s="220"/>
      <c r="ECC41" s="220"/>
      <c r="ECD41" s="220"/>
      <c r="ECE41" s="220"/>
      <c r="ECF41" s="220"/>
      <c r="ECG41" s="220"/>
      <c r="ECH41" s="220"/>
      <c r="ECI41" s="220"/>
      <c r="ECJ41" s="220"/>
      <c r="ECK41" s="220"/>
      <c r="ECL41" s="220"/>
      <c r="ECM41" s="220"/>
      <c r="ECN41" s="220"/>
      <c r="ECO41" s="220"/>
      <c r="ECP41" s="220"/>
      <c r="ECQ41" s="220"/>
      <c r="ECR41" s="220"/>
      <c r="ECS41" s="220"/>
      <c r="ECT41" s="220"/>
      <c r="ECU41" s="220"/>
      <c r="ECV41" s="220"/>
      <c r="ECW41" s="220"/>
      <c r="ECX41" s="220"/>
      <c r="ECY41" s="220"/>
      <c r="ECZ41" s="220"/>
      <c r="EDA41" s="220"/>
      <c r="EDB41" s="220"/>
      <c r="EDC41" s="220"/>
      <c r="EDD41" s="220"/>
      <c r="EDE41" s="220"/>
      <c r="EDF41" s="220"/>
      <c r="EDG41" s="220"/>
      <c r="EDH41" s="220"/>
      <c r="EDI41" s="220"/>
      <c r="EDJ41" s="220"/>
      <c r="EDK41" s="220"/>
      <c r="EDL41" s="220"/>
      <c r="EDM41" s="220"/>
      <c r="EDN41" s="220"/>
      <c r="EDO41" s="220"/>
      <c r="EDP41" s="220"/>
      <c r="EDQ41" s="220"/>
      <c r="EDR41" s="220"/>
      <c r="EDS41" s="220"/>
      <c r="EDT41" s="220"/>
      <c r="EDU41" s="220"/>
      <c r="EDV41" s="220"/>
      <c r="EDW41" s="220"/>
      <c r="EDX41" s="220"/>
      <c r="EDY41" s="220"/>
      <c r="EDZ41" s="220"/>
      <c r="EEA41" s="220"/>
      <c r="EEB41" s="220"/>
      <c r="EEC41" s="220"/>
      <c r="EED41" s="220"/>
      <c r="EEE41" s="220"/>
      <c r="EEF41" s="220"/>
      <c r="EEG41" s="220"/>
      <c r="EEH41" s="220"/>
      <c r="EEI41" s="220"/>
      <c r="EEJ41" s="220"/>
      <c r="EEK41" s="220"/>
      <c r="EEL41" s="220"/>
      <c r="EEM41" s="220"/>
      <c r="EEN41" s="220"/>
      <c r="EEO41" s="220"/>
      <c r="EEP41" s="220"/>
      <c r="EEQ41" s="220"/>
      <c r="EER41" s="220"/>
      <c r="EES41" s="220"/>
      <c r="EET41" s="220"/>
      <c r="EEU41" s="220"/>
      <c r="EEV41" s="220"/>
      <c r="EEW41" s="220"/>
      <c r="EEX41" s="220"/>
      <c r="EEY41" s="220"/>
      <c r="EEZ41" s="220"/>
      <c r="EFA41" s="220"/>
      <c r="EFB41" s="220"/>
      <c r="EFC41" s="220"/>
      <c r="EFD41" s="220"/>
      <c r="EFE41" s="220"/>
      <c r="EFF41" s="220"/>
      <c r="EFG41" s="220"/>
      <c r="EFH41" s="220"/>
      <c r="EFI41" s="220"/>
      <c r="EFJ41" s="220"/>
      <c r="EFK41" s="220"/>
      <c r="EFL41" s="220"/>
      <c r="EFM41" s="220"/>
      <c r="EFN41" s="220"/>
      <c r="EFO41" s="220"/>
      <c r="EFP41" s="220"/>
      <c r="EFQ41" s="220"/>
      <c r="EFR41" s="220"/>
      <c r="EFS41" s="220"/>
      <c r="EFT41" s="220"/>
      <c r="EFU41" s="220"/>
      <c r="EFV41" s="220"/>
      <c r="EFW41" s="220"/>
      <c r="EFX41" s="220"/>
      <c r="EFY41" s="220"/>
      <c r="EFZ41" s="220"/>
      <c r="EGA41" s="220"/>
      <c r="EGB41" s="220"/>
      <c r="EGC41" s="220"/>
      <c r="EGD41" s="220"/>
      <c r="EGE41" s="220"/>
      <c r="EGF41" s="220"/>
      <c r="EGG41" s="220"/>
      <c r="EGH41" s="220"/>
      <c r="EGI41" s="220"/>
      <c r="EGJ41" s="220"/>
      <c r="EGK41" s="220"/>
      <c r="EGL41" s="220"/>
      <c r="EGM41" s="220"/>
      <c r="EGN41" s="220"/>
      <c r="EGO41" s="220"/>
      <c r="EGP41" s="220"/>
      <c r="EGQ41" s="220"/>
      <c r="EGR41" s="220"/>
      <c r="EGS41" s="220"/>
      <c r="EGT41" s="220"/>
      <c r="EGU41" s="220"/>
      <c r="EGV41" s="220"/>
      <c r="EGW41" s="220"/>
      <c r="EGX41" s="220"/>
      <c r="EGY41" s="220"/>
      <c r="EGZ41" s="220"/>
      <c r="EHA41" s="220"/>
      <c r="EHB41" s="220"/>
      <c r="EHC41" s="220"/>
      <c r="EHD41" s="220"/>
      <c r="EHE41" s="220"/>
      <c r="EHF41" s="220"/>
      <c r="EHG41" s="220"/>
      <c r="EHH41" s="220"/>
      <c r="EHI41" s="220"/>
      <c r="EHJ41" s="220"/>
      <c r="EHK41" s="220"/>
      <c r="EHL41" s="220"/>
      <c r="EHM41" s="220"/>
      <c r="EHN41" s="220"/>
      <c r="EHO41" s="220"/>
      <c r="EHP41" s="220"/>
      <c r="EHQ41" s="220"/>
      <c r="EHR41" s="220"/>
      <c r="EHS41" s="220"/>
      <c r="EHT41" s="220"/>
      <c r="EHU41" s="220"/>
      <c r="EHV41" s="220"/>
      <c r="EHW41" s="220"/>
      <c r="EHX41" s="220"/>
      <c r="EHY41" s="220"/>
      <c r="EHZ41" s="220"/>
      <c r="EIA41" s="220"/>
      <c r="EIB41" s="220"/>
      <c r="EIC41" s="220"/>
      <c r="EID41" s="220"/>
      <c r="EIE41" s="220"/>
      <c r="EIF41" s="220"/>
      <c r="EIG41" s="220"/>
      <c r="EIH41" s="220"/>
      <c r="EII41" s="220"/>
      <c r="EIJ41" s="220"/>
      <c r="EIK41" s="220"/>
      <c r="EIL41" s="220"/>
      <c r="EIM41" s="220"/>
      <c r="EIN41" s="220"/>
      <c r="EIO41" s="220"/>
      <c r="EIP41" s="220"/>
      <c r="EIQ41" s="220"/>
      <c r="EIR41" s="220"/>
      <c r="EIS41" s="220"/>
      <c r="EIT41" s="220"/>
      <c r="EIU41" s="220"/>
      <c r="EIV41" s="220"/>
      <c r="EIW41" s="220"/>
      <c r="EIX41" s="220"/>
      <c r="EIY41" s="220"/>
      <c r="EIZ41" s="220"/>
      <c r="EJA41" s="220"/>
      <c r="EJB41" s="220"/>
      <c r="EJC41" s="220"/>
      <c r="EJD41" s="220"/>
      <c r="EJE41" s="220"/>
      <c r="EJF41" s="220"/>
      <c r="EJG41" s="220"/>
      <c r="EJH41" s="220"/>
      <c r="EJI41" s="220"/>
      <c r="EJJ41" s="220"/>
      <c r="EJK41" s="220"/>
      <c r="EJL41" s="220"/>
      <c r="EJM41" s="220"/>
      <c r="EJN41" s="220"/>
      <c r="EJO41" s="220"/>
      <c r="EJP41" s="220"/>
      <c r="EJQ41" s="220"/>
      <c r="EJR41" s="220"/>
      <c r="EJS41" s="220"/>
      <c r="EJT41" s="220"/>
      <c r="EJU41" s="220"/>
      <c r="EJV41" s="220"/>
      <c r="EJW41" s="220"/>
      <c r="EJX41" s="220"/>
      <c r="EJY41" s="220"/>
      <c r="EJZ41" s="220"/>
      <c r="EKA41" s="220"/>
      <c r="EKB41" s="220"/>
      <c r="EKC41" s="220"/>
      <c r="EKD41" s="220"/>
      <c r="EKE41" s="220"/>
      <c r="EKF41" s="220"/>
      <c r="EKG41" s="220"/>
      <c r="EKH41" s="220"/>
      <c r="EKI41" s="220"/>
      <c r="EKJ41" s="220"/>
      <c r="EKK41" s="220"/>
      <c r="EKL41" s="220"/>
      <c r="EKM41" s="220"/>
      <c r="EKN41" s="220"/>
      <c r="EKO41" s="220"/>
      <c r="EKP41" s="220"/>
      <c r="EKQ41" s="220"/>
      <c r="EKR41" s="220"/>
      <c r="EKS41" s="220"/>
      <c r="EKT41" s="220"/>
      <c r="EKU41" s="220"/>
      <c r="EKV41" s="220"/>
      <c r="EKW41" s="220"/>
      <c r="EKX41" s="220"/>
      <c r="EKY41" s="220"/>
      <c r="EKZ41" s="220"/>
      <c r="ELA41" s="220"/>
      <c r="ELB41" s="220"/>
      <c r="ELC41" s="220"/>
      <c r="ELD41" s="220"/>
      <c r="ELE41" s="220"/>
      <c r="ELF41" s="220"/>
      <c r="ELG41" s="220"/>
      <c r="ELH41" s="220"/>
      <c r="ELI41" s="220"/>
      <c r="ELJ41" s="220"/>
      <c r="ELK41" s="220"/>
      <c r="ELL41" s="220"/>
      <c r="ELM41" s="220"/>
      <c r="ELN41" s="220"/>
      <c r="ELO41" s="220"/>
      <c r="ELP41" s="220"/>
      <c r="ELQ41" s="220"/>
      <c r="ELR41" s="220"/>
      <c r="ELS41" s="220"/>
      <c r="ELT41" s="220"/>
      <c r="ELU41" s="220"/>
      <c r="ELV41" s="220"/>
      <c r="ELW41" s="220"/>
      <c r="ELX41" s="220"/>
      <c r="ELY41" s="220"/>
      <c r="ELZ41" s="220"/>
      <c r="EMA41" s="220"/>
      <c r="EMB41" s="220"/>
      <c r="EMC41" s="220"/>
      <c r="EMD41" s="220"/>
      <c r="EME41" s="220"/>
      <c r="EMF41" s="220"/>
      <c r="EMG41" s="220"/>
      <c r="EMH41" s="220"/>
      <c r="EMI41" s="220"/>
      <c r="EMJ41" s="220"/>
      <c r="EMK41" s="220"/>
      <c r="EML41" s="220"/>
      <c r="EMM41" s="220"/>
      <c r="EMN41" s="220"/>
      <c r="EMO41" s="220"/>
      <c r="EMP41" s="220"/>
      <c r="EMQ41" s="220"/>
      <c r="EMR41" s="220"/>
      <c r="EMS41" s="220"/>
      <c r="EMT41" s="220"/>
      <c r="EMU41" s="220"/>
      <c r="EMV41" s="220"/>
      <c r="EMW41" s="220"/>
      <c r="EMX41" s="220"/>
      <c r="EMY41" s="220"/>
      <c r="EMZ41" s="220"/>
      <c r="ENA41" s="220"/>
      <c r="ENB41" s="220"/>
      <c r="ENC41" s="220"/>
      <c r="END41" s="220"/>
      <c r="ENE41" s="220"/>
      <c r="ENF41" s="220"/>
      <c r="ENG41" s="220"/>
      <c r="ENH41" s="220"/>
      <c r="ENI41" s="220"/>
      <c r="ENJ41" s="220"/>
      <c r="ENK41" s="220"/>
      <c r="ENL41" s="220"/>
      <c r="ENM41" s="220"/>
      <c r="ENN41" s="220"/>
      <c r="ENO41" s="220"/>
      <c r="ENP41" s="220"/>
      <c r="ENQ41" s="220"/>
      <c r="ENR41" s="220"/>
      <c r="ENS41" s="220"/>
      <c r="ENT41" s="220"/>
      <c r="ENU41" s="220"/>
      <c r="ENV41" s="220"/>
      <c r="ENW41" s="220"/>
      <c r="ENX41" s="220"/>
      <c r="ENY41" s="220"/>
      <c r="ENZ41" s="220"/>
      <c r="EOA41" s="220"/>
      <c r="EOB41" s="220"/>
      <c r="EOC41" s="220"/>
      <c r="EOD41" s="220"/>
      <c r="EOE41" s="220"/>
      <c r="EOF41" s="220"/>
      <c r="EOG41" s="220"/>
      <c r="EOH41" s="220"/>
      <c r="EOI41" s="220"/>
      <c r="EOJ41" s="220"/>
      <c r="EOK41" s="220"/>
      <c r="EOL41" s="220"/>
      <c r="EOM41" s="220"/>
      <c r="EON41" s="220"/>
      <c r="EOO41" s="220"/>
      <c r="EOP41" s="220"/>
      <c r="EOQ41" s="220"/>
      <c r="EOR41" s="220"/>
      <c r="EOS41" s="220"/>
      <c r="EOT41" s="220"/>
      <c r="EOU41" s="220"/>
      <c r="EOV41" s="220"/>
      <c r="EOW41" s="220"/>
      <c r="EOX41" s="220"/>
      <c r="EOY41" s="220"/>
      <c r="EOZ41" s="220"/>
      <c r="EPA41" s="220"/>
      <c r="EPB41" s="220"/>
      <c r="EPC41" s="220"/>
      <c r="EPD41" s="220"/>
      <c r="EPE41" s="220"/>
      <c r="EPF41" s="220"/>
      <c r="EPG41" s="220"/>
      <c r="EPH41" s="220"/>
      <c r="EPI41" s="220"/>
      <c r="EPJ41" s="220"/>
      <c r="EPK41" s="220"/>
      <c r="EPL41" s="220"/>
      <c r="EPM41" s="220"/>
      <c r="EPN41" s="220"/>
      <c r="EPO41" s="220"/>
      <c r="EPP41" s="220"/>
      <c r="EPQ41" s="220"/>
      <c r="EPR41" s="220"/>
      <c r="EPS41" s="220"/>
      <c r="EPT41" s="220"/>
      <c r="EPU41" s="220"/>
      <c r="EPV41" s="220"/>
      <c r="EPW41" s="220"/>
      <c r="EPX41" s="220"/>
      <c r="EPY41" s="220"/>
      <c r="EPZ41" s="220"/>
      <c r="EQA41" s="220"/>
      <c r="EQB41" s="220"/>
      <c r="EQC41" s="220"/>
      <c r="EQD41" s="220"/>
      <c r="EQE41" s="220"/>
      <c r="EQF41" s="220"/>
      <c r="EQG41" s="220"/>
      <c r="EQH41" s="220"/>
      <c r="EQI41" s="220"/>
      <c r="EQJ41" s="220"/>
      <c r="EQK41" s="220"/>
      <c r="EQL41" s="220"/>
      <c r="EQM41" s="220"/>
      <c r="EQN41" s="220"/>
      <c r="EQO41" s="220"/>
      <c r="EQP41" s="220"/>
      <c r="EQQ41" s="220"/>
      <c r="EQR41" s="220"/>
      <c r="EQS41" s="220"/>
      <c r="EQT41" s="220"/>
      <c r="EQU41" s="220"/>
      <c r="EQV41" s="220"/>
      <c r="EQW41" s="220"/>
      <c r="EQX41" s="220"/>
      <c r="EQY41" s="220"/>
      <c r="EQZ41" s="220"/>
      <c r="ERA41" s="220"/>
      <c r="ERB41" s="220"/>
      <c r="ERC41" s="220"/>
      <c r="ERD41" s="220"/>
      <c r="ERE41" s="220"/>
      <c r="ERF41" s="220"/>
      <c r="ERG41" s="220"/>
      <c r="ERH41" s="220"/>
      <c r="ERI41" s="220"/>
      <c r="ERJ41" s="220"/>
      <c r="ERK41" s="220"/>
      <c r="ERL41" s="220"/>
      <c r="ERM41" s="220"/>
      <c r="ERN41" s="220"/>
      <c r="ERO41" s="220"/>
      <c r="ERP41" s="220"/>
      <c r="ERQ41" s="220"/>
      <c r="ERR41" s="220"/>
      <c r="ERS41" s="220"/>
      <c r="ERT41" s="220"/>
      <c r="ERU41" s="220"/>
      <c r="ERV41" s="220"/>
      <c r="ERW41" s="220"/>
      <c r="ERX41" s="220"/>
      <c r="ERY41" s="220"/>
      <c r="ERZ41" s="220"/>
      <c r="ESA41" s="220"/>
      <c r="ESB41" s="220"/>
      <c r="ESC41" s="220"/>
      <c r="ESD41" s="220"/>
      <c r="ESE41" s="220"/>
      <c r="ESF41" s="220"/>
      <c r="ESG41" s="220"/>
      <c r="ESH41" s="220"/>
      <c r="ESI41" s="220"/>
      <c r="ESJ41" s="220"/>
      <c r="ESK41" s="220"/>
      <c r="ESL41" s="220"/>
      <c r="ESM41" s="220"/>
      <c r="ESN41" s="220"/>
      <c r="ESO41" s="220"/>
      <c r="ESP41" s="220"/>
      <c r="ESQ41" s="220"/>
      <c r="ESR41" s="220"/>
      <c r="ESS41" s="220"/>
      <c r="EST41" s="220"/>
      <c r="ESU41" s="220"/>
      <c r="ESV41" s="220"/>
      <c r="ESW41" s="220"/>
      <c r="ESX41" s="220"/>
      <c r="ESY41" s="220"/>
      <c r="ESZ41" s="220"/>
      <c r="ETA41" s="220"/>
      <c r="ETB41" s="220"/>
      <c r="ETC41" s="220"/>
      <c r="ETD41" s="220"/>
      <c r="ETE41" s="220"/>
      <c r="ETF41" s="220"/>
      <c r="ETG41" s="220"/>
      <c r="ETH41" s="220"/>
      <c r="ETI41" s="220"/>
      <c r="ETJ41" s="220"/>
      <c r="ETK41" s="220"/>
      <c r="ETL41" s="220"/>
      <c r="ETM41" s="220"/>
      <c r="ETN41" s="220"/>
      <c r="ETO41" s="220"/>
      <c r="ETP41" s="220"/>
      <c r="ETQ41" s="220"/>
      <c r="ETR41" s="220"/>
      <c r="ETS41" s="220"/>
      <c r="ETT41" s="220"/>
      <c r="ETU41" s="220"/>
      <c r="ETV41" s="220"/>
      <c r="ETW41" s="220"/>
      <c r="ETX41" s="220"/>
      <c r="ETY41" s="220"/>
      <c r="ETZ41" s="220"/>
      <c r="EUA41" s="220"/>
      <c r="EUB41" s="220"/>
      <c r="EUC41" s="220"/>
      <c r="EUD41" s="220"/>
      <c r="EUE41" s="220"/>
      <c r="EUF41" s="220"/>
      <c r="EUG41" s="220"/>
      <c r="EUH41" s="220"/>
      <c r="EUI41" s="220"/>
      <c r="EUJ41" s="220"/>
      <c r="EUK41" s="220"/>
      <c r="EUL41" s="220"/>
      <c r="EUM41" s="220"/>
      <c r="EUN41" s="220"/>
      <c r="EUO41" s="220"/>
      <c r="EUP41" s="220"/>
      <c r="EUQ41" s="220"/>
      <c r="EUR41" s="220"/>
      <c r="EUS41" s="220"/>
      <c r="EUT41" s="220"/>
      <c r="EUU41" s="220"/>
      <c r="EUV41" s="220"/>
      <c r="EUW41" s="220"/>
      <c r="EUX41" s="220"/>
      <c r="EUY41" s="220"/>
      <c r="EUZ41" s="220"/>
      <c r="EVA41" s="220"/>
      <c r="EVB41" s="220"/>
      <c r="EVC41" s="220"/>
      <c r="EVD41" s="220"/>
      <c r="EVE41" s="220"/>
      <c r="EVF41" s="220"/>
      <c r="EVG41" s="220"/>
      <c r="EVH41" s="220"/>
      <c r="EVI41" s="220"/>
      <c r="EVJ41" s="220"/>
      <c r="EVK41" s="220"/>
      <c r="EVL41" s="220"/>
      <c r="EVM41" s="220"/>
      <c r="EVN41" s="220"/>
      <c r="EVO41" s="220"/>
      <c r="EVP41" s="220"/>
      <c r="EVQ41" s="220"/>
      <c r="EVR41" s="220"/>
      <c r="EVS41" s="220"/>
      <c r="EVT41" s="220"/>
      <c r="EVU41" s="220"/>
      <c r="EVV41" s="220"/>
      <c r="EVW41" s="220"/>
      <c r="EVX41" s="220"/>
      <c r="EVY41" s="220"/>
      <c r="EVZ41" s="220"/>
      <c r="EWA41" s="220"/>
      <c r="EWB41" s="220"/>
      <c r="EWC41" s="220"/>
      <c r="EWD41" s="220"/>
      <c r="EWE41" s="220"/>
      <c r="EWF41" s="220"/>
      <c r="EWG41" s="220"/>
      <c r="EWH41" s="220"/>
      <c r="EWI41" s="220"/>
      <c r="EWJ41" s="220"/>
      <c r="EWK41" s="220"/>
      <c r="EWL41" s="220"/>
      <c r="EWM41" s="220"/>
      <c r="EWN41" s="220"/>
      <c r="EWO41" s="220"/>
      <c r="EWP41" s="220"/>
      <c r="EWQ41" s="220"/>
      <c r="EWR41" s="220"/>
      <c r="EWS41" s="220"/>
      <c r="EWT41" s="220"/>
      <c r="EWU41" s="220"/>
      <c r="EWV41" s="220"/>
      <c r="EWW41" s="220"/>
      <c r="EWX41" s="220"/>
      <c r="EWY41" s="220"/>
      <c r="EWZ41" s="220"/>
      <c r="EXA41" s="220"/>
      <c r="EXB41" s="220"/>
      <c r="EXC41" s="220"/>
      <c r="EXD41" s="220"/>
      <c r="EXE41" s="220"/>
      <c r="EXF41" s="220"/>
      <c r="EXG41" s="220"/>
      <c r="EXH41" s="220"/>
      <c r="EXI41" s="220"/>
      <c r="EXJ41" s="220"/>
      <c r="EXK41" s="220"/>
      <c r="EXL41" s="220"/>
      <c r="EXM41" s="220"/>
      <c r="EXN41" s="220"/>
      <c r="EXO41" s="220"/>
      <c r="EXP41" s="220"/>
      <c r="EXQ41" s="220"/>
      <c r="EXR41" s="220"/>
      <c r="EXS41" s="220"/>
      <c r="EXT41" s="220"/>
      <c r="EXU41" s="220"/>
      <c r="EXV41" s="220"/>
      <c r="EXW41" s="220"/>
      <c r="EXX41" s="220"/>
      <c r="EXY41" s="220"/>
      <c r="EXZ41" s="220"/>
      <c r="EYA41" s="220"/>
      <c r="EYB41" s="220"/>
      <c r="EYC41" s="220"/>
      <c r="EYD41" s="220"/>
      <c r="EYE41" s="220"/>
      <c r="EYF41" s="220"/>
      <c r="EYG41" s="220"/>
      <c r="EYH41" s="220"/>
      <c r="EYI41" s="220"/>
      <c r="EYJ41" s="220"/>
      <c r="EYK41" s="220"/>
      <c r="EYL41" s="220"/>
      <c r="EYM41" s="220"/>
      <c r="EYN41" s="220"/>
      <c r="EYO41" s="220"/>
      <c r="EYP41" s="220"/>
      <c r="EYQ41" s="220"/>
      <c r="EYR41" s="220"/>
      <c r="EYS41" s="220"/>
      <c r="EYT41" s="220"/>
      <c r="EYU41" s="220"/>
      <c r="EYV41" s="220"/>
      <c r="EYW41" s="220"/>
      <c r="EYX41" s="220"/>
      <c r="EYY41" s="220"/>
      <c r="EYZ41" s="220"/>
      <c r="EZA41" s="220"/>
      <c r="EZB41" s="220"/>
      <c r="EZC41" s="220"/>
      <c r="EZD41" s="220"/>
      <c r="EZE41" s="220"/>
      <c r="EZF41" s="220"/>
      <c r="EZG41" s="220"/>
      <c r="EZH41" s="220"/>
      <c r="EZI41" s="220"/>
      <c r="EZJ41" s="220"/>
      <c r="EZK41" s="220"/>
      <c r="EZL41" s="220"/>
      <c r="EZM41" s="220"/>
      <c r="EZN41" s="220"/>
      <c r="EZO41" s="220"/>
      <c r="EZP41" s="220"/>
      <c r="EZQ41" s="220"/>
      <c r="EZR41" s="220"/>
      <c r="EZS41" s="220"/>
      <c r="EZT41" s="220"/>
      <c r="EZU41" s="220"/>
      <c r="EZV41" s="220"/>
      <c r="EZW41" s="220"/>
      <c r="EZX41" s="220"/>
      <c r="EZY41" s="220"/>
      <c r="EZZ41" s="220"/>
      <c r="FAA41" s="220"/>
      <c r="FAB41" s="220"/>
      <c r="FAC41" s="220"/>
      <c r="FAD41" s="220"/>
      <c r="FAE41" s="220"/>
      <c r="FAF41" s="220"/>
      <c r="FAG41" s="220"/>
      <c r="FAH41" s="220"/>
      <c r="FAI41" s="220"/>
      <c r="FAJ41" s="220"/>
      <c r="FAK41" s="220"/>
      <c r="FAL41" s="220"/>
      <c r="FAM41" s="220"/>
      <c r="FAN41" s="220"/>
      <c r="FAO41" s="220"/>
      <c r="FAP41" s="220"/>
      <c r="FAQ41" s="220"/>
      <c r="FAR41" s="220"/>
      <c r="FAS41" s="220"/>
      <c r="FAT41" s="220"/>
      <c r="FAU41" s="220"/>
      <c r="FAV41" s="220"/>
      <c r="FAW41" s="220"/>
      <c r="FAX41" s="220"/>
      <c r="FAY41" s="220"/>
      <c r="FAZ41" s="220"/>
      <c r="FBA41" s="220"/>
      <c r="FBB41" s="220"/>
      <c r="FBC41" s="220"/>
      <c r="FBD41" s="220"/>
      <c r="FBE41" s="220"/>
      <c r="FBF41" s="220"/>
      <c r="FBG41" s="220"/>
      <c r="FBH41" s="220"/>
      <c r="FBI41" s="220"/>
      <c r="FBJ41" s="220"/>
      <c r="FBK41" s="220"/>
      <c r="FBL41" s="220"/>
      <c r="FBM41" s="220"/>
      <c r="FBN41" s="220"/>
      <c r="FBO41" s="220"/>
      <c r="FBP41" s="220"/>
      <c r="FBQ41" s="220"/>
      <c r="FBR41" s="220"/>
      <c r="FBS41" s="220"/>
      <c r="FBT41" s="220"/>
      <c r="FBU41" s="220"/>
      <c r="FBV41" s="220"/>
      <c r="FBW41" s="220"/>
      <c r="FBX41" s="220"/>
      <c r="FBY41" s="220"/>
      <c r="FBZ41" s="220"/>
      <c r="FCA41" s="220"/>
      <c r="FCB41" s="220"/>
      <c r="FCC41" s="220"/>
      <c r="FCD41" s="220"/>
      <c r="FCE41" s="220"/>
      <c r="FCF41" s="220"/>
      <c r="FCG41" s="220"/>
      <c r="FCH41" s="220"/>
      <c r="FCI41" s="220"/>
      <c r="FCJ41" s="220"/>
      <c r="FCK41" s="220"/>
      <c r="FCL41" s="220"/>
      <c r="FCM41" s="220"/>
      <c r="FCN41" s="220"/>
      <c r="FCO41" s="220"/>
      <c r="FCP41" s="220"/>
      <c r="FCQ41" s="220"/>
      <c r="FCR41" s="220"/>
      <c r="FCS41" s="220"/>
      <c r="FCT41" s="220"/>
      <c r="FCU41" s="220"/>
      <c r="FCV41" s="220"/>
      <c r="FCW41" s="220"/>
      <c r="FCX41" s="220"/>
      <c r="FCY41" s="220"/>
      <c r="FCZ41" s="220"/>
      <c r="FDA41" s="220"/>
      <c r="FDB41" s="220"/>
      <c r="FDC41" s="220"/>
      <c r="FDD41" s="220"/>
      <c r="FDE41" s="220"/>
      <c r="FDF41" s="220"/>
      <c r="FDG41" s="220"/>
      <c r="FDH41" s="220"/>
      <c r="FDI41" s="220"/>
      <c r="FDJ41" s="220"/>
      <c r="FDK41" s="220"/>
      <c r="FDL41" s="220"/>
      <c r="FDM41" s="220"/>
      <c r="FDN41" s="220"/>
      <c r="FDO41" s="220"/>
      <c r="FDP41" s="220"/>
      <c r="FDQ41" s="220"/>
      <c r="FDR41" s="220"/>
      <c r="FDS41" s="220"/>
      <c r="FDT41" s="220"/>
      <c r="FDU41" s="220"/>
      <c r="FDV41" s="220"/>
      <c r="FDW41" s="220"/>
      <c r="FDX41" s="220"/>
      <c r="FDY41" s="220"/>
      <c r="FDZ41" s="220"/>
      <c r="FEA41" s="220"/>
      <c r="FEB41" s="220"/>
      <c r="FEC41" s="220"/>
      <c r="FED41" s="220"/>
      <c r="FEE41" s="220"/>
      <c r="FEF41" s="220"/>
      <c r="FEG41" s="220"/>
      <c r="FEH41" s="220"/>
      <c r="FEI41" s="220"/>
      <c r="FEJ41" s="220"/>
      <c r="FEK41" s="220"/>
      <c r="FEL41" s="220"/>
      <c r="FEM41" s="220"/>
      <c r="FEN41" s="220"/>
      <c r="FEO41" s="220"/>
      <c r="FEP41" s="220"/>
      <c r="FEQ41" s="220"/>
      <c r="FER41" s="220"/>
      <c r="FES41" s="220"/>
      <c r="FET41" s="220"/>
      <c r="FEU41" s="220"/>
      <c r="FEV41" s="220"/>
      <c r="FEW41" s="220"/>
      <c r="FEX41" s="220"/>
      <c r="FEY41" s="220"/>
      <c r="FEZ41" s="220"/>
      <c r="FFA41" s="220"/>
      <c r="FFB41" s="220"/>
      <c r="FFC41" s="220"/>
      <c r="FFD41" s="220"/>
      <c r="FFE41" s="220"/>
      <c r="FFF41" s="220"/>
      <c r="FFG41" s="220"/>
      <c r="FFH41" s="220"/>
      <c r="FFI41" s="220"/>
      <c r="FFJ41" s="220"/>
      <c r="FFK41" s="220"/>
      <c r="FFL41" s="220"/>
      <c r="FFM41" s="220"/>
      <c r="FFN41" s="220"/>
      <c r="FFO41" s="220"/>
      <c r="FFP41" s="220"/>
      <c r="FFQ41" s="220"/>
      <c r="FFR41" s="220"/>
      <c r="FFS41" s="220"/>
      <c r="FFT41" s="220"/>
      <c r="FFU41" s="220"/>
      <c r="FFV41" s="220"/>
      <c r="FFW41" s="220"/>
      <c r="FFX41" s="220"/>
      <c r="FFY41" s="220"/>
      <c r="FFZ41" s="220"/>
      <c r="FGA41" s="220"/>
      <c r="FGB41" s="220"/>
      <c r="FGC41" s="220"/>
      <c r="FGD41" s="220"/>
      <c r="FGE41" s="220"/>
      <c r="FGF41" s="220"/>
      <c r="FGG41" s="220"/>
      <c r="FGH41" s="220"/>
      <c r="FGI41" s="220"/>
      <c r="FGJ41" s="220"/>
      <c r="FGK41" s="220"/>
      <c r="FGL41" s="220"/>
      <c r="FGM41" s="220"/>
      <c r="FGN41" s="220"/>
      <c r="FGO41" s="220"/>
      <c r="FGP41" s="220"/>
      <c r="FGQ41" s="220"/>
      <c r="FGR41" s="220"/>
      <c r="FGS41" s="220"/>
      <c r="FGT41" s="220"/>
      <c r="FGU41" s="220"/>
      <c r="FGV41" s="220"/>
      <c r="FGW41" s="220"/>
      <c r="FGX41" s="220"/>
      <c r="FGY41" s="220"/>
      <c r="FGZ41" s="220"/>
      <c r="FHA41" s="220"/>
      <c r="FHB41" s="220"/>
      <c r="FHC41" s="220"/>
      <c r="FHD41" s="220"/>
      <c r="FHE41" s="220"/>
      <c r="FHF41" s="220"/>
      <c r="FHG41" s="220"/>
      <c r="FHH41" s="220"/>
      <c r="FHI41" s="220"/>
      <c r="FHJ41" s="220"/>
      <c r="FHK41" s="220"/>
      <c r="FHL41" s="220"/>
      <c r="FHM41" s="220"/>
      <c r="FHN41" s="220"/>
      <c r="FHO41" s="220"/>
      <c r="FHP41" s="220"/>
      <c r="FHQ41" s="220"/>
      <c r="FHR41" s="220"/>
      <c r="FHS41" s="220"/>
      <c r="FHT41" s="220"/>
      <c r="FHU41" s="220"/>
      <c r="FHV41" s="220"/>
      <c r="FHW41" s="220"/>
      <c r="FHX41" s="220"/>
      <c r="FHY41" s="220"/>
      <c r="FHZ41" s="220"/>
      <c r="FIA41" s="220"/>
      <c r="FIB41" s="220"/>
      <c r="FIC41" s="220"/>
      <c r="FID41" s="220"/>
      <c r="FIE41" s="220"/>
      <c r="FIF41" s="220"/>
      <c r="FIG41" s="220"/>
      <c r="FIH41" s="220"/>
      <c r="FII41" s="220"/>
      <c r="FIJ41" s="220"/>
      <c r="FIK41" s="220"/>
      <c r="FIL41" s="220"/>
      <c r="FIM41" s="220"/>
      <c r="FIN41" s="220"/>
      <c r="FIO41" s="220"/>
      <c r="FIP41" s="220"/>
      <c r="FIQ41" s="220"/>
      <c r="FIR41" s="220"/>
      <c r="FIS41" s="220"/>
      <c r="FIT41" s="220"/>
      <c r="FIU41" s="220"/>
      <c r="FIV41" s="220"/>
      <c r="FIW41" s="220"/>
      <c r="FIX41" s="220"/>
      <c r="FIY41" s="220"/>
      <c r="FIZ41" s="220"/>
      <c r="FJA41" s="220"/>
      <c r="FJB41" s="220"/>
      <c r="FJC41" s="220"/>
      <c r="FJD41" s="220"/>
      <c r="FJE41" s="220"/>
      <c r="FJF41" s="220"/>
      <c r="FJG41" s="220"/>
      <c r="FJH41" s="220"/>
      <c r="FJI41" s="220"/>
      <c r="FJJ41" s="220"/>
      <c r="FJK41" s="220"/>
      <c r="FJL41" s="220"/>
      <c r="FJM41" s="220"/>
      <c r="FJN41" s="220"/>
      <c r="FJO41" s="220"/>
      <c r="FJP41" s="220"/>
      <c r="FJQ41" s="220"/>
      <c r="FJR41" s="220"/>
      <c r="FJS41" s="220"/>
      <c r="FJT41" s="220"/>
      <c r="FJU41" s="220"/>
      <c r="FJV41" s="220"/>
      <c r="FJW41" s="220"/>
      <c r="FJX41" s="220"/>
      <c r="FJY41" s="220"/>
      <c r="FJZ41" s="220"/>
      <c r="FKA41" s="220"/>
      <c r="FKB41" s="220"/>
      <c r="FKC41" s="220"/>
      <c r="FKD41" s="220"/>
      <c r="FKE41" s="220"/>
      <c r="FKF41" s="220"/>
      <c r="FKG41" s="220"/>
      <c r="FKH41" s="220"/>
      <c r="FKI41" s="220"/>
      <c r="FKJ41" s="220"/>
      <c r="FKK41" s="220"/>
      <c r="FKL41" s="220"/>
      <c r="FKM41" s="220"/>
      <c r="FKN41" s="220"/>
      <c r="FKO41" s="220"/>
      <c r="FKP41" s="220"/>
      <c r="FKQ41" s="220"/>
      <c r="FKR41" s="220"/>
      <c r="FKS41" s="220"/>
      <c r="FKT41" s="220"/>
      <c r="FKU41" s="220"/>
      <c r="FKV41" s="220"/>
      <c r="FKW41" s="220"/>
      <c r="FKX41" s="220"/>
      <c r="FKY41" s="220"/>
      <c r="FKZ41" s="220"/>
      <c r="FLA41" s="220"/>
      <c r="FLB41" s="220"/>
      <c r="FLC41" s="220"/>
      <c r="FLD41" s="220"/>
      <c r="FLE41" s="220"/>
      <c r="FLF41" s="220"/>
      <c r="FLG41" s="220"/>
      <c r="FLH41" s="220"/>
      <c r="FLI41" s="220"/>
      <c r="FLJ41" s="220"/>
      <c r="FLK41" s="220"/>
      <c r="FLL41" s="220"/>
      <c r="FLM41" s="220"/>
      <c r="FLN41" s="220"/>
      <c r="FLO41" s="220"/>
      <c r="FLP41" s="220"/>
      <c r="FLQ41" s="220"/>
      <c r="FLR41" s="220"/>
      <c r="FLS41" s="220"/>
      <c r="FLT41" s="220"/>
      <c r="FLU41" s="220"/>
      <c r="FLV41" s="220"/>
      <c r="FLW41" s="220"/>
      <c r="FLX41" s="220"/>
      <c r="FLY41" s="220"/>
      <c r="FLZ41" s="220"/>
      <c r="FMA41" s="220"/>
      <c r="FMB41" s="220"/>
      <c r="FMC41" s="220"/>
      <c r="FMD41" s="220"/>
      <c r="FME41" s="220"/>
      <c r="FMF41" s="220"/>
      <c r="FMG41" s="220"/>
      <c r="FMH41" s="220"/>
      <c r="FMI41" s="220"/>
      <c r="FMJ41" s="220"/>
      <c r="FMK41" s="220"/>
      <c r="FML41" s="220"/>
      <c r="FMM41" s="220"/>
      <c r="FMN41" s="220"/>
      <c r="FMO41" s="220"/>
      <c r="FMP41" s="220"/>
      <c r="FMQ41" s="220"/>
      <c r="FMR41" s="220"/>
      <c r="FMS41" s="220"/>
      <c r="FMT41" s="220"/>
      <c r="FMU41" s="220"/>
      <c r="FMV41" s="220"/>
      <c r="FMW41" s="220"/>
      <c r="FMX41" s="220"/>
      <c r="FMY41" s="220"/>
      <c r="FMZ41" s="220"/>
      <c r="FNA41" s="220"/>
      <c r="FNB41" s="220"/>
      <c r="FNC41" s="220"/>
      <c r="FND41" s="220"/>
      <c r="FNE41" s="220"/>
      <c r="FNF41" s="220"/>
      <c r="FNG41" s="220"/>
      <c r="FNH41" s="220"/>
      <c r="FNI41" s="220"/>
      <c r="FNJ41" s="220"/>
      <c r="FNK41" s="220"/>
      <c r="FNL41" s="220"/>
      <c r="FNM41" s="220"/>
      <c r="FNN41" s="220"/>
      <c r="FNO41" s="220"/>
      <c r="FNP41" s="220"/>
      <c r="FNQ41" s="220"/>
      <c r="FNR41" s="220"/>
      <c r="FNS41" s="220"/>
      <c r="FNT41" s="220"/>
      <c r="FNU41" s="220"/>
      <c r="FNV41" s="220"/>
      <c r="FNW41" s="220"/>
      <c r="FNX41" s="220"/>
      <c r="FNY41" s="220"/>
      <c r="FNZ41" s="220"/>
      <c r="FOA41" s="220"/>
      <c r="FOB41" s="220"/>
      <c r="FOC41" s="220"/>
      <c r="FOD41" s="220"/>
      <c r="FOE41" s="220"/>
      <c r="FOF41" s="220"/>
      <c r="FOG41" s="220"/>
      <c r="FOH41" s="220"/>
      <c r="FOI41" s="220"/>
      <c r="FOJ41" s="220"/>
      <c r="FOK41" s="220"/>
      <c r="FOL41" s="220"/>
      <c r="FOM41" s="220"/>
      <c r="FON41" s="220"/>
      <c r="FOO41" s="220"/>
      <c r="FOP41" s="220"/>
      <c r="FOQ41" s="220"/>
      <c r="FOR41" s="220"/>
      <c r="FOS41" s="220"/>
      <c r="FOT41" s="220"/>
      <c r="FOU41" s="220"/>
      <c r="FOV41" s="220"/>
      <c r="FOW41" s="220"/>
      <c r="FOX41" s="220"/>
      <c r="FOY41" s="220"/>
      <c r="FOZ41" s="220"/>
      <c r="FPA41" s="220"/>
      <c r="FPB41" s="220"/>
      <c r="FPC41" s="220"/>
      <c r="FPD41" s="220"/>
      <c r="FPE41" s="220"/>
      <c r="FPF41" s="220"/>
      <c r="FPG41" s="220"/>
      <c r="FPH41" s="220"/>
      <c r="FPI41" s="220"/>
      <c r="FPJ41" s="220"/>
      <c r="FPK41" s="220"/>
      <c r="FPL41" s="220"/>
      <c r="FPM41" s="220"/>
      <c r="FPN41" s="220"/>
      <c r="FPO41" s="220"/>
      <c r="FPP41" s="220"/>
      <c r="FPQ41" s="220"/>
      <c r="FPR41" s="220"/>
      <c r="FPS41" s="220"/>
      <c r="FPT41" s="220"/>
      <c r="FPU41" s="220"/>
      <c r="FPV41" s="220"/>
      <c r="FPW41" s="220"/>
      <c r="FPX41" s="220"/>
      <c r="FPY41" s="220"/>
      <c r="FPZ41" s="220"/>
      <c r="FQA41" s="220"/>
      <c r="FQB41" s="220"/>
      <c r="FQC41" s="220"/>
      <c r="FQD41" s="220"/>
      <c r="FQE41" s="220"/>
      <c r="FQF41" s="220"/>
      <c r="FQG41" s="220"/>
      <c r="FQH41" s="220"/>
      <c r="FQI41" s="220"/>
      <c r="FQJ41" s="220"/>
      <c r="FQK41" s="220"/>
      <c r="FQL41" s="220"/>
      <c r="FQM41" s="220"/>
      <c r="FQN41" s="220"/>
      <c r="FQO41" s="220"/>
      <c r="FQP41" s="220"/>
      <c r="FQQ41" s="220"/>
      <c r="FQR41" s="220"/>
      <c r="FQS41" s="220"/>
      <c r="FQT41" s="220"/>
      <c r="FQU41" s="220"/>
      <c r="FQV41" s="220"/>
      <c r="FQW41" s="220"/>
      <c r="FQX41" s="220"/>
      <c r="FQY41" s="220"/>
      <c r="FQZ41" s="220"/>
      <c r="FRA41" s="220"/>
      <c r="FRB41" s="220"/>
      <c r="FRC41" s="220"/>
      <c r="FRD41" s="220"/>
      <c r="FRE41" s="220"/>
      <c r="FRF41" s="220"/>
      <c r="FRG41" s="220"/>
      <c r="FRH41" s="220"/>
      <c r="FRI41" s="220"/>
      <c r="FRJ41" s="220"/>
      <c r="FRK41" s="220"/>
      <c r="FRL41" s="220"/>
      <c r="FRM41" s="220"/>
      <c r="FRN41" s="220"/>
      <c r="FRO41" s="220"/>
      <c r="FRP41" s="220"/>
      <c r="FRQ41" s="220"/>
      <c r="FRR41" s="220"/>
      <c r="FRS41" s="220"/>
      <c r="FRT41" s="220"/>
      <c r="FRU41" s="220"/>
      <c r="FRV41" s="220"/>
      <c r="FRW41" s="220"/>
      <c r="FRX41" s="220"/>
      <c r="FRY41" s="220"/>
      <c r="FRZ41" s="220"/>
      <c r="FSA41" s="220"/>
      <c r="FSB41" s="220"/>
      <c r="FSC41" s="220"/>
      <c r="FSD41" s="220"/>
      <c r="FSE41" s="220"/>
      <c r="FSF41" s="220"/>
      <c r="FSG41" s="220"/>
      <c r="FSH41" s="220"/>
      <c r="FSI41" s="220"/>
      <c r="FSJ41" s="220"/>
      <c r="FSK41" s="220"/>
      <c r="FSL41" s="220"/>
      <c r="FSM41" s="220"/>
      <c r="FSN41" s="220"/>
      <c r="FSO41" s="220"/>
      <c r="FSP41" s="220"/>
      <c r="FSQ41" s="220"/>
      <c r="FSR41" s="220"/>
      <c r="FSS41" s="220"/>
      <c r="FST41" s="220"/>
      <c r="FSU41" s="220"/>
      <c r="FSV41" s="220"/>
      <c r="FSW41" s="220"/>
      <c r="FSX41" s="220"/>
      <c r="FSY41" s="220"/>
      <c r="FSZ41" s="220"/>
      <c r="FTA41" s="220"/>
      <c r="FTB41" s="220"/>
      <c r="FTC41" s="220"/>
      <c r="FTD41" s="220"/>
      <c r="FTE41" s="220"/>
      <c r="FTF41" s="220"/>
      <c r="FTG41" s="220"/>
      <c r="FTH41" s="220"/>
      <c r="FTI41" s="220"/>
      <c r="FTJ41" s="220"/>
      <c r="FTK41" s="220"/>
      <c r="FTL41" s="220"/>
      <c r="FTM41" s="220"/>
      <c r="FTN41" s="220"/>
      <c r="FTO41" s="220"/>
      <c r="FTP41" s="220"/>
      <c r="FTQ41" s="220"/>
      <c r="FTR41" s="220"/>
      <c r="FTS41" s="220"/>
      <c r="FTT41" s="220"/>
      <c r="FTU41" s="220"/>
      <c r="FTV41" s="220"/>
      <c r="FTW41" s="220"/>
      <c r="FTX41" s="220"/>
      <c r="FTY41" s="220"/>
      <c r="FTZ41" s="220"/>
      <c r="FUA41" s="220"/>
      <c r="FUB41" s="220"/>
      <c r="FUC41" s="220"/>
      <c r="FUD41" s="220"/>
      <c r="FUE41" s="220"/>
      <c r="FUF41" s="220"/>
      <c r="FUG41" s="220"/>
      <c r="FUH41" s="220"/>
      <c r="FUI41" s="220"/>
      <c r="FUJ41" s="220"/>
      <c r="FUK41" s="220"/>
      <c r="FUL41" s="220"/>
      <c r="FUM41" s="220"/>
      <c r="FUN41" s="220"/>
      <c r="FUO41" s="220"/>
      <c r="FUP41" s="220"/>
      <c r="FUQ41" s="220"/>
      <c r="FUR41" s="220"/>
      <c r="FUS41" s="220"/>
      <c r="FUT41" s="220"/>
      <c r="FUU41" s="220"/>
      <c r="FUV41" s="220"/>
      <c r="FUW41" s="220"/>
      <c r="FUX41" s="220"/>
      <c r="FUY41" s="220"/>
      <c r="FUZ41" s="220"/>
      <c r="FVA41" s="220"/>
      <c r="FVB41" s="220"/>
      <c r="FVC41" s="220"/>
      <c r="FVD41" s="220"/>
      <c r="FVE41" s="220"/>
      <c r="FVF41" s="220"/>
      <c r="FVG41" s="220"/>
      <c r="FVH41" s="220"/>
      <c r="FVI41" s="220"/>
      <c r="FVJ41" s="220"/>
      <c r="FVK41" s="220"/>
      <c r="FVL41" s="220"/>
      <c r="FVM41" s="220"/>
      <c r="FVN41" s="220"/>
      <c r="FVO41" s="220"/>
      <c r="FVP41" s="220"/>
      <c r="FVQ41" s="220"/>
      <c r="FVR41" s="220"/>
      <c r="FVS41" s="220"/>
      <c r="FVT41" s="220"/>
      <c r="FVU41" s="220"/>
      <c r="FVV41" s="220"/>
      <c r="FVW41" s="220"/>
      <c r="FVX41" s="220"/>
      <c r="FVY41" s="220"/>
      <c r="FVZ41" s="220"/>
      <c r="FWA41" s="220"/>
      <c r="FWB41" s="220"/>
      <c r="FWC41" s="220"/>
      <c r="FWD41" s="220"/>
      <c r="FWE41" s="220"/>
      <c r="FWF41" s="220"/>
      <c r="FWG41" s="220"/>
      <c r="FWH41" s="220"/>
      <c r="FWI41" s="220"/>
      <c r="FWJ41" s="220"/>
      <c r="FWK41" s="220"/>
      <c r="FWL41" s="220"/>
      <c r="FWM41" s="220"/>
      <c r="FWN41" s="220"/>
      <c r="FWO41" s="220"/>
      <c r="FWP41" s="220"/>
      <c r="FWQ41" s="220"/>
      <c r="FWR41" s="220"/>
      <c r="FWS41" s="220"/>
      <c r="FWT41" s="220"/>
      <c r="FWU41" s="220"/>
      <c r="FWV41" s="220"/>
      <c r="FWW41" s="220"/>
      <c r="FWX41" s="220"/>
      <c r="FWY41" s="220"/>
      <c r="FWZ41" s="220"/>
      <c r="FXA41" s="220"/>
      <c r="FXB41" s="220"/>
      <c r="FXC41" s="220"/>
      <c r="FXD41" s="220"/>
      <c r="FXE41" s="220"/>
      <c r="FXF41" s="220"/>
      <c r="FXG41" s="220"/>
      <c r="FXH41" s="220"/>
      <c r="FXI41" s="220"/>
      <c r="FXJ41" s="220"/>
      <c r="FXK41" s="220"/>
      <c r="FXL41" s="220"/>
      <c r="FXM41" s="220"/>
      <c r="FXN41" s="220"/>
      <c r="FXO41" s="220"/>
      <c r="FXP41" s="220"/>
      <c r="FXQ41" s="220"/>
      <c r="FXR41" s="220"/>
      <c r="FXS41" s="220"/>
      <c r="FXT41" s="220"/>
      <c r="FXU41" s="220"/>
      <c r="FXV41" s="220"/>
      <c r="FXW41" s="220"/>
      <c r="FXX41" s="220"/>
      <c r="FXY41" s="220"/>
      <c r="FXZ41" s="220"/>
      <c r="FYA41" s="220"/>
      <c r="FYB41" s="220"/>
      <c r="FYC41" s="220"/>
      <c r="FYD41" s="220"/>
      <c r="FYE41" s="220"/>
      <c r="FYF41" s="220"/>
      <c r="FYG41" s="220"/>
      <c r="FYH41" s="220"/>
      <c r="FYI41" s="220"/>
      <c r="FYJ41" s="220"/>
      <c r="FYK41" s="220"/>
      <c r="FYL41" s="220"/>
      <c r="FYM41" s="220"/>
      <c r="FYN41" s="220"/>
      <c r="FYO41" s="220"/>
      <c r="FYP41" s="220"/>
      <c r="FYQ41" s="220"/>
      <c r="FYR41" s="220"/>
      <c r="FYS41" s="220"/>
      <c r="FYT41" s="220"/>
      <c r="FYU41" s="220"/>
      <c r="FYV41" s="220"/>
      <c r="FYW41" s="220"/>
      <c r="FYX41" s="220"/>
      <c r="FYY41" s="220"/>
      <c r="FYZ41" s="220"/>
      <c r="FZA41" s="220"/>
      <c r="FZB41" s="220"/>
      <c r="FZC41" s="220"/>
      <c r="FZD41" s="220"/>
      <c r="FZE41" s="220"/>
      <c r="FZF41" s="220"/>
      <c r="FZG41" s="220"/>
      <c r="FZH41" s="220"/>
      <c r="FZI41" s="220"/>
      <c r="FZJ41" s="220"/>
      <c r="FZK41" s="220"/>
      <c r="FZL41" s="220"/>
      <c r="FZM41" s="220"/>
      <c r="FZN41" s="220"/>
      <c r="FZO41" s="220"/>
      <c r="FZP41" s="220"/>
      <c r="FZQ41" s="220"/>
      <c r="FZR41" s="220"/>
      <c r="FZS41" s="220"/>
      <c r="FZT41" s="220"/>
      <c r="FZU41" s="220"/>
      <c r="FZV41" s="220"/>
      <c r="FZW41" s="220"/>
      <c r="FZX41" s="220"/>
      <c r="FZY41" s="220"/>
      <c r="FZZ41" s="220"/>
      <c r="GAA41" s="220"/>
      <c r="GAB41" s="220"/>
      <c r="GAC41" s="220"/>
      <c r="GAD41" s="220"/>
      <c r="GAE41" s="220"/>
      <c r="GAF41" s="220"/>
      <c r="GAG41" s="220"/>
      <c r="GAH41" s="220"/>
      <c r="GAI41" s="220"/>
      <c r="GAJ41" s="220"/>
      <c r="GAK41" s="220"/>
      <c r="GAL41" s="220"/>
      <c r="GAM41" s="220"/>
      <c r="GAN41" s="220"/>
      <c r="GAO41" s="220"/>
      <c r="GAP41" s="220"/>
      <c r="GAQ41" s="220"/>
      <c r="GAR41" s="220"/>
      <c r="GAS41" s="220"/>
      <c r="GAT41" s="220"/>
      <c r="GAU41" s="220"/>
      <c r="GAV41" s="220"/>
      <c r="GAW41" s="220"/>
      <c r="GAX41" s="220"/>
      <c r="GAY41" s="220"/>
      <c r="GAZ41" s="220"/>
      <c r="GBA41" s="220"/>
      <c r="GBB41" s="220"/>
      <c r="GBC41" s="220"/>
      <c r="GBD41" s="220"/>
      <c r="GBE41" s="220"/>
      <c r="GBF41" s="220"/>
      <c r="GBG41" s="220"/>
      <c r="GBH41" s="220"/>
      <c r="GBI41" s="220"/>
      <c r="GBJ41" s="220"/>
      <c r="GBK41" s="220"/>
      <c r="GBL41" s="220"/>
      <c r="GBM41" s="220"/>
      <c r="GBN41" s="220"/>
      <c r="GBO41" s="220"/>
      <c r="GBP41" s="220"/>
      <c r="GBQ41" s="220"/>
      <c r="GBR41" s="220"/>
      <c r="GBS41" s="220"/>
      <c r="GBT41" s="220"/>
      <c r="GBU41" s="220"/>
      <c r="GBV41" s="220"/>
      <c r="GBW41" s="220"/>
      <c r="GBX41" s="220"/>
      <c r="GBY41" s="220"/>
      <c r="GBZ41" s="220"/>
      <c r="GCA41" s="220"/>
      <c r="GCB41" s="220"/>
      <c r="GCC41" s="220"/>
      <c r="GCD41" s="220"/>
      <c r="GCE41" s="220"/>
      <c r="GCF41" s="220"/>
      <c r="GCG41" s="220"/>
      <c r="GCH41" s="220"/>
      <c r="GCI41" s="220"/>
      <c r="GCJ41" s="220"/>
      <c r="GCK41" s="220"/>
      <c r="GCL41" s="220"/>
      <c r="GCM41" s="220"/>
      <c r="GCN41" s="220"/>
      <c r="GCO41" s="220"/>
      <c r="GCP41" s="220"/>
      <c r="GCQ41" s="220"/>
      <c r="GCR41" s="220"/>
      <c r="GCS41" s="220"/>
      <c r="GCT41" s="220"/>
      <c r="GCU41" s="220"/>
      <c r="GCV41" s="220"/>
      <c r="GCW41" s="220"/>
      <c r="GCX41" s="220"/>
      <c r="GCY41" s="220"/>
      <c r="GCZ41" s="220"/>
      <c r="GDA41" s="220"/>
      <c r="GDB41" s="220"/>
      <c r="GDC41" s="220"/>
      <c r="GDD41" s="220"/>
      <c r="GDE41" s="220"/>
      <c r="GDF41" s="220"/>
      <c r="GDG41" s="220"/>
      <c r="GDH41" s="220"/>
      <c r="GDI41" s="220"/>
      <c r="GDJ41" s="220"/>
      <c r="GDK41" s="220"/>
      <c r="GDL41" s="220"/>
      <c r="GDM41" s="220"/>
      <c r="GDN41" s="220"/>
      <c r="GDO41" s="220"/>
      <c r="GDP41" s="220"/>
      <c r="GDQ41" s="220"/>
      <c r="GDR41" s="220"/>
      <c r="GDS41" s="220"/>
      <c r="GDT41" s="220"/>
      <c r="GDU41" s="220"/>
      <c r="GDV41" s="220"/>
      <c r="GDW41" s="220"/>
      <c r="GDX41" s="220"/>
      <c r="GDY41" s="220"/>
      <c r="GDZ41" s="220"/>
      <c r="GEA41" s="220"/>
      <c r="GEB41" s="220"/>
      <c r="GEC41" s="220"/>
      <c r="GED41" s="220"/>
      <c r="GEE41" s="220"/>
      <c r="GEF41" s="220"/>
      <c r="GEG41" s="220"/>
      <c r="GEH41" s="220"/>
      <c r="GEI41" s="220"/>
      <c r="GEJ41" s="220"/>
      <c r="GEK41" s="220"/>
      <c r="GEL41" s="220"/>
      <c r="GEM41" s="220"/>
      <c r="GEN41" s="220"/>
      <c r="GEO41" s="220"/>
      <c r="GEP41" s="220"/>
      <c r="GEQ41" s="220"/>
      <c r="GER41" s="220"/>
      <c r="GES41" s="220"/>
      <c r="GET41" s="220"/>
      <c r="GEU41" s="220"/>
      <c r="GEV41" s="220"/>
      <c r="GEW41" s="220"/>
      <c r="GEX41" s="220"/>
      <c r="GEY41" s="220"/>
      <c r="GEZ41" s="220"/>
      <c r="GFA41" s="220"/>
      <c r="GFB41" s="220"/>
      <c r="GFC41" s="220"/>
      <c r="GFD41" s="220"/>
      <c r="GFE41" s="220"/>
      <c r="GFF41" s="220"/>
      <c r="GFG41" s="220"/>
      <c r="GFH41" s="220"/>
      <c r="GFI41" s="220"/>
      <c r="GFJ41" s="220"/>
      <c r="GFK41" s="220"/>
      <c r="GFL41" s="220"/>
      <c r="GFM41" s="220"/>
      <c r="GFN41" s="220"/>
      <c r="GFO41" s="220"/>
      <c r="GFP41" s="220"/>
      <c r="GFQ41" s="220"/>
      <c r="GFR41" s="220"/>
      <c r="GFS41" s="220"/>
      <c r="GFT41" s="220"/>
      <c r="GFU41" s="220"/>
      <c r="GFV41" s="220"/>
      <c r="GFW41" s="220"/>
      <c r="GFX41" s="220"/>
      <c r="GFY41" s="220"/>
      <c r="GFZ41" s="220"/>
      <c r="GGA41" s="220"/>
      <c r="GGB41" s="220"/>
      <c r="GGC41" s="220"/>
      <c r="GGD41" s="220"/>
      <c r="GGE41" s="220"/>
      <c r="GGF41" s="220"/>
      <c r="GGG41" s="220"/>
      <c r="GGH41" s="220"/>
      <c r="GGI41" s="220"/>
      <c r="GGJ41" s="220"/>
      <c r="GGK41" s="220"/>
      <c r="GGL41" s="220"/>
      <c r="GGM41" s="220"/>
      <c r="GGN41" s="220"/>
      <c r="GGO41" s="220"/>
      <c r="GGP41" s="220"/>
      <c r="GGQ41" s="220"/>
      <c r="GGR41" s="220"/>
      <c r="GGS41" s="220"/>
      <c r="GGT41" s="220"/>
      <c r="GGU41" s="220"/>
      <c r="GGV41" s="220"/>
      <c r="GGW41" s="220"/>
      <c r="GGX41" s="220"/>
      <c r="GGY41" s="220"/>
      <c r="GGZ41" s="220"/>
      <c r="GHA41" s="220"/>
      <c r="GHB41" s="220"/>
      <c r="GHC41" s="220"/>
      <c r="GHD41" s="220"/>
      <c r="GHE41" s="220"/>
      <c r="GHF41" s="220"/>
      <c r="GHG41" s="220"/>
      <c r="GHH41" s="220"/>
      <c r="GHI41" s="220"/>
      <c r="GHJ41" s="220"/>
      <c r="GHK41" s="220"/>
      <c r="GHL41" s="220"/>
      <c r="GHM41" s="220"/>
      <c r="GHN41" s="220"/>
      <c r="GHO41" s="220"/>
      <c r="GHP41" s="220"/>
      <c r="GHQ41" s="220"/>
      <c r="GHR41" s="220"/>
      <c r="GHS41" s="220"/>
      <c r="GHT41" s="220"/>
      <c r="GHU41" s="220"/>
      <c r="GHV41" s="220"/>
      <c r="GHW41" s="220"/>
      <c r="GHX41" s="220"/>
      <c r="GHY41" s="220"/>
      <c r="GHZ41" s="220"/>
      <c r="GIA41" s="220"/>
      <c r="GIB41" s="220"/>
      <c r="GIC41" s="220"/>
      <c r="GID41" s="220"/>
      <c r="GIE41" s="220"/>
      <c r="GIF41" s="220"/>
      <c r="GIG41" s="220"/>
      <c r="GIH41" s="220"/>
      <c r="GII41" s="220"/>
      <c r="GIJ41" s="220"/>
      <c r="GIK41" s="220"/>
      <c r="GIL41" s="220"/>
      <c r="GIM41" s="220"/>
      <c r="GIN41" s="220"/>
      <c r="GIO41" s="220"/>
      <c r="GIP41" s="220"/>
      <c r="GIQ41" s="220"/>
      <c r="GIR41" s="220"/>
      <c r="GIS41" s="220"/>
      <c r="GIT41" s="220"/>
      <c r="GIU41" s="220"/>
      <c r="GIV41" s="220"/>
      <c r="GIW41" s="220"/>
      <c r="GIX41" s="220"/>
      <c r="GIY41" s="220"/>
      <c r="GIZ41" s="220"/>
      <c r="GJA41" s="220"/>
      <c r="GJB41" s="220"/>
      <c r="GJC41" s="220"/>
      <c r="GJD41" s="220"/>
      <c r="GJE41" s="220"/>
      <c r="GJF41" s="220"/>
      <c r="GJG41" s="220"/>
      <c r="GJH41" s="220"/>
      <c r="GJI41" s="220"/>
      <c r="GJJ41" s="220"/>
      <c r="GJK41" s="220"/>
      <c r="GJL41" s="220"/>
      <c r="GJM41" s="220"/>
      <c r="GJN41" s="220"/>
      <c r="GJO41" s="220"/>
      <c r="GJP41" s="220"/>
      <c r="GJQ41" s="220"/>
      <c r="GJR41" s="220"/>
      <c r="GJS41" s="220"/>
      <c r="GJT41" s="220"/>
      <c r="GJU41" s="220"/>
      <c r="GJV41" s="220"/>
      <c r="GJW41" s="220"/>
      <c r="GJX41" s="220"/>
      <c r="GJY41" s="220"/>
      <c r="GJZ41" s="220"/>
      <c r="GKA41" s="220"/>
      <c r="GKB41" s="220"/>
      <c r="GKC41" s="220"/>
      <c r="GKD41" s="220"/>
      <c r="GKE41" s="220"/>
      <c r="GKF41" s="220"/>
      <c r="GKG41" s="220"/>
      <c r="GKH41" s="220"/>
      <c r="GKI41" s="220"/>
      <c r="GKJ41" s="220"/>
      <c r="GKK41" s="220"/>
      <c r="GKL41" s="220"/>
      <c r="GKM41" s="220"/>
      <c r="GKN41" s="220"/>
      <c r="GKO41" s="220"/>
      <c r="GKP41" s="220"/>
      <c r="GKQ41" s="220"/>
      <c r="GKR41" s="220"/>
      <c r="GKS41" s="220"/>
      <c r="GKT41" s="220"/>
      <c r="GKU41" s="220"/>
      <c r="GKV41" s="220"/>
      <c r="GKW41" s="220"/>
      <c r="GKX41" s="220"/>
      <c r="GKY41" s="220"/>
      <c r="GKZ41" s="220"/>
      <c r="GLA41" s="220"/>
      <c r="GLB41" s="220"/>
      <c r="GLC41" s="220"/>
      <c r="GLD41" s="220"/>
      <c r="GLE41" s="220"/>
      <c r="GLF41" s="220"/>
      <c r="GLG41" s="220"/>
      <c r="GLH41" s="220"/>
      <c r="GLI41" s="220"/>
      <c r="GLJ41" s="220"/>
      <c r="GLK41" s="220"/>
      <c r="GLL41" s="220"/>
      <c r="GLM41" s="220"/>
      <c r="GLN41" s="220"/>
      <c r="GLO41" s="220"/>
      <c r="GLP41" s="220"/>
      <c r="GLQ41" s="220"/>
      <c r="GLR41" s="220"/>
      <c r="GLS41" s="220"/>
      <c r="GLT41" s="220"/>
      <c r="GLU41" s="220"/>
      <c r="GLV41" s="220"/>
      <c r="GLW41" s="220"/>
      <c r="GLX41" s="220"/>
      <c r="GLY41" s="220"/>
      <c r="GLZ41" s="220"/>
      <c r="GMA41" s="220"/>
      <c r="GMB41" s="220"/>
      <c r="GMC41" s="220"/>
      <c r="GMD41" s="220"/>
      <c r="GME41" s="220"/>
      <c r="GMF41" s="220"/>
      <c r="GMG41" s="220"/>
      <c r="GMH41" s="220"/>
      <c r="GMI41" s="220"/>
      <c r="GMJ41" s="220"/>
      <c r="GMK41" s="220"/>
      <c r="GML41" s="220"/>
      <c r="GMM41" s="220"/>
      <c r="GMN41" s="220"/>
      <c r="GMO41" s="220"/>
      <c r="GMP41" s="220"/>
      <c r="GMQ41" s="220"/>
      <c r="GMR41" s="220"/>
      <c r="GMS41" s="220"/>
      <c r="GMT41" s="220"/>
      <c r="GMU41" s="220"/>
      <c r="GMV41" s="220"/>
      <c r="GMW41" s="220"/>
      <c r="GMX41" s="220"/>
      <c r="GMY41" s="220"/>
      <c r="GMZ41" s="220"/>
      <c r="GNA41" s="220"/>
      <c r="GNB41" s="220"/>
      <c r="GNC41" s="220"/>
      <c r="GND41" s="220"/>
      <c r="GNE41" s="220"/>
      <c r="GNF41" s="220"/>
      <c r="GNG41" s="220"/>
      <c r="GNH41" s="220"/>
      <c r="GNI41" s="220"/>
      <c r="GNJ41" s="220"/>
      <c r="GNK41" s="220"/>
      <c r="GNL41" s="220"/>
      <c r="GNM41" s="220"/>
      <c r="GNN41" s="220"/>
      <c r="GNO41" s="220"/>
      <c r="GNP41" s="220"/>
      <c r="GNQ41" s="220"/>
      <c r="GNR41" s="220"/>
      <c r="GNS41" s="220"/>
      <c r="GNT41" s="220"/>
      <c r="GNU41" s="220"/>
      <c r="GNV41" s="220"/>
      <c r="GNW41" s="220"/>
      <c r="GNX41" s="220"/>
      <c r="GNY41" s="220"/>
      <c r="GNZ41" s="220"/>
      <c r="GOA41" s="220"/>
      <c r="GOB41" s="220"/>
      <c r="GOC41" s="220"/>
      <c r="GOD41" s="220"/>
      <c r="GOE41" s="220"/>
      <c r="GOF41" s="220"/>
      <c r="GOG41" s="220"/>
      <c r="GOH41" s="220"/>
      <c r="GOI41" s="220"/>
      <c r="GOJ41" s="220"/>
      <c r="GOK41" s="220"/>
      <c r="GOL41" s="220"/>
      <c r="GOM41" s="220"/>
      <c r="GON41" s="220"/>
      <c r="GOO41" s="220"/>
      <c r="GOP41" s="220"/>
      <c r="GOQ41" s="220"/>
      <c r="GOR41" s="220"/>
      <c r="GOS41" s="220"/>
      <c r="GOT41" s="220"/>
      <c r="GOU41" s="220"/>
      <c r="GOV41" s="220"/>
      <c r="GOW41" s="220"/>
      <c r="GOX41" s="220"/>
      <c r="GOY41" s="220"/>
      <c r="GOZ41" s="220"/>
      <c r="GPA41" s="220"/>
      <c r="GPB41" s="220"/>
      <c r="GPC41" s="220"/>
      <c r="GPD41" s="220"/>
      <c r="GPE41" s="220"/>
      <c r="GPF41" s="220"/>
      <c r="GPG41" s="220"/>
      <c r="GPH41" s="220"/>
      <c r="GPI41" s="220"/>
      <c r="GPJ41" s="220"/>
      <c r="GPK41" s="220"/>
      <c r="GPL41" s="220"/>
      <c r="GPM41" s="220"/>
      <c r="GPN41" s="220"/>
      <c r="GPO41" s="220"/>
      <c r="GPP41" s="220"/>
      <c r="GPQ41" s="220"/>
      <c r="GPR41" s="220"/>
      <c r="GPS41" s="220"/>
      <c r="GPT41" s="220"/>
      <c r="GPU41" s="220"/>
      <c r="GPV41" s="220"/>
      <c r="GPW41" s="220"/>
      <c r="GPX41" s="220"/>
      <c r="GPY41" s="220"/>
      <c r="GPZ41" s="220"/>
      <c r="GQA41" s="220"/>
      <c r="GQB41" s="220"/>
      <c r="GQC41" s="220"/>
      <c r="GQD41" s="220"/>
      <c r="GQE41" s="220"/>
      <c r="GQF41" s="220"/>
      <c r="GQG41" s="220"/>
      <c r="GQH41" s="220"/>
      <c r="GQI41" s="220"/>
      <c r="GQJ41" s="220"/>
      <c r="GQK41" s="220"/>
      <c r="GQL41" s="220"/>
      <c r="GQM41" s="220"/>
      <c r="GQN41" s="220"/>
      <c r="GQO41" s="220"/>
      <c r="GQP41" s="220"/>
      <c r="GQQ41" s="220"/>
      <c r="GQR41" s="220"/>
      <c r="GQS41" s="220"/>
      <c r="GQT41" s="220"/>
      <c r="GQU41" s="220"/>
      <c r="GQV41" s="220"/>
      <c r="GQW41" s="220"/>
      <c r="GQX41" s="220"/>
      <c r="GQY41" s="220"/>
      <c r="GQZ41" s="220"/>
      <c r="GRA41" s="220"/>
      <c r="GRB41" s="220"/>
      <c r="GRC41" s="220"/>
      <c r="GRD41" s="220"/>
      <c r="GRE41" s="220"/>
      <c r="GRF41" s="220"/>
      <c r="GRG41" s="220"/>
      <c r="GRH41" s="220"/>
      <c r="GRI41" s="220"/>
      <c r="GRJ41" s="220"/>
      <c r="GRK41" s="220"/>
      <c r="GRL41" s="220"/>
      <c r="GRM41" s="220"/>
      <c r="GRN41" s="220"/>
      <c r="GRO41" s="220"/>
      <c r="GRP41" s="220"/>
      <c r="GRQ41" s="220"/>
      <c r="GRR41" s="220"/>
      <c r="GRS41" s="220"/>
      <c r="GRT41" s="220"/>
      <c r="GRU41" s="220"/>
      <c r="GRV41" s="220"/>
      <c r="GRW41" s="220"/>
      <c r="GRX41" s="220"/>
      <c r="GRY41" s="220"/>
      <c r="GRZ41" s="220"/>
      <c r="GSA41" s="220"/>
      <c r="GSB41" s="220"/>
      <c r="GSC41" s="220"/>
      <c r="GSD41" s="220"/>
      <c r="GSE41" s="220"/>
      <c r="GSF41" s="220"/>
      <c r="GSG41" s="220"/>
      <c r="GSH41" s="220"/>
      <c r="GSI41" s="220"/>
      <c r="GSJ41" s="220"/>
      <c r="GSK41" s="220"/>
      <c r="GSL41" s="220"/>
      <c r="GSM41" s="220"/>
      <c r="GSN41" s="220"/>
      <c r="GSO41" s="220"/>
      <c r="GSP41" s="220"/>
      <c r="GSQ41" s="220"/>
      <c r="GSR41" s="220"/>
      <c r="GSS41" s="220"/>
      <c r="GST41" s="220"/>
      <c r="GSU41" s="220"/>
      <c r="GSV41" s="220"/>
      <c r="GSW41" s="220"/>
      <c r="GSX41" s="220"/>
      <c r="GSY41" s="220"/>
      <c r="GSZ41" s="220"/>
      <c r="GTA41" s="220"/>
      <c r="GTB41" s="220"/>
      <c r="GTC41" s="220"/>
      <c r="GTD41" s="220"/>
      <c r="GTE41" s="220"/>
      <c r="GTF41" s="220"/>
      <c r="GTG41" s="220"/>
      <c r="GTH41" s="220"/>
      <c r="GTI41" s="220"/>
      <c r="GTJ41" s="220"/>
      <c r="GTK41" s="220"/>
      <c r="GTL41" s="220"/>
      <c r="GTM41" s="220"/>
      <c r="GTN41" s="220"/>
      <c r="GTO41" s="220"/>
      <c r="GTP41" s="220"/>
      <c r="GTQ41" s="220"/>
      <c r="GTR41" s="220"/>
      <c r="GTS41" s="220"/>
      <c r="GTT41" s="220"/>
      <c r="GTU41" s="220"/>
      <c r="GTV41" s="220"/>
      <c r="GTW41" s="220"/>
      <c r="GTX41" s="220"/>
      <c r="GTY41" s="220"/>
      <c r="GTZ41" s="220"/>
      <c r="GUA41" s="220"/>
      <c r="GUB41" s="220"/>
      <c r="GUC41" s="220"/>
      <c r="GUD41" s="220"/>
      <c r="GUE41" s="220"/>
      <c r="GUF41" s="220"/>
      <c r="GUG41" s="220"/>
      <c r="GUH41" s="220"/>
      <c r="GUI41" s="220"/>
      <c r="GUJ41" s="220"/>
      <c r="GUK41" s="220"/>
      <c r="GUL41" s="220"/>
      <c r="GUM41" s="220"/>
      <c r="GUN41" s="220"/>
      <c r="GUO41" s="220"/>
      <c r="GUP41" s="220"/>
      <c r="GUQ41" s="220"/>
      <c r="GUR41" s="220"/>
      <c r="GUS41" s="220"/>
      <c r="GUT41" s="220"/>
      <c r="GUU41" s="220"/>
      <c r="GUV41" s="220"/>
      <c r="GUW41" s="220"/>
      <c r="GUX41" s="220"/>
      <c r="GUY41" s="220"/>
      <c r="GUZ41" s="220"/>
      <c r="GVA41" s="220"/>
      <c r="GVB41" s="220"/>
      <c r="GVC41" s="220"/>
      <c r="GVD41" s="220"/>
      <c r="GVE41" s="220"/>
      <c r="GVF41" s="220"/>
      <c r="GVG41" s="220"/>
      <c r="GVH41" s="220"/>
      <c r="GVI41" s="220"/>
      <c r="GVJ41" s="220"/>
      <c r="GVK41" s="220"/>
      <c r="GVL41" s="220"/>
      <c r="GVM41" s="220"/>
      <c r="GVN41" s="220"/>
      <c r="GVO41" s="220"/>
      <c r="GVP41" s="220"/>
      <c r="GVQ41" s="220"/>
      <c r="GVR41" s="220"/>
      <c r="GVS41" s="220"/>
      <c r="GVT41" s="220"/>
      <c r="GVU41" s="220"/>
      <c r="GVV41" s="220"/>
      <c r="GVW41" s="220"/>
      <c r="GVX41" s="220"/>
      <c r="GVY41" s="220"/>
      <c r="GVZ41" s="220"/>
      <c r="GWA41" s="220"/>
      <c r="GWB41" s="220"/>
      <c r="GWC41" s="220"/>
      <c r="GWD41" s="220"/>
      <c r="GWE41" s="220"/>
      <c r="GWF41" s="220"/>
      <c r="GWG41" s="220"/>
      <c r="GWH41" s="220"/>
      <c r="GWI41" s="220"/>
      <c r="GWJ41" s="220"/>
      <c r="GWK41" s="220"/>
      <c r="GWL41" s="220"/>
      <c r="GWM41" s="220"/>
      <c r="GWN41" s="220"/>
      <c r="GWO41" s="220"/>
      <c r="GWP41" s="220"/>
      <c r="GWQ41" s="220"/>
      <c r="GWR41" s="220"/>
      <c r="GWS41" s="220"/>
      <c r="GWT41" s="220"/>
      <c r="GWU41" s="220"/>
      <c r="GWV41" s="220"/>
      <c r="GWW41" s="220"/>
      <c r="GWX41" s="220"/>
      <c r="GWY41" s="220"/>
      <c r="GWZ41" s="220"/>
      <c r="GXA41" s="220"/>
      <c r="GXB41" s="220"/>
      <c r="GXC41" s="220"/>
      <c r="GXD41" s="220"/>
      <c r="GXE41" s="220"/>
      <c r="GXF41" s="220"/>
      <c r="GXG41" s="220"/>
      <c r="GXH41" s="220"/>
      <c r="GXI41" s="220"/>
      <c r="GXJ41" s="220"/>
      <c r="GXK41" s="220"/>
      <c r="GXL41" s="220"/>
      <c r="GXM41" s="220"/>
      <c r="GXN41" s="220"/>
      <c r="GXO41" s="220"/>
      <c r="GXP41" s="220"/>
      <c r="GXQ41" s="220"/>
      <c r="GXR41" s="220"/>
      <c r="GXS41" s="220"/>
      <c r="GXT41" s="220"/>
      <c r="GXU41" s="220"/>
      <c r="GXV41" s="220"/>
      <c r="GXW41" s="220"/>
      <c r="GXX41" s="220"/>
      <c r="GXY41" s="220"/>
      <c r="GXZ41" s="220"/>
      <c r="GYA41" s="220"/>
      <c r="GYB41" s="220"/>
      <c r="GYC41" s="220"/>
      <c r="GYD41" s="220"/>
      <c r="GYE41" s="220"/>
      <c r="GYF41" s="220"/>
      <c r="GYG41" s="220"/>
      <c r="GYH41" s="220"/>
      <c r="GYI41" s="220"/>
      <c r="GYJ41" s="220"/>
      <c r="GYK41" s="220"/>
      <c r="GYL41" s="220"/>
      <c r="GYM41" s="220"/>
      <c r="GYN41" s="220"/>
      <c r="GYO41" s="220"/>
      <c r="GYP41" s="220"/>
      <c r="GYQ41" s="220"/>
      <c r="GYR41" s="220"/>
      <c r="GYS41" s="220"/>
      <c r="GYT41" s="220"/>
      <c r="GYU41" s="220"/>
      <c r="GYV41" s="220"/>
      <c r="GYW41" s="220"/>
      <c r="GYX41" s="220"/>
      <c r="GYY41" s="220"/>
      <c r="GYZ41" s="220"/>
      <c r="GZA41" s="220"/>
      <c r="GZB41" s="220"/>
      <c r="GZC41" s="220"/>
      <c r="GZD41" s="220"/>
      <c r="GZE41" s="220"/>
      <c r="GZF41" s="220"/>
      <c r="GZG41" s="220"/>
      <c r="GZH41" s="220"/>
      <c r="GZI41" s="220"/>
      <c r="GZJ41" s="220"/>
      <c r="GZK41" s="220"/>
      <c r="GZL41" s="220"/>
      <c r="GZM41" s="220"/>
      <c r="GZN41" s="220"/>
      <c r="GZO41" s="220"/>
      <c r="GZP41" s="220"/>
      <c r="GZQ41" s="220"/>
      <c r="GZR41" s="220"/>
      <c r="GZS41" s="220"/>
      <c r="GZT41" s="220"/>
      <c r="GZU41" s="220"/>
      <c r="GZV41" s="220"/>
      <c r="GZW41" s="220"/>
      <c r="GZX41" s="220"/>
      <c r="GZY41" s="220"/>
      <c r="GZZ41" s="220"/>
      <c r="HAA41" s="220"/>
      <c r="HAB41" s="220"/>
      <c r="HAC41" s="220"/>
      <c r="HAD41" s="220"/>
      <c r="HAE41" s="220"/>
      <c r="HAF41" s="220"/>
      <c r="HAG41" s="220"/>
      <c r="HAH41" s="220"/>
      <c r="HAI41" s="220"/>
      <c r="HAJ41" s="220"/>
      <c r="HAK41" s="220"/>
      <c r="HAL41" s="220"/>
      <c r="HAM41" s="220"/>
      <c r="HAN41" s="220"/>
      <c r="HAO41" s="220"/>
      <c r="HAP41" s="220"/>
      <c r="HAQ41" s="220"/>
      <c r="HAR41" s="220"/>
      <c r="HAS41" s="220"/>
      <c r="HAT41" s="220"/>
      <c r="HAU41" s="220"/>
      <c r="HAV41" s="220"/>
      <c r="HAW41" s="220"/>
      <c r="HAX41" s="220"/>
      <c r="HAY41" s="220"/>
      <c r="HAZ41" s="220"/>
      <c r="HBA41" s="220"/>
      <c r="HBB41" s="220"/>
      <c r="HBC41" s="220"/>
      <c r="HBD41" s="220"/>
      <c r="HBE41" s="220"/>
      <c r="HBF41" s="220"/>
      <c r="HBG41" s="220"/>
      <c r="HBH41" s="220"/>
      <c r="HBI41" s="220"/>
      <c r="HBJ41" s="220"/>
      <c r="HBK41" s="220"/>
      <c r="HBL41" s="220"/>
      <c r="HBM41" s="220"/>
      <c r="HBN41" s="220"/>
      <c r="HBO41" s="220"/>
      <c r="HBP41" s="220"/>
      <c r="HBQ41" s="220"/>
      <c r="HBR41" s="220"/>
      <c r="HBS41" s="220"/>
      <c r="HBT41" s="220"/>
      <c r="HBU41" s="220"/>
      <c r="HBV41" s="220"/>
      <c r="HBW41" s="220"/>
      <c r="HBX41" s="220"/>
      <c r="HBY41" s="220"/>
      <c r="HBZ41" s="220"/>
      <c r="HCA41" s="220"/>
      <c r="HCB41" s="220"/>
      <c r="HCC41" s="220"/>
      <c r="HCD41" s="220"/>
      <c r="HCE41" s="220"/>
      <c r="HCF41" s="220"/>
      <c r="HCG41" s="220"/>
      <c r="HCH41" s="220"/>
      <c r="HCI41" s="220"/>
      <c r="HCJ41" s="220"/>
      <c r="HCK41" s="220"/>
      <c r="HCL41" s="220"/>
      <c r="HCM41" s="220"/>
      <c r="HCN41" s="220"/>
      <c r="HCO41" s="220"/>
      <c r="HCP41" s="220"/>
      <c r="HCQ41" s="220"/>
      <c r="HCR41" s="220"/>
      <c r="HCS41" s="220"/>
      <c r="HCT41" s="220"/>
      <c r="HCU41" s="220"/>
      <c r="HCV41" s="220"/>
      <c r="HCW41" s="220"/>
      <c r="HCX41" s="220"/>
      <c r="HCY41" s="220"/>
      <c r="HCZ41" s="220"/>
      <c r="HDA41" s="220"/>
      <c r="HDB41" s="220"/>
      <c r="HDC41" s="220"/>
      <c r="HDD41" s="220"/>
      <c r="HDE41" s="220"/>
      <c r="HDF41" s="220"/>
      <c r="HDG41" s="220"/>
      <c r="HDH41" s="220"/>
      <c r="HDI41" s="220"/>
      <c r="HDJ41" s="220"/>
      <c r="HDK41" s="220"/>
      <c r="HDL41" s="220"/>
      <c r="HDM41" s="220"/>
      <c r="HDN41" s="220"/>
      <c r="HDO41" s="220"/>
      <c r="HDP41" s="220"/>
      <c r="HDQ41" s="220"/>
      <c r="HDR41" s="220"/>
      <c r="HDS41" s="220"/>
      <c r="HDT41" s="220"/>
      <c r="HDU41" s="220"/>
      <c r="HDV41" s="220"/>
      <c r="HDW41" s="220"/>
      <c r="HDX41" s="220"/>
      <c r="HDY41" s="220"/>
      <c r="HDZ41" s="220"/>
      <c r="HEA41" s="220"/>
      <c r="HEB41" s="220"/>
      <c r="HEC41" s="220"/>
      <c r="HED41" s="220"/>
      <c r="HEE41" s="220"/>
      <c r="HEF41" s="220"/>
      <c r="HEG41" s="220"/>
      <c r="HEH41" s="220"/>
      <c r="HEI41" s="220"/>
      <c r="HEJ41" s="220"/>
      <c r="HEK41" s="220"/>
      <c r="HEL41" s="220"/>
      <c r="HEM41" s="220"/>
      <c r="HEN41" s="220"/>
      <c r="HEO41" s="220"/>
      <c r="HEP41" s="220"/>
      <c r="HEQ41" s="220"/>
      <c r="HER41" s="220"/>
      <c r="HES41" s="220"/>
      <c r="HET41" s="220"/>
      <c r="HEU41" s="220"/>
      <c r="HEV41" s="220"/>
      <c r="HEW41" s="220"/>
      <c r="HEX41" s="220"/>
      <c r="HEY41" s="220"/>
      <c r="HEZ41" s="220"/>
      <c r="HFA41" s="220"/>
      <c r="HFB41" s="220"/>
      <c r="HFC41" s="220"/>
      <c r="HFD41" s="220"/>
      <c r="HFE41" s="220"/>
      <c r="HFF41" s="220"/>
      <c r="HFG41" s="220"/>
      <c r="HFH41" s="220"/>
      <c r="HFI41" s="220"/>
      <c r="HFJ41" s="220"/>
      <c r="HFK41" s="220"/>
      <c r="HFL41" s="220"/>
      <c r="HFM41" s="220"/>
      <c r="HFN41" s="220"/>
      <c r="HFO41" s="220"/>
      <c r="HFP41" s="220"/>
      <c r="HFQ41" s="220"/>
      <c r="HFR41" s="220"/>
      <c r="HFS41" s="220"/>
      <c r="HFT41" s="220"/>
      <c r="HFU41" s="220"/>
      <c r="HFV41" s="220"/>
      <c r="HFW41" s="220"/>
      <c r="HFX41" s="220"/>
      <c r="HFY41" s="220"/>
      <c r="HFZ41" s="220"/>
      <c r="HGA41" s="220"/>
      <c r="HGB41" s="220"/>
      <c r="HGC41" s="220"/>
      <c r="HGD41" s="220"/>
      <c r="HGE41" s="220"/>
      <c r="HGF41" s="220"/>
      <c r="HGG41" s="220"/>
      <c r="HGH41" s="220"/>
      <c r="HGI41" s="220"/>
      <c r="HGJ41" s="220"/>
      <c r="HGK41" s="220"/>
      <c r="HGL41" s="220"/>
      <c r="HGM41" s="220"/>
      <c r="HGN41" s="220"/>
      <c r="HGO41" s="220"/>
      <c r="HGP41" s="220"/>
      <c r="HGQ41" s="220"/>
      <c r="HGR41" s="220"/>
      <c r="HGS41" s="220"/>
      <c r="HGT41" s="220"/>
      <c r="HGU41" s="220"/>
      <c r="HGV41" s="220"/>
      <c r="HGW41" s="220"/>
      <c r="HGX41" s="220"/>
      <c r="HGY41" s="220"/>
      <c r="HGZ41" s="220"/>
      <c r="HHA41" s="220"/>
      <c r="HHB41" s="220"/>
      <c r="HHC41" s="220"/>
      <c r="HHD41" s="220"/>
      <c r="HHE41" s="220"/>
      <c r="HHF41" s="220"/>
      <c r="HHG41" s="220"/>
      <c r="HHH41" s="220"/>
      <c r="HHI41" s="220"/>
      <c r="HHJ41" s="220"/>
      <c r="HHK41" s="220"/>
      <c r="HHL41" s="220"/>
      <c r="HHM41" s="220"/>
      <c r="HHN41" s="220"/>
      <c r="HHO41" s="220"/>
      <c r="HHP41" s="220"/>
      <c r="HHQ41" s="220"/>
      <c r="HHR41" s="220"/>
      <c r="HHS41" s="220"/>
      <c r="HHT41" s="220"/>
      <c r="HHU41" s="220"/>
      <c r="HHV41" s="220"/>
      <c r="HHW41" s="220"/>
      <c r="HHX41" s="220"/>
      <c r="HHY41" s="220"/>
      <c r="HHZ41" s="220"/>
      <c r="HIA41" s="220"/>
      <c r="HIB41" s="220"/>
      <c r="HIC41" s="220"/>
      <c r="HID41" s="220"/>
      <c r="HIE41" s="220"/>
      <c r="HIF41" s="220"/>
      <c r="HIG41" s="220"/>
      <c r="HIH41" s="220"/>
      <c r="HII41" s="220"/>
      <c r="HIJ41" s="220"/>
      <c r="HIK41" s="220"/>
      <c r="HIL41" s="220"/>
      <c r="HIM41" s="220"/>
      <c r="HIN41" s="220"/>
      <c r="HIO41" s="220"/>
      <c r="HIP41" s="220"/>
      <c r="HIQ41" s="220"/>
      <c r="HIR41" s="220"/>
      <c r="HIS41" s="220"/>
      <c r="HIT41" s="220"/>
      <c r="HIU41" s="220"/>
      <c r="HIV41" s="220"/>
      <c r="HIW41" s="220"/>
      <c r="HIX41" s="220"/>
      <c r="HIY41" s="220"/>
      <c r="HIZ41" s="220"/>
      <c r="HJA41" s="220"/>
      <c r="HJB41" s="220"/>
      <c r="HJC41" s="220"/>
      <c r="HJD41" s="220"/>
      <c r="HJE41" s="220"/>
      <c r="HJF41" s="220"/>
      <c r="HJG41" s="220"/>
      <c r="HJH41" s="220"/>
      <c r="HJI41" s="220"/>
      <c r="HJJ41" s="220"/>
      <c r="HJK41" s="220"/>
      <c r="HJL41" s="220"/>
      <c r="HJM41" s="220"/>
      <c r="HJN41" s="220"/>
      <c r="HJO41" s="220"/>
      <c r="HJP41" s="220"/>
      <c r="HJQ41" s="220"/>
      <c r="HJR41" s="220"/>
      <c r="HJS41" s="220"/>
      <c r="HJT41" s="220"/>
      <c r="HJU41" s="220"/>
      <c r="HJV41" s="220"/>
      <c r="HJW41" s="220"/>
      <c r="HJX41" s="220"/>
      <c r="HJY41" s="220"/>
      <c r="HJZ41" s="220"/>
      <c r="HKA41" s="220"/>
      <c r="HKB41" s="220"/>
      <c r="HKC41" s="220"/>
      <c r="HKD41" s="220"/>
      <c r="HKE41" s="220"/>
      <c r="HKF41" s="220"/>
      <c r="HKG41" s="220"/>
      <c r="HKH41" s="220"/>
      <c r="HKI41" s="220"/>
      <c r="HKJ41" s="220"/>
      <c r="HKK41" s="220"/>
      <c r="HKL41" s="220"/>
      <c r="HKM41" s="220"/>
      <c r="HKN41" s="220"/>
      <c r="HKO41" s="220"/>
      <c r="HKP41" s="220"/>
      <c r="HKQ41" s="220"/>
      <c r="HKR41" s="220"/>
      <c r="HKS41" s="220"/>
      <c r="HKT41" s="220"/>
      <c r="HKU41" s="220"/>
      <c r="HKV41" s="220"/>
      <c r="HKW41" s="220"/>
      <c r="HKX41" s="220"/>
      <c r="HKY41" s="220"/>
      <c r="HKZ41" s="220"/>
      <c r="HLA41" s="220"/>
      <c r="HLB41" s="220"/>
      <c r="HLC41" s="220"/>
      <c r="HLD41" s="220"/>
      <c r="HLE41" s="220"/>
      <c r="HLF41" s="220"/>
      <c r="HLG41" s="220"/>
      <c r="HLH41" s="220"/>
      <c r="HLI41" s="220"/>
      <c r="HLJ41" s="220"/>
      <c r="HLK41" s="220"/>
      <c r="HLL41" s="220"/>
      <c r="HLM41" s="220"/>
      <c r="HLN41" s="220"/>
      <c r="HLO41" s="220"/>
      <c r="HLP41" s="220"/>
      <c r="HLQ41" s="220"/>
      <c r="HLR41" s="220"/>
      <c r="HLS41" s="220"/>
      <c r="HLT41" s="220"/>
      <c r="HLU41" s="220"/>
      <c r="HLV41" s="220"/>
      <c r="HLW41" s="220"/>
      <c r="HLX41" s="220"/>
      <c r="HLY41" s="220"/>
      <c r="HLZ41" s="220"/>
      <c r="HMA41" s="220"/>
      <c r="HMB41" s="220"/>
      <c r="HMC41" s="220"/>
      <c r="HMD41" s="220"/>
      <c r="HME41" s="220"/>
      <c r="HMF41" s="220"/>
      <c r="HMG41" s="220"/>
      <c r="HMH41" s="220"/>
      <c r="HMI41" s="220"/>
      <c r="HMJ41" s="220"/>
      <c r="HMK41" s="220"/>
      <c r="HML41" s="220"/>
      <c r="HMM41" s="220"/>
      <c r="HMN41" s="220"/>
      <c r="HMO41" s="220"/>
      <c r="HMP41" s="220"/>
      <c r="HMQ41" s="220"/>
      <c r="HMR41" s="220"/>
      <c r="HMS41" s="220"/>
      <c r="HMT41" s="220"/>
      <c r="HMU41" s="220"/>
      <c r="HMV41" s="220"/>
      <c r="HMW41" s="220"/>
      <c r="HMX41" s="220"/>
      <c r="HMY41" s="220"/>
      <c r="HMZ41" s="220"/>
      <c r="HNA41" s="220"/>
      <c r="HNB41" s="220"/>
      <c r="HNC41" s="220"/>
      <c r="HND41" s="220"/>
      <c r="HNE41" s="220"/>
      <c r="HNF41" s="220"/>
      <c r="HNG41" s="220"/>
      <c r="HNH41" s="220"/>
      <c r="HNI41" s="220"/>
      <c r="HNJ41" s="220"/>
      <c r="HNK41" s="220"/>
      <c r="HNL41" s="220"/>
      <c r="HNM41" s="220"/>
      <c r="HNN41" s="220"/>
      <c r="HNO41" s="220"/>
      <c r="HNP41" s="220"/>
      <c r="HNQ41" s="220"/>
      <c r="HNR41" s="220"/>
      <c r="HNS41" s="220"/>
      <c r="HNT41" s="220"/>
      <c r="HNU41" s="220"/>
      <c r="HNV41" s="220"/>
      <c r="HNW41" s="220"/>
      <c r="HNX41" s="220"/>
      <c r="HNY41" s="220"/>
      <c r="HNZ41" s="220"/>
      <c r="HOA41" s="220"/>
      <c r="HOB41" s="220"/>
      <c r="HOC41" s="220"/>
      <c r="HOD41" s="220"/>
      <c r="HOE41" s="220"/>
      <c r="HOF41" s="220"/>
      <c r="HOG41" s="220"/>
      <c r="HOH41" s="220"/>
      <c r="HOI41" s="220"/>
      <c r="HOJ41" s="220"/>
      <c r="HOK41" s="220"/>
      <c r="HOL41" s="220"/>
      <c r="HOM41" s="220"/>
      <c r="HON41" s="220"/>
      <c r="HOO41" s="220"/>
      <c r="HOP41" s="220"/>
      <c r="HOQ41" s="220"/>
      <c r="HOR41" s="220"/>
      <c r="HOS41" s="220"/>
      <c r="HOT41" s="220"/>
      <c r="HOU41" s="220"/>
      <c r="HOV41" s="220"/>
      <c r="HOW41" s="220"/>
      <c r="HOX41" s="220"/>
      <c r="HOY41" s="220"/>
      <c r="HOZ41" s="220"/>
      <c r="HPA41" s="220"/>
      <c r="HPB41" s="220"/>
      <c r="HPC41" s="220"/>
      <c r="HPD41" s="220"/>
      <c r="HPE41" s="220"/>
      <c r="HPF41" s="220"/>
      <c r="HPG41" s="220"/>
      <c r="HPH41" s="220"/>
      <c r="HPI41" s="220"/>
      <c r="HPJ41" s="220"/>
      <c r="HPK41" s="220"/>
      <c r="HPL41" s="220"/>
      <c r="HPM41" s="220"/>
      <c r="HPN41" s="220"/>
      <c r="HPO41" s="220"/>
      <c r="HPP41" s="220"/>
      <c r="HPQ41" s="220"/>
      <c r="HPR41" s="220"/>
      <c r="HPS41" s="220"/>
      <c r="HPT41" s="220"/>
      <c r="HPU41" s="220"/>
      <c r="HPV41" s="220"/>
      <c r="HPW41" s="220"/>
      <c r="HPX41" s="220"/>
      <c r="HPY41" s="220"/>
      <c r="HPZ41" s="220"/>
      <c r="HQA41" s="220"/>
      <c r="HQB41" s="220"/>
      <c r="HQC41" s="220"/>
      <c r="HQD41" s="220"/>
      <c r="HQE41" s="220"/>
      <c r="HQF41" s="220"/>
      <c r="HQG41" s="220"/>
      <c r="HQH41" s="220"/>
      <c r="HQI41" s="220"/>
      <c r="HQJ41" s="220"/>
      <c r="HQK41" s="220"/>
      <c r="HQL41" s="220"/>
      <c r="HQM41" s="220"/>
      <c r="HQN41" s="220"/>
      <c r="HQO41" s="220"/>
      <c r="HQP41" s="220"/>
      <c r="HQQ41" s="220"/>
      <c r="HQR41" s="220"/>
      <c r="HQS41" s="220"/>
      <c r="HQT41" s="220"/>
      <c r="HQU41" s="220"/>
      <c r="HQV41" s="220"/>
      <c r="HQW41" s="220"/>
      <c r="HQX41" s="220"/>
      <c r="HQY41" s="220"/>
      <c r="HQZ41" s="220"/>
      <c r="HRA41" s="220"/>
      <c r="HRB41" s="220"/>
      <c r="HRC41" s="220"/>
      <c r="HRD41" s="220"/>
      <c r="HRE41" s="220"/>
      <c r="HRF41" s="220"/>
      <c r="HRG41" s="220"/>
      <c r="HRH41" s="220"/>
      <c r="HRI41" s="220"/>
      <c r="HRJ41" s="220"/>
      <c r="HRK41" s="220"/>
      <c r="HRL41" s="220"/>
      <c r="HRM41" s="220"/>
      <c r="HRN41" s="220"/>
      <c r="HRO41" s="220"/>
      <c r="HRP41" s="220"/>
      <c r="HRQ41" s="220"/>
      <c r="HRR41" s="220"/>
      <c r="HRS41" s="220"/>
      <c r="HRT41" s="220"/>
      <c r="HRU41" s="220"/>
      <c r="HRV41" s="220"/>
      <c r="HRW41" s="220"/>
      <c r="HRX41" s="220"/>
      <c r="HRY41" s="220"/>
      <c r="HRZ41" s="220"/>
      <c r="HSA41" s="220"/>
      <c r="HSB41" s="220"/>
      <c r="HSC41" s="220"/>
      <c r="HSD41" s="220"/>
      <c r="HSE41" s="220"/>
      <c r="HSF41" s="220"/>
      <c r="HSG41" s="220"/>
      <c r="HSH41" s="220"/>
      <c r="HSI41" s="220"/>
      <c r="HSJ41" s="220"/>
      <c r="HSK41" s="220"/>
      <c r="HSL41" s="220"/>
      <c r="HSM41" s="220"/>
      <c r="HSN41" s="220"/>
      <c r="HSO41" s="220"/>
      <c r="HSP41" s="220"/>
      <c r="HSQ41" s="220"/>
      <c r="HSR41" s="220"/>
      <c r="HSS41" s="220"/>
      <c r="HST41" s="220"/>
      <c r="HSU41" s="220"/>
      <c r="HSV41" s="220"/>
      <c r="HSW41" s="220"/>
      <c r="HSX41" s="220"/>
      <c r="HSY41" s="220"/>
      <c r="HSZ41" s="220"/>
      <c r="HTA41" s="220"/>
      <c r="HTB41" s="220"/>
      <c r="HTC41" s="220"/>
      <c r="HTD41" s="220"/>
      <c r="HTE41" s="220"/>
      <c r="HTF41" s="220"/>
      <c r="HTG41" s="220"/>
      <c r="HTH41" s="220"/>
      <c r="HTI41" s="220"/>
      <c r="HTJ41" s="220"/>
      <c r="HTK41" s="220"/>
      <c r="HTL41" s="220"/>
      <c r="HTM41" s="220"/>
      <c r="HTN41" s="220"/>
      <c r="HTO41" s="220"/>
      <c r="HTP41" s="220"/>
      <c r="HTQ41" s="220"/>
      <c r="HTR41" s="220"/>
      <c r="HTS41" s="220"/>
      <c r="HTT41" s="220"/>
      <c r="HTU41" s="220"/>
      <c r="HTV41" s="220"/>
      <c r="HTW41" s="220"/>
      <c r="HTX41" s="220"/>
      <c r="HTY41" s="220"/>
      <c r="HTZ41" s="220"/>
      <c r="HUA41" s="220"/>
      <c r="HUB41" s="220"/>
      <c r="HUC41" s="220"/>
      <c r="HUD41" s="220"/>
      <c r="HUE41" s="220"/>
      <c r="HUF41" s="220"/>
      <c r="HUG41" s="220"/>
      <c r="HUH41" s="220"/>
      <c r="HUI41" s="220"/>
      <c r="HUJ41" s="220"/>
      <c r="HUK41" s="220"/>
      <c r="HUL41" s="220"/>
      <c r="HUM41" s="220"/>
      <c r="HUN41" s="220"/>
      <c r="HUO41" s="220"/>
      <c r="HUP41" s="220"/>
      <c r="HUQ41" s="220"/>
      <c r="HUR41" s="220"/>
      <c r="HUS41" s="220"/>
      <c r="HUT41" s="220"/>
      <c r="HUU41" s="220"/>
      <c r="HUV41" s="220"/>
      <c r="HUW41" s="220"/>
      <c r="HUX41" s="220"/>
      <c r="HUY41" s="220"/>
      <c r="HUZ41" s="220"/>
      <c r="HVA41" s="220"/>
      <c r="HVB41" s="220"/>
      <c r="HVC41" s="220"/>
      <c r="HVD41" s="220"/>
      <c r="HVE41" s="220"/>
      <c r="HVF41" s="220"/>
      <c r="HVG41" s="220"/>
      <c r="HVH41" s="220"/>
      <c r="HVI41" s="220"/>
      <c r="HVJ41" s="220"/>
      <c r="HVK41" s="220"/>
      <c r="HVL41" s="220"/>
      <c r="HVM41" s="220"/>
      <c r="HVN41" s="220"/>
      <c r="HVO41" s="220"/>
      <c r="HVP41" s="220"/>
      <c r="HVQ41" s="220"/>
      <c r="HVR41" s="220"/>
      <c r="HVS41" s="220"/>
      <c r="HVT41" s="220"/>
      <c r="HVU41" s="220"/>
      <c r="HVV41" s="220"/>
      <c r="HVW41" s="220"/>
      <c r="HVX41" s="220"/>
      <c r="HVY41" s="220"/>
      <c r="HVZ41" s="220"/>
      <c r="HWA41" s="220"/>
      <c r="HWB41" s="220"/>
      <c r="HWC41" s="220"/>
      <c r="HWD41" s="220"/>
      <c r="HWE41" s="220"/>
      <c r="HWF41" s="220"/>
      <c r="HWG41" s="220"/>
      <c r="HWH41" s="220"/>
      <c r="HWI41" s="220"/>
      <c r="HWJ41" s="220"/>
      <c r="HWK41" s="220"/>
      <c r="HWL41" s="220"/>
      <c r="HWM41" s="220"/>
      <c r="HWN41" s="220"/>
      <c r="HWO41" s="220"/>
      <c r="HWP41" s="220"/>
      <c r="HWQ41" s="220"/>
      <c r="HWR41" s="220"/>
      <c r="HWS41" s="220"/>
      <c r="HWT41" s="220"/>
      <c r="HWU41" s="220"/>
      <c r="HWV41" s="220"/>
      <c r="HWW41" s="220"/>
      <c r="HWX41" s="220"/>
      <c r="HWY41" s="220"/>
      <c r="HWZ41" s="220"/>
      <c r="HXA41" s="220"/>
      <c r="HXB41" s="220"/>
      <c r="HXC41" s="220"/>
      <c r="HXD41" s="220"/>
      <c r="HXE41" s="220"/>
      <c r="HXF41" s="220"/>
      <c r="HXG41" s="220"/>
      <c r="HXH41" s="220"/>
      <c r="HXI41" s="220"/>
      <c r="HXJ41" s="220"/>
      <c r="HXK41" s="220"/>
      <c r="HXL41" s="220"/>
      <c r="HXM41" s="220"/>
      <c r="HXN41" s="220"/>
      <c r="HXO41" s="220"/>
      <c r="HXP41" s="220"/>
      <c r="HXQ41" s="220"/>
      <c r="HXR41" s="220"/>
      <c r="HXS41" s="220"/>
      <c r="HXT41" s="220"/>
      <c r="HXU41" s="220"/>
      <c r="HXV41" s="220"/>
      <c r="HXW41" s="220"/>
      <c r="HXX41" s="220"/>
      <c r="HXY41" s="220"/>
      <c r="HXZ41" s="220"/>
      <c r="HYA41" s="220"/>
      <c r="HYB41" s="220"/>
      <c r="HYC41" s="220"/>
      <c r="HYD41" s="220"/>
      <c r="HYE41" s="220"/>
      <c r="HYF41" s="220"/>
      <c r="HYG41" s="220"/>
      <c r="HYH41" s="220"/>
      <c r="HYI41" s="220"/>
      <c r="HYJ41" s="220"/>
      <c r="HYK41" s="220"/>
      <c r="HYL41" s="220"/>
      <c r="HYM41" s="220"/>
      <c r="HYN41" s="220"/>
      <c r="HYO41" s="220"/>
      <c r="HYP41" s="220"/>
      <c r="HYQ41" s="220"/>
      <c r="HYR41" s="220"/>
      <c r="HYS41" s="220"/>
      <c r="HYT41" s="220"/>
      <c r="HYU41" s="220"/>
      <c r="HYV41" s="220"/>
      <c r="HYW41" s="220"/>
      <c r="HYX41" s="220"/>
      <c r="HYY41" s="220"/>
      <c r="HYZ41" s="220"/>
      <c r="HZA41" s="220"/>
      <c r="HZB41" s="220"/>
      <c r="HZC41" s="220"/>
      <c r="HZD41" s="220"/>
      <c r="HZE41" s="220"/>
      <c r="HZF41" s="220"/>
      <c r="HZG41" s="220"/>
      <c r="HZH41" s="220"/>
      <c r="HZI41" s="220"/>
      <c r="HZJ41" s="220"/>
      <c r="HZK41" s="220"/>
      <c r="HZL41" s="220"/>
      <c r="HZM41" s="220"/>
      <c r="HZN41" s="220"/>
      <c r="HZO41" s="220"/>
      <c r="HZP41" s="220"/>
      <c r="HZQ41" s="220"/>
      <c r="HZR41" s="220"/>
      <c r="HZS41" s="220"/>
      <c r="HZT41" s="220"/>
      <c r="HZU41" s="220"/>
      <c r="HZV41" s="220"/>
      <c r="HZW41" s="220"/>
      <c r="HZX41" s="220"/>
      <c r="HZY41" s="220"/>
      <c r="HZZ41" s="220"/>
      <c r="IAA41" s="220"/>
      <c r="IAB41" s="220"/>
      <c r="IAC41" s="220"/>
      <c r="IAD41" s="220"/>
      <c r="IAE41" s="220"/>
      <c r="IAF41" s="220"/>
      <c r="IAG41" s="220"/>
      <c r="IAH41" s="220"/>
      <c r="IAI41" s="220"/>
      <c r="IAJ41" s="220"/>
      <c r="IAK41" s="220"/>
      <c r="IAL41" s="220"/>
      <c r="IAM41" s="220"/>
      <c r="IAN41" s="220"/>
      <c r="IAO41" s="220"/>
      <c r="IAP41" s="220"/>
      <c r="IAQ41" s="220"/>
      <c r="IAR41" s="220"/>
      <c r="IAS41" s="220"/>
      <c r="IAT41" s="220"/>
      <c r="IAU41" s="220"/>
      <c r="IAV41" s="220"/>
      <c r="IAW41" s="220"/>
      <c r="IAX41" s="220"/>
      <c r="IAY41" s="220"/>
      <c r="IAZ41" s="220"/>
      <c r="IBA41" s="220"/>
      <c r="IBB41" s="220"/>
      <c r="IBC41" s="220"/>
      <c r="IBD41" s="220"/>
      <c r="IBE41" s="220"/>
      <c r="IBF41" s="220"/>
      <c r="IBG41" s="220"/>
      <c r="IBH41" s="220"/>
      <c r="IBI41" s="220"/>
      <c r="IBJ41" s="220"/>
      <c r="IBK41" s="220"/>
      <c r="IBL41" s="220"/>
      <c r="IBM41" s="220"/>
      <c r="IBN41" s="220"/>
      <c r="IBO41" s="220"/>
      <c r="IBP41" s="220"/>
      <c r="IBQ41" s="220"/>
      <c r="IBR41" s="220"/>
      <c r="IBS41" s="220"/>
      <c r="IBT41" s="220"/>
      <c r="IBU41" s="220"/>
      <c r="IBV41" s="220"/>
      <c r="IBW41" s="220"/>
      <c r="IBX41" s="220"/>
      <c r="IBY41" s="220"/>
      <c r="IBZ41" s="220"/>
      <c r="ICA41" s="220"/>
      <c r="ICB41" s="220"/>
      <c r="ICC41" s="220"/>
      <c r="ICD41" s="220"/>
      <c r="ICE41" s="220"/>
      <c r="ICF41" s="220"/>
      <c r="ICG41" s="220"/>
      <c r="ICH41" s="220"/>
      <c r="ICI41" s="220"/>
      <c r="ICJ41" s="220"/>
      <c r="ICK41" s="220"/>
      <c r="ICL41" s="220"/>
      <c r="ICM41" s="220"/>
      <c r="ICN41" s="220"/>
      <c r="ICO41" s="220"/>
      <c r="ICP41" s="220"/>
      <c r="ICQ41" s="220"/>
      <c r="ICR41" s="220"/>
      <c r="ICS41" s="220"/>
      <c r="ICT41" s="220"/>
      <c r="ICU41" s="220"/>
      <c r="ICV41" s="220"/>
      <c r="ICW41" s="220"/>
      <c r="ICX41" s="220"/>
      <c r="ICY41" s="220"/>
      <c r="ICZ41" s="220"/>
      <c r="IDA41" s="220"/>
      <c r="IDB41" s="220"/>
      <c r="IDC41" s="220"/>
      <c r="IDD41" s="220"/>
      <c r="IDE41" s="220"/>
      <c r="IDF41" s="220"/>
      <c r="IDG41" s="220"/>
      <c r="IDH41" s="220"/>
      <c r="IDI41" s="220"/>
      <c r="IDJ41" s="220"/>
      <c r="IDK41" s="220"/>
      <c r="IDL41" s="220"/>
      <c r="IDM41" s="220"/>
      <c r="IDN41" s="220"/>
      <c r="IDO41" s="220"/>
      <c r="IDP41" s="220"/>
      <c r="IDQ41" s="220"/>
      <c r="IDR41" s="220"/>
      <c r="IDS41" s="220"/>
      <c r="IDT41" s="220"/>
      <c r="IDU41" s="220"/>
      <c r="IDV41" s="220"/>
      <c r="IDW41" s="220"/>
      <c r="IDX41" s="220"/>
      <c r="IDY41" s="220"/>
      <c r="IDZ41" s="220"/>
      <c r="IEA41" s="220"/>
      <c r="IEB41" s="220"/>
      <c r="IEC41" s="220"/>
      <c r="IED41" s="220"/>
      <c r="IEE41" s="220"/>
      <c r="IEF41" s="220"/>
      <c r="IEG41" s="220"/>
      <c r="IEH41" s="220"/>
      <c r="IEI41" s="220"/>
      <c r="IEJ41" s="220"/>
      <c r="IEK41" s="220"/>
      <c r="IEL41" s="220"/>
      <c r="IEM41" s="220"/>
      <c r="IEN41" s="220"/>
      <c r="IEO41" s="220"/>
      <c r="IEP41" s="220"/>
      <c r="IEQ41" s="220"/>
      <c r="IER41" s="220"/>
      <c r="IES41" s="220"/>
      <c r="IET41" s="220"/>
      <c r="IEU41" s="220"/>
      <c r="IEV41" s="220"/>
      <c r="IEW41" s="220"/>
      <c r="IEX41" s="220"/>
      <c r="IEY41" s="220"/>
      <c r="IEZ41" s="220"/>
      <c r="IFA41" s="220"/>
      <c r="IFB41" s="220"/>
      <c r="IFC41" s="220"/>
      <c r="IFD41" s="220"/>
      <c r="IFE41" s="220"/>
      <c r="IFF41" s="220"/>
      <c r="IFG41" s="220"/>
      <c r="IFH41" s="220"/>
      <c r="IFI41" s="220"/>
      <c r="IFJ41" s="220"/>
      <c r="IFK41" s="220"/>
      <c r="IFL41" s="220"/>
      <c r="IFM41" s="220"/>
      <c r="IFN41" s="220"/>
      <c r="IFO41" s="220"/>
      <c r="IFP41" s="220"/>
      <c r="IFQ41" s="220"/>
      <c r="IFR41" s="220"/>
      <c r="IFS41" s="220"/>
      <c r="IFT41" s="220"/>
      <c r="IFU41" s="220"/>
      <c r="IFV41" s="220"/>
      <c r="IFW41" s="220"/>
      <c r="IFX41" s="220"/>
      <c r="IFY41" s="220"/>
      <c r="IFZ41" s="220"/>
      <c r="IGA41" s="220"/>
      <c r="IGB41" s="220"/>
      <c r="IGC41" s="220"/>
      <c r="IGD41" s="220"/>
      <c r="IGE41" s="220"/>
      <c r="IGF41" s="220"/>
      <c r="IGG41" s="220"/>
      <c r="IGH41" s="220"/>
      <c r="IGI41" s="220"/>
      <c r="IGJ41" s="220"/>
      <c r="IGK41" s="220"/>
      <c r="IGL41" s="220"/>
      <c r="IGM41" s="220"/>
      <c r="IGN41" s="220"/>
      <c r="IGO41" s="220"/>
      <c r="IGP41" s="220"/>
      <c r="IGQ41" s="220"/>
      <c r="IGR41" s="220"/>
      <c r="IGS41" s="220"/>
      <c r="IGT41" s="220"/>
      <c r="IGU41" s="220"/>
      <c r="IGV41" s="220"/>
      <c r="IGW41" s="220"/>
      <c r="IGX41" s="220"/>
      <c r="IGY41" s="220"/>
      <c r="IGZ41" s="220"/>
      <c r="IHA41" s="220"/>
      <c r="IHB41" s="220"/>
      <c r="IHC41" s="220"/>
      <c r="IHD41" s="220"/>
      <c r="IHE41" s="220"/>
      <c r="IHF41" s="220"/>
      <c r="IHG41" s="220"/>
      <c r="IHH41" s="220"/>
      <c r="IHI41" s="220"/>
      <c r="IHJ41" s="220"/>
      <c r="IHK41" s="220"/>
      <c r="IHL41" s="220"/>
      <c r="IHM41" s="220"/>
      <c r="IHN41" s="220"/>
      <c r="IHO41" s="220"/>
      <c r="IHP41" s="220"/>
      <c r="IHQ41" s="220"/>
      <c r="IHR41" s="220"/>
      <c r="IHS41" s="220"/>
      <c r="IHT41" s="220"/>
      <c r="IHU41" s="220"/>
      <c r="IHV41" s="220"/>
      <c r="IHW41" s="220"/>
      <c r="IHX41" s="220"/>
      <c r="IHY41" s="220"/>
      <c r="IHZ41" s="220"/>
      <c r="IIA41" s="220"/>
      <c r="IIB41" s="220"/>
      <c r="IIC41" s="220"/>
      <c r="IID41" s="220"/>
      <c r="IIE41" s="220"/>
      <c r="IIF41" s="220"/>
      <c r="IIG41" s="220"/>
      <c r="IIH41" s="220"/>
      <c r="III41" s="220"/>
      <c r="IIJ41" s="220"/>
      <c r="IIK41" s="220"/>
      <c r="IIL41" s="220"/>
      <c r="IIM41" s="220"/>
      <c r="IIN41" s="220"/>
      <c r="IIO41" s="220"/>
      <c r="IIP41" s="220"/>
      <c r="IIQ41" s="220"/>
      <c r="IIR41" s="220"/>
      <c r="IIS41" s="220"/>
      <c r="IIT41" s="220"/>
      <c r="IIU41" s="220"/>
      <c r="IIV41" s="220"/>
      <c r="IIW41" s="220"/>
      <c r="IIX41" s="220"/>
      <c r="IIY41" s="220"/>
      <c r="IIZ41" s="220"/>
      <c r="IJA41" s="220"/>
      <c r="IJB41" s="220"/>
      <c r="IJC41" s="220"/>
      <c r="IJD41" s="220"/>
      <c r="IJE41" s="220"/>
      <c r="IJF41" s="220"/>
      <c r="IJG41" s="220"/>
      <c r="IJH41" s="220"/>
      <c r="IJI41" s="220"/>
      <c r="IJJ41" s="220"/>
      <c r="IJK41" s="220"/>
      <c r="IJL41" s="220"/>
      <c r="IJM41" s="220"/>
      <c r="IJN41" s="220"/>
      <c r="IJO41" s="220"/>
      <c r="IJP41" s="220"/>
      <c r="IJQ41" s="220"/>
      <c r="IJR41" s="220"/>
      <c r="IJS41" s="220"/>
      <c r="IJT41" s="220"/>
      <c r="IJU41" s="220"/>
      <c r="IJV41" s="220"/>
      <c r="IJW41" s="220"/>
      <c r="IJX41" s="220"/>
      <c r="IJY41" s="220"/>
      <c r="IJZ41" s="220"/>
      <c r="IKA41" s="220"/>
      <c r="IKB41" s="220"/>
      <c r="IKC41" s="220"/>
      <c r="IKD41" s="220"/>
      <c r="IKE41" s="220"/>
      <c r="IKF41" s="220"/>
      <c r="IKG41" s="220"/>
      <c r="IKH41" s="220"/>
      <c r="IKI41" s="220"/>
      <c r="IKJ41" s="220"/>
      <c r="IKK41" s="220"/>
      <c r="IKL41" s="220"/>
      <c r="IKM41" s="220"/>
      <c r="IKN41" s="220"/>
      <c r="IKO41" s="220"/>
      <c r="IKP41" s="220"/>
      <c r="IKQ41" s="220"/>
      <c r="IKR41" s="220"/>
      <c r="IKS41" s="220"/>
      <c r="IKT41" s="220"/>
      <c r="IKU41" s="220"/>
      <c r="IKV41" s="220"/>
      <c r="IKW41" s="220"/>
      <c r="IKX41" s="220"/>
      <c r="IKY41" s="220"/>
      <c r="IKZ41" s="220"/>
      <c r="ILA41" s="220"/>
      <c r="ILB41" s="220"/>
      <c r="ILC41" s="220"/>
      <c r="ILD41" s="220"/>
      <c r="ILE41" s="220"/>
      <c r="ILF41" s="220"/>
      <c r="ILG41" s="220"/>
      <c r="ILH41" s="220"/>
      <c r="ILI41" s="220"/>
      <c r="ILJ41" s="220"/>
      <c r="ILK41" s="220"/>
      <c r="ILL41" s="220"/>
      <c r="ILM41" s="220"/>
      <c r="ILN41" s="220"/>
      <c r="ILO41" s="220"/>
      <c r="ILP41" s="220"/>
      <c r="ILQ41" s="220"/>
      <c r="ILR41" s="220"/>
      <c r="ILS41" s="220"/>
      <c r="ILT41" s="220"/>
      <c r="ILU41" s="220"/>
      <c r="ILV41" s="220"/>
      <c r="ILW41" s="220"/>
      <c r="ILX41" s="220"/>
      <c r="ILY41" s="220"/>
      <c r="ILZ41" s="220"/>
      <c r="IMA41" s="220"/>
      <c r="IMB41" s="220"/>
      <c r="IMC41" s="220"/>
      <c r="IMD41" s="220"/>
      <c r="IME41" s="220"/>
      <c r="IMF41" s="220"/>
      <c r="IMG41" s="220"/>
      <c r="IMH41" s="220"/>
      <c r="IMI41" s="220"/>
      <c r="IMJ41" s="220"/>
      <c r="IMK41" s="220"/>
      <c r="IML41" s="220"/>
      <c r="IMM41" s="220"/>
      <c r="IMN41" s="220"/>
      <c r="IMO41" s="220"/>
      <c r="IMP41" s="220"/>
      <c r="IMQ41" s="220"/>
      <c r="IMR41" s="220"/>
      <c r="IMS41" s="220"/>
      <c r="IMT41" s="220"/>
      <c r="IMU41" s="220"/>
      <c r="IMV41" s="220"/>
      <c r="IMW41" s="220"/>
      <c r="IMX41" s="220"/>
      <c r="IMY41" s="220"/>
      <c r="IMZ41" s="220"/>
      <c r="INA41" s="220"/>
      <c r="INB41" s="220"/>
      <c r="INC41" s="220"/>
      <c r="IND41" s="220"/>
      <c r="INE41" s="220"/>
      <c r="INF41" s="220"/>
      <c r="ING41" s="220"/>
      <c r="INH41" s="220"/>
      <c r="INI41" s="220"/>
      <c r="INJ41" s="220"/>
      <c r="INK41" s="220"/>
      <c r="INL41" s="220"/>
      <c r="INM41" s="220"/>
      <c r="INN41" s="220"/>
      <c r="INO41" s="220"/>
      <c r="INP41" s="220"/>
      <c r="INQ41" s="220"/>
      <c r="INR41" s="220"/>
      <c r="INS41" s="220"/>
      <c r="INT41" s="220"/>
      <c r="INU41" s="220"/>
      <c r="INV41" s="220"/>
      <c r="INW41" s="220"/>
      <c r="INX41" s="220"/>
      <c r="INY41" s="220"/>
      <c r="INZ41" s="220"/>
      <c r="IOA41" s="220"/>
      <c r="IOB41" s="220"/>
      <c r="IOC41" s="220"/>
      <c r="IOD41" s="220"/>
      <c r="IOE41" s="220"/>
      <c r="IOF41" s="220"/>
      <c r="IOG41" s="220"/>
      <c r="IOH41" s="220"/>
      <c r="IOI41" s="220"/>
      <c r="IOJ41" s="220"/>
      <c r="IOK41" s="220"/>
      <c r="IOL41" s="220"/>
      <c r="IOM41" s="220"/>
      <c r="ION41" s="220"/>
      <c r="IOO41" s="220"/>
      <c r="IOP41" s="220"/>
      <c r="IOQ41" s="220"/>
      <c r="IOR41" s="220"/>
      <c r="IOS41" s="220"/>
      <c r="IOT41" s="220"/>
      <c r="IOU41" s="220"/>
      <c r="IOV41" s="220"/>
      <c r="IOW41" s="220"/>
      <c r="IOX41" s="220"/>
      <c r="IOY41" s="220"/>
      <c r="IOZ41" s="220"/>
      <c r="IPA41" s="220"/>
      <c r="IPB41" s="220"/>
      <c r="IPC41" s="220"/>
      <c r="IPD41" s="220"/>
      <c r="IPE41" s="220"/>
      <c r="IPF41" s="220"/>
      <c r="IPG41" s="220"/>
      <c r="IPH41" s="220"/>
      <c r="IPI41" s="220"/>
      <c r="IPJ41" s="220"/>
      <c r="IPK41" s="220"/>
      <c r="IPL41" s="220"/>
      <c r="IPM41" s="220"/>
      <c r="IPN41" s="220"/>
      <c r="IPO41" s="220"/>
      <c r="IPP41" s="220"/>
      <c r="IPQ41" s="220"/>
      <c r="IPR41" s="220"/>
      <c r="IPS41" s="220"/>
      <c r="IPT41" s="220"/>
      <c r="IPU41" s="220"/>
      <c r="IPV41" s="220"/>
      <c r="IPW41" s="220"/>
      <c r="IPX41" s="220"/>
      <c r="IPY41" s="220"/>
      <c r="IPZ41" s="220"/>
      <c r="IQA41" s="220"/>
      <c r="IQB41" s="220"/>
      <c r="IQC41" s="220"/>
      <c r="IQD41" s="220"/>
      <c r="IQE41" s="220"/>
      <c r="IQF41" s="220"/>
      <c r="IQG41" s="220"/>
      <c r="IQH41" s="220"/>
      <c r="IQI41" s="220"/>
      <c r="IQJ41" s="220"/>
      <c r="IQK41" s="220"/>
      <c r="IQL41" s="220"/>
      <c r="IQM41" s="220"/>
      <c r="IQN41" s="220"/>
      <c r="IQO41" s="220"/>
      <c r="IQP41" s="220"/>
      <c r="IQQ41" s="220"/>
      <c r="IQR41" s="220"/>
      <c r="IQS41" s="220"/>
      <c r="IQT41" s="220"/>
      <c r="IQU41" s="220"/>
      <c r="IQV41" s="220"/>
      <c r="IQW41" s="220"/>
      <c r="IQX41" s="220"/>
      <c r="IQY41" s="220"/>
      <c r="IQZ41" s="220"/>
      <c r="IRA41" s="220"/>
      <c r="IRB41" s="220"/>
      <c r="IRC41" s="220"/>
      <c r="IRD41" s="220"/>
      <c r="IRE41" s="220"/>
      <c r="IRF41" s="220"/>
      <c r="IRG41" s="220"/>
      <c r="IRH41" s="220"/>
      <c r="IRI41" s="220"/>
      <c r="IRJ41" s="220"/>
      <c r="IRK41" s="220"/>
      <c r="IRL41" s="220"/>
      <c r="IRM41" s="220"/>
      <c r="IRN41" s="220"/>
      <c r="IRO41" s="220"/>
      <c r="IRP41" s="220"/>
      <c r="IRQ41" s="220"/>
      <c r="IRR41" s="220"/>
      <c r="IRS41" s="220"/>
      <c r="IRT41" s="220"/>
      <c r="IRU41" s="220"/>
      <c r="IRV41" s="220"/>
      <c r="IRW41" s="220"/>
      <c r="IRX41" s="220"/>
      <c r="IRY41" s="220"/>
      <c r="IRZ41" s="220"/>
      <c r="ISA41" s="220"/>
      <c r="ISB41" s="220"/>
      <c r="ISC41" s="220"/>
      <c r="ISD41" s="220"/>
      <c r="ISE41" s="220"/>
      <c r="ISF41" s="220"/>
      <c r="ISG41" s="220"/>
      <c r="ISH41" s="220"/>
      <c r="ISI41" s="220"/>
      <c r="ISJ41" s="220"/>
      <c r="ISK41" s="220"/>
      <c r="ISL41" s="220"/>
      <c r="ISM41" s="220"/>
      <c r="ISN41" s="220"/>
      <c r="ISO41" s="220"/>
      <c r="ISP41" s="220"/>
      <c r="ISQ41" s="220"/>
      <c r="ISR41" s="220"/>
      <c r="ISS41" s="220"/>
      <c r="IST41" s="220"/>
      <c r="ISU41" s="220"/>
      <c r="ISV41" s="220"/>
      <c r="ISW41" s="220"/>
      <c r="ISX41" s="220"/>
      <c r="ISY41" s="220"/>
      <c r="ISZ41" s="220"/>
      <c r="ITA41" s="220"/>
      <c r="ITB41" s="220"/>
      <c r="ITC41" s="220"/>
      <c r="ITD41" s="220"/>
      <c r="ITE41" s="220"/>
      <c r="ITF41" s="220"/>
      <c r="ITG41" s="220"/>
      <c r="ITH41" s="220"/>
      <c r="ITI41" s="220"/>
      <c r="ITJ41" s="220"/>
      <c r="ITK41" s="220"/>
      <c r="ITL41" s="220"/>
      <c r="ITM41" s="220"/>
      <c r="ITN41" s="220"/>
      <c r="ITO41" s="220"/>
      <c r="ITP41" s="220"/>
      <c r="ITQ41" s="220"/>
      <c r="ITR41" s="220"/>
      <c r="ITS41" s="220"/>
      <c r="ITT41" s="220"/>
      <c r="ITU41" s="220"/>
      <c r="ITV41" s="220"/>
      <c r="ITW41" s="220"/>
      <c r="ITX41" s="220"/>
      <c r="ITY41" s="220"/>
      <c r="ITZ41" s="220"/>
      <c r="IUA41" s="220"/>
      <c r="IUB41" s="220"/>
      <c r="IUC41" s="220"/>
      <c r="IUD41" s="220"/>
      <c r="IUE41" s="220"/>
      <c r="IUF41" s="220"/>
      <c r="IUG41" s="220"/>
      <c r="IUH41" s="220"/>
      <c r="IUI41" s="220"/>
      <c r="IUJ41" s="220"/>
      <c r="IUK41" s="220"/>
      <c r="IUL41" s="220"/>
      <c r="IUM41" s="220"/>
      <c r="IUN41" s="220"/>
      <c r="IUO41" s="220"/>
      <c r="IUP41" s="220"/>
      <c r="IUQ41" s="220"/>
      <c r="IUR41" s="220"/>
      <c r="IUS41" s="220"/>
      <c r="IUT41" s="220"/>
      <c r="IUU41" s="220"/>
      <c r="IUV41" s="220"/>
      <c r="IUW41" s="220"/>
      <c r="IUX41" s="220"/>
      <c r="IUY41" s="220"/>
      <c r="IUZ41" s="220"/>
      <c r="IVA41" s="220"/>
      <c r="IVB41" s="220"/>
      <c r="IVC41" s="220"/>
      <c r="IVD41" s="220"/>
      <c r="IVE41" s="220"/>
      <c r="IVF41" s="220"/>
      <c r="IVG41" s="220"/>
      <c r="IVH41" s="220"/>
      <c r="IVI41" s="220"/>
      <c r="IVJ41" s="220"/>
      <c r="IVK41" s="220"/>
      <c r="IVL41" s="220"/>
      <c r="IVM41" s="220"/>
      <c r="IVN41" s="220"/>
      <c r="IVO41" s="220"/>
      <c r="IVP41" s="220"/>
      <c r="IVQ41" s="220"/>
      <c r="IVR41" s="220"/>
      <c r="IVS41" s="220"/>
      <c r="IVT41" s="220"/>
      <c r="IVU41" s="220"/>
      <c r="IVV41" s="220"/>
      <c r="IVW41" s="220"/>
      <c r="IVX41" s="220"/>
      <c r="IVY41" s="220"/>
      <c r="IVZ41" s="220"/>
      <c r="IWA41" s="220"/>
      <c r="IWB41" s="220"/>
      <c r="IWC41" s="220"/>
      <c r="IWD41" s="220"/>
      <c r="IWE41" s="220"/>
      <c r="IWF41" s="220"/>
      <c r="IWG41" s="220"/>
      <c r="IWH41" s="220"/>
      <c r="IWI41" s="220"/>
      <c r="IWJ41" s="220"/>
      <c r="IWK41" s="220"/>
      <c r="IWL41" s="220"/>
      <c r="IWM41" s="220"/>
      <c r="IWN41" s="220"/>
      <c r="IWO41" s="220"/>
      <c r="IWP41" s="220"/>
      <c r="IWQ41" s="220"/>
      <c r="IWR41" s="220"/>
      <c r="IWS41" s="220"/>
      <c r="IWT41" s="220"/>
      <c r="IWU41" s="220"/>
      <c r="IWV41" s="220"/>
      <c r="IWW41" s="220"/>
      <c r="IWX41" s="220"/>
      <c r="IWY41" s="220"/>
      <c r="IWZ41" s="220"/>
      <c r="IXA41" s="220"/>
      <c r="IXB41" s="220"/>
      <c r="IXC41" s="220"/>
      <c r="IXD41" s="220"/>
      <c r="IXE41" s="220"/>
      <c r="IXF41" s="220"/>
      <c r="IXG41" s="220"/>
      <c r="IXH41" s="220"/>
      <c r="IXI41" s="220"/>
      <c r="IXJ41" s="220"/>
      <c r="IXK41" s="220"/>
      <c r="IXL41" s="220"/>
      <c r="IXM41" s="220"/>
      <c r="IXN41" s="220"/>
      <c r="IXO41" s="220"/>
      <c r="IXP41" s="220"/>
      <c r="IXQ41" s="220"/>
      <c r="IXR41" s="220"/>
      <c r="IXS41" s="220"/>
      <c r="IXT41" s="220"/>
      <c r="IXU41" s="220"/>
      <c r="IXV41" s="220"/>
      <c r="IXW41" s="220"/>
      <c r="IXX41" s="220"/>
      <c r="IXY41" s="220"/>
      <c r="IXZ41" s="220"/>
      <c r="IYA41" s="220"/>
      <c r="IYB41" s="220"/>
      <c r="IYC41" s="220"/>
      <c r="IYD41" s="220"/>
      <c r="IYE41" s="220"/>
      <c r="IYF41" s="220"/>
      <c r="IYG41" s="220"/>
      <c r="IYH41" s="220"/>
      <c r="IYI41" s="220"/>
      <c r="IYJ41" s="220"/>
      <c r="IYK41" s="220"/>
      <c r="IYL41" s="220"/>
      <c r="IYM41" s="220"/>
      <c r="IYN41" s="220"/>
      <c r="IYO41" s="220"/>
      <c r="IYP41" s="220"/>
      <c r="IYQ41" s="220"/>
      <c r="IYR41" s="220"/>
      <c r="IYS41" s="220"/>
      <c r="IYT41" s="220"/>
      <c r="IYU41" s="220"/>
      <c r="IYV41" s="220"/>
      <c r="IYW41" s="220"/>
      <c r="IYX41" s="220"/>
      <c r="IYY41" s="220"/>
      <c r="IYZ41" s="220"/>
      <c r="IZA41" s="220"/>
      <c r="IZB41" s="220"/>
      <c r="IZC41" s="220"/>
      <c r="IZD41" s="220"/>
      <c r="IZE41" s="220"/>
      <c r="IZF41" s="220"/>
      <c r="IZG41" s="220"/>
      <c r="IZH41" s="220"/>
      <c r="IZI41" s="220"/>
      <c r="IZJ41" s="220"/>
      <c r="IZK41" s="220"/>
      <c r="IZL41" s="220"/>
      <c r="IZM41" s="220"/>
      <c r="IZN41" s="220"/>
      <c r="IZO41" s="220"/>
      <c r="IZP41" s="220"/>
      <c r="IZQ41" s="220"/>
      <c r="IZR41" s="220"/>
      <c r="IZS41" s="220"/>
      <c r="IZT41" s="220"/>
      <c r="IZU41" s="220"/>
      <c r="IZV41" s="220"/>
      <c r="IZW41" s="220"/>
      <c r="IZX41" s="220"/>
      <c r="IZY41" s="220"/>
      <c r="IZZ41" s="220"/>
      <c r="JAA41" s="220"/>
      <c r="JAB41" s="220"/>
      <c r="JAC41" s="220"/>
      <c r="JAD41" s="220"/>
      <c r="JAE41" s="220"/>
      <c r="JAF41" s="220"/>
      <c r="JAG41" s="220"/>
      <c r="JAH41" s="220"/>
      <c r="JAI41" s="220"/>
      <c r="JAJ41" s="220"/>
      <c r="JAK41" s="220"/>
      <c r="JAL41" s="220"/>
      <c r="JAM41" s="220"/>
      <c r="JAN41" s="220"/>
      <c r="JAO41" s="220"/>
      <c r="JAP41" s="220"/>
      <c r="JAQ41" s="220"/>
      <c r="JAR41" s="220"/>
      <c r="JAS41" s="220"/>
      <c r="JAT41" s="220"/>
      <c r="JAU41" s="220"/>
      <c r="JAV41" s="220"/>
      <c r="JAW41" s="220"/>
      <c r="JAX41" s="220"/>
      <c r="JAY41" s="220"/>
      <c r="JAZ41" s="220"/>
      <c r="JBA41" s="220"/>
      <c r="JBB41" s="220"/>
      <c r="JBC41" s="220"/>
      <c r="JBD41" s="220"/>
      <c r="JBE41" s="220"/>
      <c r="JBF41" s="220"/>
      <c r="JBG41" s="220"/>
      <c r="JBH41" s="220"/>
      <c r="JBI41" s="220"/>
      <c r="JBJ41" s="220"/>
      <c r="JBK41" s="220"/>
      <c r="JBL41" s="220"/>
      <c r="JBM41" s="220"/>
      <c r="JBN41" s="220"/>
      <c r="JBO41" s="220"/>
      <c r="JBP41" s="220"/>
      <c r="JBQ41" s="220"/>
      <c r="JBR41" s="220"/>
      <c r="JBS41" s="220"/>
      <c r="JBT41" s="220"/>
      <c r="JBU41" s="220"/>
      <c r="JBV41" s="220"/>
      <c r="JBW41" s="220"/>
      <c r="JBX41" s="220"/>
      <c r="JBY41" s="220"/>
      <c r="JBZ41" s="220"/>
      <c r="JCA41" s="220"/>
      <c r="JCB41" s="220"/>
      <c r="JCC41" s="220"/>
      <c r="JCD41" s="220"/>
      <c r="JCE41" s="220"/>
      <c r="JCF41" s="220"/>
      <c r="JCG41" s="220"/>
      <c r="JCH41" s="220"/>
      <c r="JCI41" s="220"/>
      <c r="JCJ41" s="220"/>
      <c r="JCK41" s="220"/>
      <c r="JCL41" s="220"/>
      <c r="JCM41" s="220"/>
      <c r="JCN41" s="220"/>
      <c r="JCO41" s="220"/>
      <c r="JCP41" s="220"/>
      <c r="JCQ41" s="220"/>
      <c r="JCR41" s="220"/>
      <c r="JCS41" s="220"/>
      <c r="JCT41" s="220"/>
      <c r="JCU41" s="220"/>
      <c r="JCV41" s="220"/>
      <c r="JCW41" s="220"/>
      <c r="JCX41" s="220"/>
      <c r="JCY41" s="220"/>
      <c r="JCZ41" s="220"/>
      <c r="JDA41" s="220"/>
      <c r="JDB41" s="220"/>
      <c r="JDC41" s="220"/>
      <c r="JDD41" s="220"/>
      <c r="JDE41" s="220"/>
      <c r="JDF41" s="220"/>
      <c r="JDG41" s="220"/>
      <c r="JDH41" s="220"/>
      <c r="JDI41" s="220"/>
      <c r="JDJ41" s="220"/>
      <c r="JDK41" s="220"/>
      <c r="JDL41" s="220"/>
      <c r="JDM41" s="220"/>
      <c r="JDN41" s="220"/>
      <c r="JDO41" s="220"/>
      <c r="JDP41" s="220"/>
      <c r="JDQ41" s="220"/>
      <c r="JDR41" s="220"/>
      <c r="JDS41" s="220"/>
      <c r="JDT41" s="220"/>
      <c r="JDU41" s="220"/>
      <c r="JDV41" s="220"/>
      <c r="JDW41" s="220"/>
      <c r="JDX41" s="220"/>
      <c r="JDY41" s="220"/>
      <c r="JDZ41" s="220"/>
      <c r="JEA41" s="220"/>
      <c r="JEB41" s="220"/>
      <c r="JEC41" s="220"/>
      <c r="JED41" s="220"/>
      <c r="JEE41" s="220"/>
      <c r="JEF41" s="220"/>
      <c r="JEG41" s="220"/>
      <c r="JEH41" s="220"/>
      <c r="JEI41" s="220"/>
      <c r="JEJ41" s="220"/>
      <c r="JEK41" s="220"/>
      <c r="JEL41" s="220"/>
      <c r="JEM41" s="220"/>
      <c r="JEN41" s="220"/>
      <c r="JEO41" s="220"/>
      <c r="JEP41" s="220"/>
      <c r="JEQ41" s="220"/>
      <c r="JER41" s="220"/>
      <c r="JES41" s="220"/>
      <c r="JET41" s="220"/>
      <c r="JEU41" s="220"/>
      <c r="JEV41" s="220"/>
      <c r="JEW41" s="220"/>
      <c r="JEX41" s="220"/>
      <c r="JEY41" s="220"/>
      <c r="JEZ41" s="220"/>
      <c r="JFA41" s="220"/>
      <c r="JFB41" s="220"/>
      <c r="JFC41" s="220"/>
      <c r="JFD41" s="220"/>
      <c r="JFE41" s="220"/>
      <c r="JFF41" s="220"/>
      <c r="JFG41" s="220"/>
      <c r="JFH41" s="220"/>
      <c r="JFI41" s="220"/>
      <c r="JFJ41" s="220"/>
      <c r="JFK41" s="220"/>
      <c r="JFL41" s="220"/>
      <c r="JFM41" s="220"/>
      <c r="JFN41" s="220"/>
      <c r="JFO41" s="220"/>
      <c r="JFP41" s="220"/>
      <c r="JFQ41" s="220"/>
      <c r="JFR41" s="220"/>
      <c r="JFS41" s="220"/>
      <c r="JFT41" s="220"/>
      <c r="JFU41" s="220"/>
      <c r="JFV41" s="220"/>
      <c r="JFW41" s="220"/>
      <c r="JFX41" s="220"/>
      <c r="JFY41" s="220"/>
      <c r="JFZ41" s="220"/>
      <c r="JGA41" s="220"/>
      <c r="JGB41" s="220"/>
      <c r="JGC41" s="220"/>
      <c r="JGD41" s="220"/>
      <c r="JGE41" s="220"/>
      <c r="JGF41" s="220"/>
      <c r="JGG41" s="220"/>
      <c r="JGH41" s="220"/>
      <c r="JGI41" s="220"/>
      <c r="JGJ41" s="220"/>
      <c r="JGK41" s="220"/>
      <c r="JGL41" s="220"/>
      <c r="JGM41" s="220"/>
      <c r="JGN41" s="220"/>
      <c r="JGO41" s="220"/>
      <c r="JGP41" s="220"/>
      <c r="JGQ41" s="220"/>
      <c r="JGR41" s="220"/>
      <c r="JGS41" s="220"/>
      <c r="JGT41" s="220"/>
      <c r="JGU41" s="220"/>
      <c r="JGV41" s="220"/>
      <c r="JGW41" s="220"/>
      <c r="JGX41" s="220"/>
      <c r="JGY41" s="220"/>
      <c r="JGZ41" s="220"/>
      <c r="JHA41" s="220"/>
      <c r="JHB41" s="220"/>
      <c r="JHC41" s="220"/>
      <c r="JHD41" s="220"/>
      <c r="JHE41" s="220"/>
      <c r="JHF41" s="220"/>
      <c r="JHG41" s="220"/>
      <c r="JHH41" s="220"/>
      <c r="JHI41" s="220"/>
      <c r="JHJ41" s="220"/>
      <c r="JHK41" s="220"/>
      <c r="JHL41" s="220"/>
      <c r="JHM41" s="220"/>
      <c r="JHN41" s="220"/>
      <c r="JHO41" s="220"/>
      <c r="JHP41" s="220"/>
      <c r="JHQ41" s="220"/>
      <c r="JHR41" s="220"/>
      <c r="JHS41" s="220"/>
      <c r="JHT41" s="220"/>
      <c r="JHU41" s="220"/>
      <c r="JHV41" s="220"/>
      <c r="JHW41" s="220"/>
      <c r="JHX41" s="220"/>
      <c r="JHY41" s="220"/>
      <c r="JHZ41" s="220"/>
      <c r="JIA41" s="220"/>
      <c r="JIB41" s="220"/>
      <c r="JIC41" s="220"/>
      <c r="JID41" s="220"/>
      <c r="JIE41" s="220"/>
      <c r="JIF41" s="220"/>
      <c r="JIG41" s="220"/>
      <c r="JIH41" s="220"/>
      <c r="JII41" s="220"/>
      <c r="JIJ41" s="220"/>
      <c r="JIK41" s="220"/>
      <c r="JIL41" s="220"/>
      <c r="JIM41" s="220"/>
      <c r="JIN41" s="220"/>
      <c r="JIO41" s="220"/>
      <c r="JIP41" s="220"/>
      <c r="JIQ41" s="220"/>
      <c r="JIR41" s="220"/>
      <c r="JIS41" s="220"/>
      <c r="JIT41" s="220"/>
      <c r="JIU41" s="220"/>
      <c r="JIV41" s="220"/>
      <c r="JIW41" s="220"/>
      <c r="JIX41" s="220"/>
      <c r="JIY41" s="220"/>
      <c r="JIZ41" s="220"/>
      <c r="JJA41" s="220"/>
      <c r="JJB41" s="220"/>
      <c r="JJC41" s="220"/>
      <c r="JJD41" s="220"/>
      <c r="JJE41" s="220"/>
      <c r="JJF41" s="220"/>
      <c r="JJG41" s="220"/>
      <c r="JJH41" s="220"/>
      <c r="JJI41" s="220"/>
      <c r="JJJ41" s="220"/>
      <c r="JJK41" s="220"/>
      <c r="JJL41" s="220"/>
      <c r="JJM41" s="220"/>
      <c r="JJN41" s="220"/>
      <c r="JJO41" s="220"/>
      <c r="JJP41" s="220"/>
      <c r="JJQ41" s="220"/>
      <c r="JJR41" s="220"/>
      <c r="JJS41" s="220"/>
      <c r="JJT41" s="220"/>
      <c r="JJU41" s="220"/>
      <c r="JJV41" s="220"/>
      <c r="JJW41" s="220"/>
      <c r="JJX41" s="220"/>
      <c r="JJY41" s="220"/>
      <c r="JJZ41" s="220"/>
      <c r="JKA41" s="220"/>
      <c r="JKB41" s="220"/>
      <c r="JKC41" s="220"/>
      <c r="JKD41" s="220"/>
      <c r="JKE41" s="220"/>
      <c r="JKF41" s="220"/>
      <c r="JKG41" s="220"/>
      <c r="JKH41" s="220"/>
      <c r="JKI41" s="220"/>
      <c r="JKJ41" s="220"/>
      <c r="JKK41" s="220"/>
      <c r="JKL41" s="220"/>
      <c r="JKM41" s="220"/>
      <c r="JKN41" s="220"/>
      <c r="JKO41" s="220"/>
      <c r="JKP41" s="220"/>
      <c r="JKQ41" s="220"/>
      <c r="JKR41" s="220"/>
      <c r="JKS41" s="220"/>
      <c r="JKT41" s="220"/>
      <c r="JKU41" s="220"/>
      <c r="JKV41" s="220"/>
      <c r="JKW41" s="220"/>
      <c r="JKX41" s="220"/>
      <c r="JKY41" s="220"/>
      <c r="JKZ41" s="220"/>
      <c r="JLA41" s="220"/>
      <c r="JLB41" s="220"/>
      <c r="JLC41" s="220"/>
      <c r="JLD41" s="220"/>
      <c r="JLE41" s="220"/>
      <c r="JLF41" s="220"/>
      <c r="JLG41" s="220"/>
      <c r="JLH41" s="220"/>
      <c r="JLI41" s="220"/>
      <c r="JLJ41" s="220"/>
      <c r="JLK41" s="220"/>
      <c r="JLL41" s="220"/>
      <c r="JLM41" s="220"/>
      <c r="JLN41" s="220"/>
      <c r="JLO41" s="220"/>
      <c r="JLP41" s="220"/>
      <c r="JLQ41" s="220"/>
      <c r="JLR41" s="220"/>
      <c r="JLS41" s="220"/>
      <c r="JLT41" s="220"/>
      <c r="JLU41" s="220"/>
      <c r="JLV41" s="220"/>
      <c r="JLW41" s="220"/>
      <c r="JLX41" s="220"/>
      <c r="JLY41" s="220"/>
      <c r="JLZ41" s="220"/>
      <c r="JMA41" s="220"/>
      <c r="JMB41" s="220"/>
      <c r="JMC41" s="220"/>
      <c r="JMD41" s="220"/>
      <c r="JME41" s="220"/>
      <c r="JMF41" s="220"/>
      <c r="JMG41" s="220"/>
      <c r="JMH41" s="220"/>
      <c r="JMI41" s="220"/>
      <c r="JMJ41" s="220"/>
      <c r="JMK41" s="220"/>
      <c r="JML41" s="220"/>
      <c r="JMM41" s="220"/>
      <c r="JMN41" s="220"/>
      <c r="JMO41" s="220"/>
      <c r="JMP41" s="220"/>
      <c r="JMQ41" s="220"/>
      <c r="JMR41" s="220"/>
      <c r="JMS41" s="220"/>
      <c r="JMT41" s="220"/>
      <c r="JMU41" s="220"/>
      <c r="JMV41" s="220"/>
      <c r="JMW41" s="220"/>
      <c r="JMX41" s="220"/>
      <c r="JMY41" s="220"/>
      <c r="JMZ41" s="220"/>
      <c r="JNA41" s="220"/>
      <c r="JNB41" s="220"/>
      <c r="JNC41" s="220"/>
      <c r="JND41" s="220"/>
      <c r="JNE41" s="220"/>
      <c r="JNF41" s="220"/>
      <c r="JNG41" s="220"/>
      <c r="JNH41" s="220"/>
      <c r="JNI41" s="220"/>
      <c r="JNJ41" s="220"/>
      <c r="JNK41" s="220"/>
      <c r="JNL41" s="220"/>
      <c r="JNM41" s="220"/>
      <c r="JNN41" s="220"/>
      <c r="JNO41" s="220"/>
      <c r="JNP41" s="220"/>
      <c r="JNQ41" s="220"/>
      <c r="JNR41" s="220"/>
      <c r="JNS41" s="220"/>
      <c r="JNT41" s="220"/>
      <c r="JNU41" s="220"/>
      <c r="JNV41" s="220"/>
      <c r="JNW41" s="220"/>
      <c r="JNX41" s="220"/>
      <c r="JNY41" s="220"/>
      <c r="JNZ41" s="220"/>
      <c r="JOA41" s="220"/>
      <c r="JOB41" s="220"/>
      <c r="JOC41" s="220"/>
      <c r="JOD41" s="220"/>
      <c r="JOE41" s="220"/>
      <c r="JOF41" s="220"/>
      <c r="JOG41" s="220"/>
      <c r="JOH41" s="220"/>
      <c r="JOI41" s="220"/>
      <c r="JOJ41" s="220"/>
      <c r="JOK41" s="220"/>
      <c r="JOL41" s="220"/>
      <c r="JOM41" s="220"/>
      <c r="JON41" s="220"/>
      <c r="JOO41" s="220"/>
      <c r="JOP41" s="220"/>
      <c r="JOQ41" s="220"/>
      <c r="JOR41" s="220"/>
      <c r="JOS41" s="220"/>
      <c r="JOT41" s="220"/>
      <c r="JOU41" s="220"/>
      <c r="JOV41" s="220"/>
      <c r="JOW41" s="220"/>
      <c r="JOX41" s="220"/>
      <c r="JOY41" s="220"/>
      <c r="JOZ41" s="220"/>
      <c r="JPA41" s="220"/>
      <c r="JPB41" s="220"/>
      <c r="JPC41" s="220"/>
      <c r="JPD41" s="220"/>
      <c r="JPE41" s="220"/>
      <c r="JPF41" s="220"/>
      <c r="JPG41" s="220"/>
      <c r="JPH41" s="220"/>
      <c r="JPI41" s="220"/>
      <c r="JPJ41" s="220"/>
      <c r="JPK41" s="220"/>
      <c r="JPL41" s="220"/>
      <c r="JPM41" s="220"/>
      <c r="JPN41" s="220"/>
      <c r="JPO41" s="220"/>
      <c r="JPP41" s="220"/>
      <c r="JPQ41" s="220"/>
      <c r="JPR41" s="220"/>
      <c r="JPS41" s="220"/>
      <c r="JPT41" s="220"/>
      <c r="JPU41" s="220"/>
      <c r="JPV41" s="220"/>
      <c r="JPW41" s="220"/>
      <c r="JPX41" s="220"/>
      <c r="JPY41" s="220"/>
      <c r="JPZ41" s="220"/>
      <c r="JQA41" s="220"/>
      <c r="JQB41" s="220"/>
      <c r="JQC41" s="220"/>
      <c r="JQD41" s="220"/>
      <c r="JQE41" s="220"/>
      <c r="JQF41" s="220"/>
      <c r="JQG41" s="220"/>
      <c r="JQH41" s="220"/>
      <c r="JQI41" s="220"/>
      <c r="JQJ41" s="220"/>
      <c r="JQK41" s="220"/>
      <c r="JQL41" s="220"/>
      <c r="JQM41" s="220"/>
      <c r="JQN41" s="220"/>
      <c r="JQO41" s="220"/>
      <c r="JQP41" s="220"/>
      <c r="JQQ41" s="220"/>
      <c r="JQR41" s="220"/>
      <c r="JQS41" s="220"/>
      <c r="JQT41" s="220"/>
      <c r="JQU41" s="220"/>
      <c r="JQV41" s="220"/>
      <c r="JQW41" s="220"/>
      <c r="JQX41" s="220"/>
      <c r="JQY41" s="220"/>
      <c r="JQZ41" s="220"/>
      <c r="JRA41" s="220"/>
      <c r="JRB41" s="220"/>
      <c r="JRC41" s="220"/>
      <c r="JRD41" s="220"/>
      <c r="JRE41" s="220"/>
      <c r="JRF41" s="220"/>
      <c r="JRG41" s="220"/>
      <c r="JRH41" s="220"/>
      <c r="JRI41" s="220"/>
      <c r="JRJ41" s="220"/>
      <c r="JRK41" s="220"/>
      <c r="JRL41" s="220"/>
      <c r="JRM41" s="220"/>
      <c r="JRN41" s="220"/>
      <c r="JRO41" s="220"/>
      <c r="JRP41" s="220"/>
      <c r="JRQ41" s="220"/>
      <c r="JRR41" s="220"/>
      <c r="JRS41" s="220"/>
      <c r="JRT41" s="220"/>
      <c r="JRU41" s="220"/>
      <c r="JRV41" s="220"/>
      <c r="JRW41" s="220"/>
      <c r="JRX41" s="220"/>
      <c r="JRY41" s="220"/>
      <c r="JRZ41" s="220"/>
      <c r="JSA41" s="220"/>
      <c r="JSB41" s="220"/>
      <c r="JSC41" s="220"/>
      <c r="JSD41" s="220"/>
      <c r="JSE41" s="220"/>
      <c r="JSF41" s="220"/>
      <c r="JSG41" s="220"/>
      <c r="JSH41" s="220"/>
      <c r="JSI41" s="220"/>
      <c r="JSJ41" s="220"/>
      <c r="JSK41" s="220"/>
      <c r="JSL41" s="220"/>
      <c r="JSM41" s="220"/>
      <c r="JSN41" s="220"/>
      <c r="JSO41" s="220"/>
      <c r="JSP41" s="220"/>
      <c r="JSQ41" s="220"/>
      <c r="JSR41" s="220"/>
      <c r="JSS41" s="220"/>
      <c r="JST41" s="220"/>
      <c r="JSU41" s="220"/>
      <c r="JSV41" s="220"/>
      <c r="JSW41" s="220"/>
      <c r="JSX41" s="220"/>
      <c r="JSY41" s="220"/>
      <c r="JSZ41" s="220"/>
      <c r="JTA41" s="220"/>
      <c r="JTB41" s="220"/>
      <c r="JTC41" s="220"/>
      <c r="JTD41" s="220"/>
      <c r="JTE41" s="220"/>
      <c r="JTF41" s="220"/>
      <c r="JTG41" s="220"/>
      <c r="JTH41" s="220"/>
      <c r="JTI41" s="220"/>
      <c r="JTJ41" s="220"/>
      <c r="JTK41" s="220"/>
      <c r="JTL41" s="220"/>
      <c r="JTM41" s="220"/>
      <c r="JTN41" s="220"/>
      <c r="JTO41" s="220"/>
      <c r="JTP41" s="220"/>
      <c r="JTQ41" s="220"/>
      <c r="JTR41" s="220"/>
      <c r="JTS41" s="220"/>
      <c r="JTT41" s="220"/>
      <c r="JTU41" s="220"/>
      <c r="JTV41" s="220"/>
      <c r="JTW41" s="220"/>
      <c r="JTX41" s="220"/>
      <c r="JTY41" s="220"/>
      <c r="JTZ41" s="220"/>
      <c r="JUA41" s="220"/>
      <c r="JUB41" s="220"/>
      <c r="JUC41" s="220"/>
      <c r="JUD41" s="220"/>
      <c r="JUE41" s="220"/>
      <c r="JUF41" s="220"/>
      <c r="JUG41" s="220"/>
      <c r="JUH41" s="220"/>
      <c r="JUI41" s="220"/>
      <c r="JUJ41" s="220"/>
      <c r="JUK41" s="220"/>
      <c r="JUL41" s="220"/>
      <c r="JUM41" s="220"/>
      <c r="JUN41" s="220"/>
      <c r="JUO41" s="220"/>
      <c r="JUP41" s="220"/>
      <c r="JUQ41" s="220"/>
      <c r="JUR41" s="220"/>
      <c r="JUS41" s="220"/>
      <c r="JUT41" s="220"/>
      <c r="JUU41" s="220"/>
      <c r="JUV41" s="220"/>
      <c r="JUW41" s="220"/>
      <c r="JUX41" s="220"/>
      <c r="JUY41" s="220"/>
      <c r="JUZ41" s="220"/>
      <c r="JVA41" s="220"/>
      <c r="JVB41" s="220"/>
      <c r="JVC41" s="220"/>
      <c r="JVD41" s="220"/>
      <c r="JVE41" s="220"/>
      <c r="JVF41" s="220"/>
      <c r="JVG41" s="220"/>
      <c r="JVH41" s="220"/>
      <c r="JVI41" s="220"/>
      <c r="JVJ41" s="220"/>
      <c r="JVK41" s="220"/>
      <c r="JVL41" s="220"/>
      <c r="JVM41" s="220"/>
      <c r="JVN41" s="220"/>
      <c r="JVO41" s="220"/>
      <c r="JVP41" s="220"/>
      <c r="JVQ41" s="220"/>
      <c r="JVR41" s="220"/>
      <c r="JVS41" s="220"/>
      <c r="JVT41" s="220"/>
      <c r="JVU41" s="220"/>
      <c r="JVV41" s="220"/>
      <c r="JVW41" s="220"/>
      <c r="JVX41" s="220"/>
      <c r="JVY41" s="220"/>
      <c r="JVZ41" s="220"/>
      <c r="JWA41" s="220"/>
      <c r="JWB41" s="220"/>
      <c r="JWC41" s="220"/>
      <c r="JWD41" s="220"/>
      <c r="JWE41" s="220"/>
      <c r="JWF41" s="220"/>
      <c r="JWG41" s="220"/>
      <c r="JWH41" s="220"/>
      <c r="JWI41" s="220"/>
      <c r="JWJ41" s="220"/>
      <c r="JWK41" s="220"/>
      <c r="JWL41" s="220"/>
      <c r="JWM41" s="220"/>
      <c r="JWN41" s="220"/>
      <c r="JWO41" s="220"/>
      <c r="JWP41" s="220"/>
      <c r="JWQ41" s="220"/>
      <c r="JWR41" s="220"/>
      <c r="JWS41" s="220"/>
      <c r="JWT41" s="220"/>
      <c r="JWU41" s="220"/>
      <c r="JWV41" s="220"/>
      <c r="JWW41" s="220"/>
      <c r="JWX41" s="220"/>
      <c r="JWY41" s="220"/>
      <c r="JWZ41" s="220"/>
      <c r="JXA41" s="220"/>
      <c r="JXB41" s="220"/>
      <c r="JXC41" s="220"/>
      <c r="JXD41" s="220"/>
      <c r="JXE41" s="220"/>
      <c r="JXF41" s="220"/>
      <c r="JXG41" s="220"/>
      <c r="JXH41" s="220"/>
      <c r="JXI41" s="220"/>
      <c r="JXJ41" s="220"/>
      <c r="JXK41" s="220"/>
      <c r="JXL41" s="220"/>
      <c r="JXM41" s="220"/>
      <c r="JXN41" s="220"/>
      <c r="JXO41" s="220"/>
      <c r="JXP41" s="220"/>
      <c r="JXQ41" s="220"/>
      <c r="JXR41" s="220"/>
      <c r="JXS41" s="220"/>
      <c r="JXT41" s="220"/>
      <c r="JXU41" s="220"/>
      <c r="JXV41" s="220"/>
      <c r="JXW41" s="220"/>
      <c r="JXX41" s="220"/>
      <c r="JXY41" s="220"/>
      <c r="JXZ41" s="220"/>
      <c r="JYA41" s="220"/>
      <c r="JYB41" s="220"/>
      <c r="JYC41" s="220"/>
      <c r="JYD41" s="220"/>
      <c r="JYE41" s="220"/>
      <c r="JYF41" s="220"/>
      <c r="JYG41" s="220"/>
      <c r="JYH41" s="220"/>
      <c r="JYI41" s="220"/>
      <c r="JYJ41" s="220"/>
      <c r="JYK41" s="220"/>
      <c r="JYL41" s="220"/>
      <c r="JYM41" s="220"/>
      <c r="JYN41" s="220"/>
      <c r="JYO41" s="220"/>
      <c r="JYP41" s="220"/>
      <c r="JYQ41" s="220"/>
      <c r="JYR41" s="220"/>
      <c r="JYS41" s="220"/>
      <c r="JYT41" s="220"/>
      <c r="JYU41" s="220"/>
      <c r="JYV41" s="220"/>
      <c r="JYW41" s="220"/>
      <c r="JYX41" s="220"/>
      <c r="JYY41" s="220"/>
      <c r="JYZ41" s="220"/>
      <c r="JZA41" s="220"/>
      <c r="JZB41" s="220"/>
      <c r="JZC41" s="220"/>
      <c r="JZD41" s="220"/>
      <c r="JZE41" s="220"/>
      <c r="JZF41" s="220"/>
      <c r="JZG41" s="220"/>
      <c r="JZH41" s="220"/>
      <c r="JZI41" s="220"/>
      <c r="JZJ41" s="220"/>
      <c r="JZK41" s="220"/>
      <c r="JZL41" s="220"/>
      <c r="JZM41" s="220"/>
      <c r="JZN41" s="220"/>
      <c r="JZO41" s="220"/>
      <c r="JZP41" s="220"/>
      <c r="JZQ41" s="220"/>
      <c r="JZR41" s="220"/>
      <c r="JZS41" s="220"/>
      <c r="JZT41" s="220"/>
      <c r="JZU41" s="220"/>
      <c r="JZV41" s="220"/>
      <c r="JZW41" s="220"/>
      <c r="JZX41" s="220"/>
      <c r="JZY41" s="220"/>
      <c r="JZZ41" s="220"/>
      <c r="KAA41" s="220"/>
      <c r="KAB41" s="220"/>
      <c r="KAC41" s="220"/>
      <c r="KAD41" s="220"/>
      <c r="KAE41" s="220"/>
      <c r="KAF41" s="220"/>
      <c r="KAG41" s="220"/>
      <c r="KAH41" s="220"/>
      <c r="KAI41" s="220"/>
      <c r="KAJ41" s="220"/>
      <c r="KAK41" s="220"/>
      <c r="KAL41" s="220"/>
      <c r="KAM41" s="220"/>
      <c r="KAN41" s="220"/>
      <c r="KAO41" s="220"/>
      <c r="KAP41" s="220"/>
      <c r="KAQ41" s="220"/>
      <c r="KAR41" s="220"/>
      <c r="KAS41" s="220"/>
      <c r="KAT41" s="220"/>
      <c r="KAU41" s="220"/>
      <c r="KAV41" s="220"/>
      <c r="KAW41" s="220"/>
      <c r="KAX41" s="220"/>
      <c r="KAY41" s="220"/>
      <c r="KAZ41" s="220"/>
      <c r="KBA41" s="220"/>
      <c r="KBB41" s="220"/>
      <c r="KBC41" s="220"/>
      <c r="KBD41" s="220"/>
      <c r="KBE41" s="220"/>
      <c r="KBF41" s="220"/>
      <c r="KBG41" s="220"/>
      <c r="KBH41" s="220"/>
      <c r="KBI41" s="220"/>
      <c r="KBJ41" s="220"/>
      <c r="KBK41" s="220"/>
      <c r="KBL41" s="220"/>
      <c r="KBM41" s="220"/>
      <c r="KBN41" s="220"/>
      <c r="KBO41" s="220"/>
      <c r="KBP41" s="220"/>
      <c r="KBQ41" s="220"/>
      <c r="KBR41" s="220"/>
      <c r="KBS41" s="220"/>
      <c r="KBT41" s="220"/>
      <c r="KBU41" s="220"/>
      <c r="KBV41" s="220"/>
      <c r="KBW41" s="220"/>
      <c r="KBX41" s="220"/>
      <c r="KBY41" s="220"/>
      <c r="KBZ41" s="220"/>
      <c r="KCA41" s="220"/>
      <c r="KCB41" s="220"/>
      <c r="KCC41" s="220"/>
      <c r="KCD41" s="220"/>
      <c r="KCE41" s="220"/>
      <c r="KCF41" s="220"/>
      <c r="KCG41" s="220"/>
      <c r="KCH41" s="220"/>
      <c r="KCI41" s="220"/>
      <c r="KCJ41" s="220"/>
      <c r="KCK41" s="220"/>
      <c r="KCL41" s="220"/>
      <c r="KCM41" s="220"/>
      <c r="KCN41" s="220"/>
      <c r="KCO41" s="220"/>
      <c r="KCP41" s="220"/>
      <c r="KCQ41" s="220"/>
      <c r="KCR41" s="220"/>
      <c r="KCS41" s="220"/>
      <c r="KCT41" s="220"/>
      <c r="KCU41" s="220"/>
      <c r="KCV41" s="220"/>
      <c r="KCW41" s="220"/>
      <c r="KCX41" s="220"/>
      <c r="KCY41" s="220"/>
      <c r="KCZ41" s="220"/>
      <c r="KDA41" s="220"/>
      <c r="KDB41" s="220"/>
      <c r="KDC41" s="220"/>
      <c r="KDD41" s="220"/>
      <c r="KDE41" s="220"/>
      <c r="KDF41" s="220"/>
      <c r="KDG41" s="220"/>
      <c r="KDH41" s="220"/>
      <c r="KDI41" s="220"/>
      <c r="KDJ41" s="220"/>
      <c r="KDK41" s="220"/>
      <c r="KDL41" s="220"/>
      <c r="KDM41" s="220"/>
      <c r="KDN41" s="220"/>
      <c r="KDO41" s="220"/>
      <c r="KDP41" s="220"/>
      <c r="KDQ41" s="220"/>
      <c r="KDR41" s="220"/>
      <c r="KDS41" s="220"/>
      <c r="KDT41" s="220"/>
      <c r="KDU41" s="220"/>
      <c r="KDV41" s="220"/>
      <c r="KDW41" s="220"/>
      <c r="KDX41" s="220"/>
      <c r="KDY41" s="220"/>
      <c r="KDZ41" s="220"/>
      <c r="KEA41" s="220"/>
      <c r="KEB41" s="220"/>
      <c r="KEC41" s="220"/>
      <c r="KED41" s="220"/>
      <c r="KEE41" s="220"/>
      <c r="KEF41" s="220"/>
      <c r="KEG41" s="220"/>
      <c r="KEH41" s="220"/>
      <c r="KEI41" s="220"/>
      <c r="KEJ41" s="220"/>
      <c r="KEK41" s="220"/>
      <c r="KEL41" s="220"/>
      <c r="KEM41" s="220"/>
      <c r="KEN41" s="220"/>
      <c r="KEO41" s="220"/>
      <c r="KEP41" s="220"/>
      <c r="KEQ41" s="220"/>
      <c r="KER41" s="220"/>
      <c r="KES41" s="220"/>
      <c r="KET41" s="220"/>
      <c r="KEU41" s="220"/>
      <c r="KEV41" s="220"/>
      <c r="KEW41" s="220"/>
      <c r="KEX41" s="220"/>
      <c r="KEY41" s="220"/>
      <c r="KEZ41" s="220"/>
      <c r="KFA41" s="220"/>
      <c r="KFB41" s="220"/>
      <c r="KFC41" s="220"/>
      <c r="KFD41" s="220"/>
      <c r="KFE41" s="220"/>
      <c r="KFF41" s="220"/>
      <c r="KFG41" s="220"/>
      <c r="KFH41" s="220"/>
      <c r="KFI41" s="220"/>
      <c r="KFJ41" s="220"/>
      <c r="KFK41" s="220"/>
      <c r="KFL41" s="220"/>
      <c r="KFM41" s="220"/>
      <c r="KFN41" s="220"/>
      <c r="KFO41" s="220"/>
      <c r="KFP41" s="220"/>
      <c r="KFQ41" s="220"/>
      <c r="KFR41" s="220"/>
      <c r="KFS41" s="220"/>
      <c r="KFT41" s="220"/>
      <c r="KFU41" s="220"/>
      <c r="KFV41" s="220"/>
      <c r="KFW41" s="220"/>
      <c r="KFX41" s="220"/>
      <c r="KFY41" s="220"/>
      <c r="KFZ41" s="220"/>
      <c r="KGA41" s="220"/>
      <c r="KGB41" s="220"/>
      <c r="KGC41" s="220"/>
      <c r="KGD41" s="220"/>
      <c r="KGE41" s="220"/>
      <c r="KGF41" s="220"/>
      <c r="KGG41" s="220"/>
      <c r="KGH41" s="220"/>
      <c r="KGI41" s="220"/>
      <c r="KGJ41" s="220"/>
      <c r="KGK41" s="220"/>
      <c r="KGL41" s="220"/>
      <c r="KGM41" s="220"/>
      <c r="KGN41" s="220"/>
      <c r="KGO41" s="220"/>
      <c r="KGP41" s="220"/>
      <c r="KGQ41" s="220"/>
      <c r="KGR41" s="220"/>
      <c r="KGS41" s="220"/>
      <c r="KGT41" s="220"/>
      <c r="KGU41" s="220"/>
      <c r="KGV41" s="220"/>
      <c r="KGW41" s="220"/>
      <c r="KGX41" s="220"/>
      <c r="KGY41" s="220"/>
      <c r="KGZ41" s="220"/>
      <c r="KHA41" s="220"/>
      <c r="KHB41" s="220"/>
      <c r="KHC41" s="220"/>
      <c r="KHD41" s="220"/>
      <c r="KHE41" s="220"/>
      <c r="KHF41" s="220"/>
      <c r="KHG41" s="220"/>
      <c r="KHH41" s="220"/>
      <c r="KHI41" s="220"/>
      <c r="KHJ41" s="220"/>
      <c r="KHK41" s="220"/>
      <c r="KHL41" s="220"/>
      <c r="KHM41" s="220"/>
      <c r="KHN41" s="220"/>
      <c r="KHO41" s="220"/>
      <c r="KHP41" s="220"/>
      <c r="KHQ41" s="220"/>
      <c r="KHR41" s="220"/>
      <c r="KHS41" s="220"/>
      <c r="KHT41" s="220"/>
      <c r="KHU41" s="220"/>
      <c r="KHV41" s="220"/>
      <c r="KHW41" s="220"/>
      <c r="KHX41" s="220"/>
      <c r="KHY41" s="220"/>
      <c r="KHZ41" s="220"/>
      <c r="KIA41" s="220"/>
      <c r="KIB41" s="220"/>
      <c r="KIC41" s="220"/>
      <c r="KID41" s="220"/>
      <c r="KIE41" s="220"/>
      <c r="KIF41" s="220"/>
      <c r="KIG41" s="220"/>
      <c r="KIH41" s="220"/>
      <c r="KII41" s="220"/>
      <c r="KIJ41" s="220"/>
      <c r="KIK41" s="220"/>
      <c r="KIL41" s="220"/>
      <c r="KIM41" s="220"/>
      <c r="KIN41" s="220"/>
      <c r="KIO41" s="220"/>
      <c r="KIP41" s="220"/>
      <c r="KIQ41" s="220"/>
      <c r="KIR41" s="220"/>
      <c r="KIS41" s="220"/>
      <c r="KIT41" s="220"/>
      <c r="KIU41" s="220"/>
      <c r="KIV41" s="220"/>
      <c r="KIW41" s="220"/>
      <c r="KIX41" s="220"/>
      <c r="KIY41" s="220"/>
      <c r="KIZ41" s="220"/>
      <c r="KJA41" s="220"/>
      <c r="KJB41" s="220"/>
      <c r="KJC41" s="220"/>
      <c r="KJD41" s="220"/>
      <c r="KJE41" s="220"/>
      <c r="KJF41" s="220"/>
      <c r="KJG41" s="220"/>
      <c r="KJH41" s="220"/>
      <c r="KJI41" s="220"/>
      <c r="KJJ41" s="220"/>
      <c r="KJK41" s="220"/>
      <c r="KJL41" s="220"/>
      <c r="KJM41" s="220"/>
      <c r="KJN41" s="220"/>
      <c r="KJO41" s="220"/>
      <c r="KJP41" s="220"/>
      <c r="KJQ41" s="220"/>
      <c r="KJR41" s="220"/>
      <c r="KJS41" s="220"/>
      <c r="KJT41" s="220"/>
      <c r="KJU41" s="220"/>
      <c r="KJV41" s="220"/>
      <c r="KJW41" s="220"/>
      <c r="KJX41" s="220"/>
      <c r="KJY41" s="220"/>
      <c r="KJZ41" s="220"/>
      <c r="KKA41" s="220"/>
      <c r="KKB41" s="220"/>
      <c r="KKC41" s="220"/>
      <c r="KKD41" s="220"/>
      <c r="KKE41" s="220"/>
      <c r="KKF41" s="220"/>
      <c r="KKG41" s="220"/>
      <c r="KKH41" s="220"/>
      <c r="KKI41" s="220"/>
      <c r="KKJ41" s="220"/>
      <c r="KKK41" s="220"/>
      <c r="KKL41" s="220"/>
      <c r="KKM41" s="220"/>
      <c r="KKN41" s="220"/>
      <c r="KKO41" s="220"/>
      <c r="KKP41" s="220"/>
      <c r="KKQ41" s="220"/>
      <c r="KKR41" s="220"/>
      <c r="KKS41" s="220"/>
      <c r="KKT41" s="220"/>
      <c r="KKU41" s="220"/>
      <c r="KKV41" s="220"/>
      <c r="KKW41" s="220"/>
      <c r="KKX41" s="220"/>
      <c r="KKY41" s="220"/>
      <c r="KKZ41" s="220"/>
      <c r="KLA41" s="220"/>
      <c r="KLB41" s="220"/>
      <c r="KLC41" s="220"/>
      <c r="KLD41" s="220"/>
      <c r="KLE41" s="220"/>
      <c r="KLF41" s="220"/>
      <c r="KLG41" s="220"/>
      <c r="KLH41" s="220"/>
      <c r="KLI41" s="220"/>
      <c r="KLJ41" s="220"/>
      <c r="KLK41" s="220"/>
      <c r="KLL41" s="220"/>
      <c r="KLM41" s="220"/>
      <c r="KLN41" s="220"/>
      <c r="KLO41" s="220"/>
      <c r="KLP41" s="220"/>
      <c r="KLQ41" s="220"/>
      <c r="KLR41" s="220"/>
      <c r="KLS41" s="220"/>
      <c r="KLT41" s="220"/>
      <c r="KLU41" s="220"/>
      <c r="KLV41" s="220"/>
      <c r="KLW41" s="220"/>
      <c r="KLX41" s="220"/>
      <c r="KLY41" s="220"/>
      <c r="KLZ41" s="220"/>
      <c r="KMA41" s="220"/>
      <c r="KMB41" s="220"/>
      <c r="KMC41" s="220"/>
      <c r="KMD41" s="220"/>
      <c r="KME41" s="220"/>
      <c r="KMF41" s="220"/>
      <c r="KMG41" s="220"/>
      <c r="KMH41" s="220"/>
      <c r="KMI41" s="220"/>
      <c r="KMJ41" s="220"/>
      <c r="KMK41" s="220"/>
      <c r="KML41" s="220"/>
      <c r="KMM41" s="220"/>
      <c r="KMN41" s="220"/>
      <c r="KMO41" s="220"/>
      <c r="KMP41" s="220"/>
      <c r="KMQ41" s="220"/>
      <c r="KMR41" s="220"/>
      <c r="KMS41" s="220"/>
      <c r="KMT41" s="220"/>
      <c r="KMU41" s="220"/>
      <c r="KMV41" s="220"/>
      <c r="KMW41" s="220"/>
      <c r="KMX41" s="220"/>
      <c r="KMY41" s="220"/>
      <c r="KMZ41" s="220"/>
      <c r="KNA41" s="220"/>
      <c r="KNB41" s="220"/>
      <c r="KNC41" s="220"/>
      <c r="KND41" s="220"/>
      <c r="KNE41" s="220"/>
      <c r="KNF41" s="220"/>
      <c r="KNG41" s="220"/>
      <c r="KNH41" s="220"/>
      <c r="KNI41" s="220"/>
      <c r="KNJ41" s="220"/>
      <c r="KNK41" s="220"/>
      <c r="KNL41" s="220"/>
      <c r="KNM41" s="220"/>
      <c r="KNN41" s="220"/>
      <c r="KNO41" s="220"/>
      <c r="KNP41" s="220"/>
      <c r="KNQ41" s="220"/>
      <c r="KNR41" s="220"/>
      <c r="KNS41" s="220"/>
      <c r="KNT41" s="220"/>
      <c r="KNU41" s="220"/>
      <c r="KNV41" s="220"/>
      <c r="KNW41" s="220"/>
      <c r="KNX41" s="220"/>
      <c r="KNY41" s="220"/>
      <c r="KNZ41" s="220"/>
      <c r="KOA41" s="220"/>
      <c r="KOB41" s="220"/>
      <c r="KOC41" s="220"/>
      <c r="KOD41" s="220"/>
      <c r="KOE41" s="220"/>
      <c r="KOF41" s="220"/>
      <c r="KOG41" s="220"/>
      <c r="KOH41" s="220"/>
      <c r="KOI41" s="220"/>
      <c r="KOJ41" s="220"/>
      <c r="KOK41" s="220"/>
      <c r="KOL41" s="220"/>
      <c r="KOM41" s="220"/>
      <c r="KON41" s="220"/>
      <c r="KOO41" s="220"/>
      <c r="KOP41" s="220"/>
      <c r="KOQ41" s="220"/>
      <c r="KOR41" s="220"/>
      <c r="KOS41" s="220"/>
      <c r="KOT41" s="220"/>
      <c r="KOU41" s="220"/>
      <c r="KOV41" s="220"/>
      <c r="KOW41" s="220"/>
      <c r="KOX41" s="220"/>
      <c r="KOY41" s="220"/>
      <c r="KOZ41" s="220"/>
      <c r="KPA41" s="220"/>
      <c r="KPB41" s="220"/>
      <c r="KPC41" s="220"/>
      <c r="KPD41" s="220"/>
      <c r="KPE41" s="220"/>
      <c r="KPF41" s="220"/>
      <c r="KPG41" s="220"/>
      <c r="KPH41" s="220"/>
      <c r="KPI41" s="220"/>
      <c r="KPJ41" s="220"/>
      <c r="KPK41" s="220"/>
      <c r="KPL41" s="220"/>
      <c r="KPM41" s="220"/>
      <c r="KPN41" s="220"/>
      <c r="KPO41" s="220"/>
      <c r="KPP41" s="220"/>
      <c r="KPQ41" s="220"/>
      <c r="KPR41" s="220"/>
      <c r="KPS41" s="220"/>
      <c r="KPT41" s="220"/>
      <c r="KPU41" s="220"/>
      <c r="KPV41" s="220"/>
      <c r="KPW41" s="220"/>
      <c r="KPX41" s="220"/>
      <c r="KPY41" s="220"/>
      <c r="KPZ41" s="220"/>
      <c r="KQA41" s="220"/>
      <c r="KQB41" s="220"/>
      <c r="KQC41" s="220"/>
      <c r="KQD41" s="220"/>
      <c r="KQE41" s="220"/>
      <c r="KQF41" s="220"/>
      <c r="KQG41" s="220"/>
      <c r="KQH41" s="220"/>
      <c r="KQI41" s="220"/>
      <c r="KQJ41" s="220"/>
      <c r="KQK41" s="220"/>
      <c r="KQL41" s="220"/>
      <c r="KQM41" s="220"/>
      <c r="KQN41" s="220"/>
      <c r="KQO41" s="220"/>
      <c r="KQP41" s="220"/>
      <c r="KQQ41" s="220"/>
      <c r="KQR41" s="220"/>
      <c r="KQS41" s="220"/>
      <c r="KQT41" s="220"/>
      <c r="KQU41" s="220"/>
      <c r="KQV41" s="220"/>
      <c r="KQW41" s="220"/>
      <c r="KQX41" s="220"/>
      <c r="KQY41" s="220"/>
      <c r="KQZ41" s="220"/>
      <c r="KRA41" s="220"/>
      <c r="KRB41" s="220"/>
      <c r="KRC41" s="220"/>
      <c r="KRD41" s="220"/>
      <c r="KRE41" s="220"/>
      <c r="KRF41" s="220"/>
      <c r="KRG41" s="220"/>
      <c r="KRH41" s="220"/>
      <c r="KRI41" s="220"/>
      <c r="KRJ41" s="220"/>
      <c r="KRK41" s="220"/>
      <c r="KRL41" s="220"/>
      <c r="KRM41" s="220"/>
      <c r="KRN41" s="220"/>
      <c r="KRO41" s="220"/>
      <c r="KRP41" s="220"/>
      <c r="KRQ41" s="220"/>
      <c r="KRR41" s="220"/>
      <c r="KRS41" s="220"/>
      <c r="KRT41" s="220"/>
      <c r="KRU41" s="220"/>
      <c r="KRV41" s="220"/>
      <c r="KRW41" s="220"/>
      <c r="KRX41" s="220"/>
      <c r="KRY41" s="220"/>
      <c r="KRZ41" s="220"/>
      <c r="KSA41" s="220"/>
      <c r="KSB41" s="220"/>
      <c r="KSC41" s="220"/>
      <c r="KSD41" s="220"/>
      <c r="KSE41" s="220"/>
      <c r="KSF41" s="220"/>
      <c r="KSG41" s="220"/>
      <c r="KSH41" s="220"/>
      <c r="KSI41" s="220"/>
      <c r="KSJ41" s="220"/>
      <c r="KSK41" s="220"/>
      <c r="KSL41" s="220"/>
      <c r="KSM41" s="220"/>
      <c r="KSN41" s="220"/>
      <c r="KSO41" s="220"/>
      <c r="KSP41" s="220"/>
      <c r="KSQ41" s="220"/>
      <c r="KSR41" s="220"/>
      <c r="KSS41" s="220"/>
      <c r="KST41" s="220"/>
      <c r="KSU41" s="220"/>
      <c r="KSV41" s="220"/>
      <c r="KSW41" s="220"/>
      <c r="KSX41" s="220"/>
      <c r="KSY41" s="220"/>
      <c r="KSZ41" s="220"/>
      <c r="KTA41" s="220"/>
      <c r="KTB41" s="220"/>
      <c r="KTC41" s="220"/>
      <c r="KTD41" s="220"/>
      <c r="KTE41" s="220"/>
      <c r="KTF41" s="220"/>
      <c r="KTG41" s="220"/>
      <c r="KTH41" s="220"/>
      <c r="KTI41" s="220"/>
      <c r="KTJ41" s="220"/>
      <c r="KTK41" s="220"/>
      <c r="KTL41" s="220"/>
      <c r="KTM41" s="220"/>
      <c r="KTN41" s="220"/>
      <c r="KTO41" s="220"/>
      <c r="KTP41" s="220"/>
      <c r="KTQ41" s="220"/>
      <c r="KTR41" s="220"/>
      <c r="KTS41" s="220"/>
      <c r="KTT41" s="220"/>
      <c r="KTU41" s="220"/>
      <c r="KTV41" s="220"/>
      <c r="KTW41" s="220"/>
      <c r="KTX41" s="220"/>
      <c r="KTY41" s="220"/>
      <c r="KTZ41" s="220"/>
      <c r="KUA41" s="220"/>
      <c r="KUB41" s="220"/>
      <c r="KUC41" s="220"/>
      <c r="KUD41" s="220"/>
      <c r="KUE41" s="220"/>
      <c r="KUF41" s="220"/>
      <c r="KUG41" s="220"/>
      <c r="KUH41" s="220"/>
      <c r="KUI41" s="220"/>
      <c r="KUJ41" s="220"/>
      <c r="KUK41" s="220"/>
      <c r="KUL41" s="220"/>
      <c r="KUM41" s="220"/>
      <c r="KUN41" s="220"/>
      <c r="KUO41" s="220"/>
      <c r="KUP41" s="220"/>
      <c r="KUQ41" s="220"/>
      <c r="KUR41" s="220"/>
      <c r="KUS41" s="220"/>
      <c r="KUT41" s="220"/>
      <c r="KUU41" s="220"/>
      <c r="KUV41" s="220"/>
      <c r="KUW41" s="220"/>
      <c r="KUX41" s="220"/>
      <c r="KUY41" s="220"/>
      <c r="KUZ41" s="220"/>
      <c r="KVA41" s="220"/>
      <c r="KVB41" s="220"/>
      <c r="KVC41" s="220"/>
      <c r="KVD41" s="220"/>
      <c r="KVE41" s="220"/>
      <c r="KVF41" s="220"/>
      <c r="KVG41" s="220"/>
      <c r="KVH41" s="220"/>
      <c r="KVI41" s="220"/>
      <c r="KVJ41" s="220"/>
      <c r="KVK41" s="220"/>
      <c r="KVL41" s="220"/>
      <c r="KVM41" s="220"/>
      <c r="KVN41" s="220"/>
      <c r="KVO41" s="220"/>
      <c r="KVP41" s="220"/>
      <c r="KVQ41" s="220"/>
      <c r="KVR41" s="220"/>
      <c r="KVS41" s="220"/>
      <c r="KVT41" s="220"/>
      <c r="KVU41" s="220"/>
      <c r="KVV41" s="220"/>
      <c r="KVW41" s="220"/>
      <c r="KVX41" s="220"/>
      <c r="KVY41" s="220"/>
      <c r="KVZ41" s="220"/>
      <c r="KWA41" s="220"/>
      <c r="KWB41" s="220"/>
      <c r="KWC41" s="220"/>
      <c r="KWD41" s="220"/>
      <c r="KWE41" s="220"/>
      <c r="KWF41" s="220"/>
      <c r="KWG41" s="220"/>
      <c r="KWH41" s="220"/>
      <c r="KWI41" s="220"/>
      <c r="KWJ41" s="220"/>
      <c r="KWK41" s="220"/>
      <c r="KWL41" s="220"/>
      <c r="KWM41" s="220"/>
      <c r="KWN41" s="220"/>
      <c r="KWO41" s="220"/>
      <c r="KWP41" s="220"/>
      <c r="KWQ41" s="220"/>
      <c r="KWR41" s="220"/>
      <c r="KWS41" s="220"/>
      <c r="KWT41" s="220"/>
      <c r="KWU41" s="220"/>
      <c r="KWV41" s="220"/>
      <c r="KWW41" s="220"/>
      <c r="KWX41" s="220"/>
      <c r="KWY41" s="220"/>
      <c r="KWZ41" s="220"/>
      <c r="KXA41" s="220"/>
      <c r="KXB41" s="220"/>
      <c r="KXC41" s="220"/>
      <c r="KXD41" s="220"/>
      <c r="KXE41" s="220"/>
      <c r="KXF41" s="220"/>
      <c r="KXG41" s="220"/>
      <c r="KXH41" s="220"/>
      <c r="KXI41" s="220"/>
      <c r="KXJ41" s="220"/>
      <c r="KXK41" s="220"/>
      <c r="KXL41" s="220"/>
      <c r="KXM41" s="220"/>
      <c r="KXN41" s="220"/>
      <c r="KXO41" s="220"/>
      <c r="KXP41" s="220"/>
      <c r="KXQ41" s="220"/>
      <c r="KXR41" s="220"/>
      <c r="KXS41" s="220"/>
      <c r="KXT41" s="220"/>
      <c r="KXU41" s="220"/>
      <c r="KXV41" s="220"/>
      <c r="KXW41" s="220"/>
      <c r="KXX41" s="220"/>
      <c r="KXY41" s="220"/>
      <c r="KXZ41" s="220"/>
      <c r="KYA41" s="220"/>
      <c r="KYB41" s="220"/>
      <c r="KYC41" s="220"/>
      <c r="KYD41" s="220"/>
      <c r="KYE41" s="220"/>
      <c r="KYF41" s="220"/>
      <c r="KYG41" s="220"/>
      <c r="KYH41" s="220"/>
      <c r="KYI41" s="220"/>
      <c r="KYJ41" s="220"/>
      <c r="KYK41" s="220"/>
      <c r="KYL41" s="220"/>
      <c r="KYM41" s="220"/>
      <c r="KYN41" s="220"/>
      <c r="KYO41" s="220"/>
      <c r="KYP41" s="220"/>
      <c r="KYQ41" s="220"/>
      <c r="KYR41" s="220"/>
      <c r="KYS41" s="220"/>
      <c r="KYT41" s="220"/>
      <c r="KYU41" s="220"/>
      <c r="KYV41" s="220"/>
      <c r="KYW41" s="220"/>
      <c r="KYX41" s="220"/>
      <c r="KYY41" s="220"/>
      <c r="KYZ41" s="220"/>
      <c r="KZA41" s="220"/>
      <c r="KZB41" s="220"/>
      <c r="KZC41" s="220"/>
      <c r="KZD41" s="220"/>
      <c r="KZE41" s="220"/>
      <c r="KZF41" s="220"/>
      <c r="KZG41" s="220"/>
      <c r="KZH41" s="220"/>
      <c r="KZI41" s="220"/>
      <c r="KZJ41" s="220"/>
      <c r="KZK41" s="220"/>
      <c r="KZL41" s="220"/>
      <c r="KZM41" s="220"/>
      <c r="KZN41" s="220"/>
      <c r="KZO41" s="220"/>
      <c r="KZP41" s="220"/>
      <c r="KZQ41" s="220"/>
      <c r="KZR41" s="220"/>
      <c r="KZS41" s="220"/>
      <c r="KZT41" s="220"/>
      <c r="KZU41" s="220"/>
      <c r="KZV41" s="220"/>
      <c r="KZW41" s="220"/>
      <c r="KZX41" s="220"/>
      <c r="KZY41" s="220"/>
      <c r="KZZ41" s="220"/>
      <c r="LAA41" s="220"/>
      <c r="LAB41" s="220"/>
      <c r="LAC41" s="220"/>
      <c r="LAD41" s="220"/>
      <c r="LAE41" s="220"/>
      <c r="LAF41" s="220"/>
      <c r="LAG41" s="220"/>
      <c r="LAH41" s="220"/>
      <c r="LAI41" s="220"/>
      <c r="LAJ41" s="220"/>
      <c r="LAK41" s="220"/>
      <c r="LAL41" s="220"/>
      <c r="LAM41" s="220"/>
      <c r="LAN41" s="220"/>
      <c r="LAO41" s="220"/>
      <c r="LAP41" s="220"/>
      <c r="LAQ41" s="220"/>
      <c r="LAR41" s="220"/>
      <c r="LAS41" s="220"/>
      <c r="LAT41" s="220"/>
      <c r="LAU41" s="220"/>
      <c r="LAV41" s="220"/>
      <c r="LAW41" s="220"/>
      <c r="LAX41" s="220"/>
      <c r="LAY41" s="220"/>
      <c r="LAZ41" s="220"/>
      <c r="LBA41" s="220"/>
      <c r="LBB41" s="220"/>
      <c r="LBC41" s="220"/>
      <c r="LBD41" s="220"/>
      <c r="LBE41" s="220"/>
      <c r="LBF41" s="220"/>
      <c r="LBG41" s="220"/>
      <c r="LBH41" s="220"/>
      <c r="LBI41" s="220"/>
      <c r="LBJ41" s="220"/>
      <c r="LBK41" s="220"/>
      <c r="LBL41" s="220"/>
      <c r="LBM41" s="220"/>
      <c r="LBN41" s="220"/>
      <c r="LBO41" s="220"/>
      <c r="LBP41" s="220"/>
      <c r="LBQ41" s="220"/>
      <c r="LBR41" s="220"/>
      <c r="LBS41" s="220"/>
      <c r="LBT41" s="220"/>
      <c r="LBU41" s="220"/>
      <c r="LBV41" s="220"/>
      <c r="LBW41" s="220"/>
      <c r="LBX41" s="220"/>
      <c r="LBY41" s="220"/>
      <c r="LBZ41" s="220"/>
      <c r="LCA41" s="220"/>
      <c r="LCB41" s="220"/>
      <c r="LCC41" s="220"/>
      <c r="LCD41" s="220"/>
      <c r="LCE41" s="220"/>
      <c r="LCF41" s="220"/>
      <c r="LCG41" s="220"/>
      <c r="LCH41" s="220"/>
      <c r="LCI41" s="220"/>
      <c r="LCJ41" s="220"/>
      <c r="LCK41" s="220"/>
      <c r="LCL41" s="220"/>
      <c r="LCM41" s="220"/>
      <c r="LCN41" s="220"/>
      <c r="LCO41" s="220"/>
      <c r="LCP41" s="220"/>
      <c r="LCQ41" s="220"/>
      <c r="LCR41" s="220"/>
      <c r="LCS41" s="220"/>
      <c r="LCT41" s="220"/>
      <c r="LCU41" s="220"/>
      <c r="LCV41" s="220"/>
      <c r="LCW41" s="220"/>
      <c r="LCX41" s="220"/>
      <c r="LCY41" s="220"/>
      <c r="LCZ41" s="220"/>
      <c r="LDA41" s="220"/>
      <c r="LDB41" s="220"/>
      <c r="LDC41" s="220"/>
      <c r="LDD41" s="220"/>
      <c r="LDE41" s="220"/>
      <c r="LDF41" s="220"/>
      <c r="LDG41" s="220"/>
      <c r="LDH41" s="220"/>
      <c r="LDI41" s="220"/>
      <c r="LDJ41" s="220"/>
      <c r="LDK41" s="220"/>
      <c r="LDL41" s="220"/>
      <c r="LDM41" s="220"/>
      <c r="LDN41" s="220"/>
      <c r="LDO41" s="220"/>
      <c r="LDP41" s="220"/>
      <c r="LDQ41" s="220"/>
      <c r="LDR41" s="220"/>
      <c r="LDS41" s="220"/>
      <c r="LDT41" s="220"/>
      <c r="LDU41" s="220"/>
      <c r="LDV41" s="220"/>
      <c r="LDW41" s="220"/>
      <c r="LDX41" s="220"/>
      <c r="LDY41" s="220"/>
      <c r="LDZ41" s="220"/>
      <c r="LEA41" s="220"/>
      <c r="LEB41" s="220"/>
      <c r="LEC41" s="220"/>
      <c r="LED41" s="220"/>
      <c r="LEE41" s="220"/>
      <c r="LEF41" s="220"/>
      <c r="LEG41" s="220"/>
      <c r="LEH41" s="220"/>
      <c r="LEI41" s="220"/>
      <c r="LEJ41" s="220"/>
      <c r="LEK41" s="220"/>
      <c r="LEL41" s="220"/>
      <c r="LEM41" s="220"/>
      <c r="LEN41" s="220"/>
      <c r="LEO41" s="220"/>
      <c r="LEP41" s="220"/>
      <c r="LEQ41" s="220"/>
      <c r="LER41" s="220"/>
      <c r="LES41" s="220"/>
      <c r="LET41" s="220"/>
      <c r="LEU41" s="220"/>
      <c r="LEV41" s="220"/>
      <c r="LEW41" s="220"/>
      <c r="LEX41" s="220"/>
      <c r="LEY41" s="220"/>
      <c r="LEZ41" s="220"/>
      <c r="LFA41" s="220"/>
      <c r="LFB41" s="220"/>
      <c r="LFC41" s="220"/>
      <c r="LFD41" s="220"/>
      <c r="LFE41" s="220"/>
      <c r="LFF41" s="220"/>
      <c r="LFG41" s="220"/>
      <c r="LFH41" s="220"/>
      <c r="LFI41" s="220"/>
      <c r="LFJ41" s="220"/>
      <c r="LFK41" s="220"/>
      <c r="LFL41" s="220"/>
      <c r="LFM41" s="220"/>
      <c r="LFN41" s="220"/>
      <c r="LFO41" s="220"/>
      <c r="LFP41" s="220"/>
      <c r="LFQ41" s="220"/>
      <c r="LFR41" s="220"/>
      <c r="LFS41" s="220"/>
      <c r="LFT41" s="220"/>
      <c r="LFU41" s="220"/>
      <c r="LFV41" s="220"/>
      <c r="LFW41" s="220"/>
      <c r="LFX41" s="220"/>
      <c r="LFY41" s="220"/>
      <c r="LFZ41" s="220"/>
      <c r="LGA41" s="220"/>
      <c r="LGB41" s="220"/>
      <c r="LGC41" s="220"/>
      <c r="LGD41" s="220"/>
      <c r="LGE41" s="220"/>
      <c r="LGF41" s="220"/>
      <c r="LGG41" s="220"/>
      <c r="LGH41" s="220"/>
      <c r="LGI41" s="220"/>
      <c r="LGJ41" s="220"/>
      <c r="LGK41" s="220"/>
      <c r="LGL41" s="220"/>
      <c r="LGM41" s="220"/>
      <c r="LGN41" s="220"/>
      <c r="LGO41" s="220"/>
      <c r="LGP41" s="220"/>
      <c r="LGQ41" s="220"/>
      <c r="LGR41" s="220"/>
      <c r="LGS41" s="220"/>
      <c r="LGT41" s="220"/>
      <c r="LGU41" s="220"/>
      <c r="LGV41" s="220"/>
      <c r="LGW41" s="220"/>
      <c r="LGX41" s="220"/>
      <c r="LGY41" s="220"/>
      <c r="LGZ41" s="220"/>
      <c r="LHA41" s="220"/>
      <c r="LHB41" s="220"/>
      <c r="LHC41" s="220"/>
      <c r="LHD41" s="220"/>
      <c r="LHE41" s="220"/>
      <c r="LHF41" s="220"/>
      <c r="LHG41" s="220"/>
      <c r="LHH41" s="220"/>
      <c r="LHI41" s="220"/>
      <c r="LHJ41" s="220"/>
      <c r="LHK41" s="220"/>
      <c r="LHL41" s="220"/>
      <c r="LHM41" s="220"/>
      <c r="LHN41" s="220"/>
      <c r="LHO41" s="220"/>
      <c r="LHP41" s="220"/>
      <c r="LHQ41" s="220"/>
      <c r="LHR41" s="220"/>
      <c r="LHS41" s="220"/>
      <c r="LHT41" s="220"/>
      <c r="LHU41" s="220"/>
      <c r="LHV41" s="220"/>
      <c r="LHW41" s="220"/>
      <c r="LHX41" s="220"/>
      <c r="LHY41" s="220"/>
      <c r="LHZ41" s="220"/>
      <c r="LIA41" s="220"/>
      <c r="LIB41" s="220"/>
      <c r="LIC41" s="220"/>
      <c r="LID41" s="220"/>
      <c r="LIE41" s="220"/>
      <c r="LIF41" s="220"/>
      <c r="LIG41" s="220"/>
      <c r="LIH41" s="220"/>
      <c r="LII41" s="220"/>
      <c r="LIJ41" s="220"/>
      <c r="LIK41" s="220"/>
      <c r="LIL41" s="220"/>
      <c r="LIM41" s="220"/>
      <c r="LIN41" s="220"/>
      <c r="LIO41" s="220"/>
      <c r="LIP41" s="220"/>
      <c r="LIQ41" s="220"/>
      <c r="LIR41" s="220"/>
      <c r="LIS41" s="220"/>
      <c r="LIT41" s="220"/>
      <c r="LIU41" s="220"/>
      <c r="LIV41" s="220"/>
      <c r="LIW41" s="220"/>
      <c r="LIX41" s="220"/>
      <c r="LIY41" s="220"/>
      <c r="LIZ41" s="220"/>
      <c r="LJA41" s="220"/>
      <c r="LJB41" s="220"/>
      <c r="LJC41" s="220"/>
      <c r="LJD41" s="220"/>
      <c r="LJE41" s="220"/>
      <c r="LJF41" s="220"/>
      <c r="LJG41" s="220"/>
      <c r="LJH41" s="220"/>
      <c r="LJI41" s="220"/>
      <c r="LJJ41" s="220"/>
      <c r="LJK41" s="220"/>
      <c r="LJL41" s="220"/>
      <c r="LJM41" s="220"/>
      <c r="LJN41" s="220"/>
      <c r="LJO41" s="220"/>
      <c r="LJP41" s="220"/>
      <c r="LJQ41" s="220"/>
      <c r="LJR41" s="220"/>
      <c r="LJS41" s="220"/>
      <c r="LJT41" s="220"/>
      <c r="LJU41" s="220"/>
      <c r="LJV41" s="220"/>
      <c r="LJW41" s="220"/>
      <c r="LJX41" s="220"/>
      <c r="LJY41" s="220"/>
      <c r="LJZ41" s="220"/>
      <c r="LKA41" s="220"/>
      <c r="LKB41" s="220"/>
      <c r="LKC41" s="220"/>
      <c r="LKD41" s="220"/>
      <c r="LKE41" s="220"/>
      <c r="LKF41" s="220"/>
      <c r="LKG41" s="220"/>
      <c r="LKH41" s="220"/>
      <c r="LKI41" s="220"/>
      <c r="LKJ41" s="220"/>
      <c r="LKK41" s="220"/>
      <c r="LKL41" s="220"/>
      <c r="LKM41" s="220"/>
      <c r="LKN41" s="220"/>
      <c r="LKO41" s="220"/>
      <c r="LKP41" s="220"/>
      <c r="LKQ41" s="220"/>
      <c r="LKR41" s="220"/>
      <c r="LKS41" s="220"/>
      <c r="LKT41" s="220"/>
      <c r="LKU41" s="220"/>
      <c r="LKV41" s="220"/>
      <c r="LKW41" s="220"/>
      <c r="LKX41" s="220"/>
      <c r="LKY41" s="220"/>
      <c r="LKZ41" s="220"/>
      <c r="LLA41" s="220"/>
      <c r="LLB41" s="220"/>
      <c r="LLC41" s="220"/>
      <c r="LLD41" s="220"/>
      <c r="LLE41" s="220"/>
      <c r="LLF41" s="220"/>
      <c r="LLG41" s="220"/>
      <c r="LLH41" s="220"/>
      <c r="LLI41" s="220"/>
      <c r="LLJ41" s="220"/>
      <c r="LLK41" s="220"/>
      <c r="LLL41" s="220"/>
      <c r="LLM41" s="220"/>
      <c r="LLN41" s="220"/>
      <c r="LLO41" s="220"/>
      <c r="LLP41" s="220"/>
      <c r="LLQ41" s="220"/>
      <c r="LLR41" s="220"/>
      <c r="LLS41" s="220"/>
      <c r="LLT41" s="220"/>
      <c r="LLU41" s="220"/>
      <c r="LLV41" s="220"/>
      <c r="LLW41" s="220"/>
      <c r="LLX41" s="220"/>
      <c r="LLY41" s="220"/>
      <c r="LLZ41" s="220"/>
      <c r="LMA41" s="220"/>
      <c r="LMB41" s="220"/>
      <c r="LMC41" s="220"/>
      <c r="LMD41" s="220"/>
      <c r="LME41" s="220"/>
      <c r="LMF41" s="220"/>
      <c r="LMG41" s="220"/>
      <c r="LMH41" s="220"/>
      <c r="LMI41" s="220"/>
      <c r="LMJ41" s="220"/>
      <c r="LMK41" s="220"/>
      <c r="LML41" s="220"/>
      <c r="LMM41" s="220"/>
      <c r="LMN41" s="220"/>
      <c r="LMO41" s="220"/>
      <c r="LMP41" s="220"/>
      <c r="LMQ41" s="220"/>
      <c r="LMR41" s="220"/>
      <c r="LMS41" s="220"/>
      <c r="LMT41" s="220"/>
      <c r="LMU41" s="220"/>
      <c r="LMV41" s="220"/>
      <c r="LMW41" s="220"/>
      <c r="LMX41" s="220"/>
      <c r="LMY41" s="220"/>
      <c r="LMZ41" s="220"/>
      <c r="LNA41" s="220"/>
      <c r="LNB41" s="220"/>
      <c r="LNC41" s="220"/>
      <c r="LND41" s="220"/>
      <c r="LNE41" s="220"/>
      <c r="LNF41" s="220"/>
      <c r="LNG41" s="220"/>
      <c r="LNH41" s="220"/>
      <c r="LNI41" s="220"/>
      <c r="LNJ41" s="220"/>
      <c r="LNK41" s="220"/>
      <c r="LNL41" s="220"/>
      <c r="LNM41" s="220"/>
      <c r="LNN41" s="220"/>
      <c r="LNO41" s="220"/>
      <c r="LNP41" s="220"/>
      <c r="LNQ41" s="220"/>
      <c r="LNR41" s="220"/>
      <c r="LNS41" s="220"/>
      <c r="LNT41" s="220"/>
      <c r="LNU41" s="220"/>
      <c r="LNV41" s="220"/>
      <c r="LNW41" s="220"/>
      <c r="LNX41" s="220"/>
      <c r="LNY41" s="220"/>
      <c r="LNZ41" s="220"/>
      <c r="LOA41" s="220"/>
      <c r="LOB41" s="220"/>
      <c r="LOC41" s="220"/>
      <c r="LOD41" s="220"/>
      <c r="LOE41" s="220"/>
      <c r="LOF41" s="220"/>
      <c r="LOG41" s="220"/>
      <c r="LOH41" s="220"/>
      <c r="LOI41" s="220"/>
      <c r="LOJ41" s="220"/>
      <c r="LOK41" s="220"/>
      <c r="LOL41" s="220"/>
      <c r="LOM41" s="220"/>
      <c r="LON41" s="220"/>
      <c r="LOO41" s="220"/>
      <c r="LOP41" s="220"/>
      <c r="LOQ41" s="220"/>
      <c r="LOR41" s="220"/>
      <c r="LOS41" s="220"/>
      <c r="LOT41" s="220"/>
      <c r="LOU41" s="220"/>
      <c r="LOV41" s="220"/>
      <c r="LOW41" s="220"/>
      <c r="LOX41" s="220"/>
      <c r="LOY41" s="220"/>
      <c r="LOZ41" s="220"/>
      <c r="LPA41" s="220"/>
      <c r="LPB41" s="220"/>
      <c r="LPC41" s="220"/>
      <c r="LPD41" s="220"/>
      <c r="LPE41" s="220"/>
      <c r="LPF41" s="220"/>
      <c r="LPG41" s="220"/>
      <c r="LPH41" s="220"/>
      <c r="LPI41" s="220"/>
      <c r="LPJ41" s="220"/>
      <c r="LPK41" s="220"/>
      <c r="LPL41" s="220"/>
      <c r="LPM41" s="220"/>
      <c r="LPN41" s="220"/>
      <c r="LPO41" s="220"/>
      <c r="LPP41" s="220"/>
      <c r="LPQ41" s="220"/>
      <c r="LPR41" s="220"/>
      <c r="LPS41" s="220"/>
      <c r="LPT41" s="220"/>
      <c r="LPU41" s="220"/>
      <c r="LPV41" s="220"/>
      <c r="LPW41" s="220"/>
      <c r="LPX41" s="220"/>
      <c r="LPY41" s="220"/>
      <c r="LPZ41" s="220"/>
      <c r="LQA41" s="220"/>
      <c r="LQB41" s="220"/>
      <c r="LQC41" s="220"/>
      <c r="LQD41" s="220"/>
      <c r="LQE41" s="220"/>
      <c r="LQF41" s="220"/>
      <c r="LQG41" s="220"/>
      <c r="LQH41" s="220"/>
      <c r="LQI41" s="220"/>
      <c r="LQJ41" s="220"/>
      <c r="LQK41" s="220"/>
      <c r="LQL41" s="220"/>
      <c r="LQM41" s="220"/>
      <c r="LQN41" s="220"/>
      <c r="LQO41" s="220"/>
      <c r="LQP41" s="220"/>
      <c r="LQQ41" s="220"/>
      <c r="LQR41" s="220"/>
      <c r="LQS41" s="220"/>
      <c r="LQT41" s="220"/>
      <c r="LQU41" s="220"/>
      <c r="LQV41" s="220"/>
      <c r="LQW41" s="220"/>
      <c r="LQX41" s="220"/>
      <c r="LQY41" s="220"/>
      <c r="LQZ41" s="220"/>
      <c r="LRA41" s="220"/>
      <c r="LRB41" s="220"/>
      <c r="LRC41" s="220"/>
      <c r="LRD41" s="220"/>
      <c r="LRE41" s="220"/>
      <c r="LRF41" s="220"/>
      <c r="LRG41" s="220"/>
      <c r="LRH41" s="220"/>
      <c r="LRI41" s="220"/>
      <c r="LRJ41" s="220"/>
      <c r="LRK41" s="220"/>
      <c r="LRL41" s="220"/>
      <c r="LRM41" s="220"/>
      <c r="LRN41" s="220"/>
      <c r="LRO41" s="220"/>
      <c r="LRP41" s="220"/>
      <c r="LRQ41" s="220"/>
      <c r="LRR41" s="220"/>
      <c r="LRS41" s="220"/>
      <c r="LRT41" s="220"/>
      <c r="LRU41" s="220"/>
      <c r="LRV41" s="220"/>
      <c r="LRW41" s="220"/>
      <c r="LRX41" s="220"/>
      <c r="LRY41" s="220"/>
      <c r="LRZ41" s="220"/>
      <c r="LSA41" s="220"/>
      <c r="LSB41" s="220"/>
      <c r="LSC41" s="220"/>
      <c r="LSD41" s="220"/>
      <c r="LSE41" s="220"/>
      <c r="LSF41" s="220"/>
      <c r="LSG41" s="220"/>
      <c r="LSH41" s="220"/>
      <c r="LSI41" s="220"/>
      <c r="LSJ41" s="220"/>
      <c r="LSK41" s="220"/>
      <c r="LSL41" s="220"/>
      <c r="LSM41" s="220"/>
      <c r="LSN41" s="220"/>
      <c r="LSO41" s="220"/>
      <c r="LSP41" s="220"/>
      <c r="LSQ41" s="220"/>
      <c r="LSR41" s="220"/>
      <c r="LSS41" s="220"/>
      <c r="LST41" s="220"/>
      <c r="LSU41" s="220"/>
      <c r="LSV41" s="220"/>
      <c r="LSW41" s="220"/>
      <c r="LSX41" s="220"/>
      <c r="LSY41" s="220"/>
      <c r="LSZ41" s="220"/>
      <c r="LTA41" s="220"/>
      <c r="LTB41" s="220"/>
      <c r="LTC41" s="220"/>
      <c r="LTD41" s="220"/>
      <c r="LTE41" s="220"/>
      <c r="LTF41" s="220"/>
      <c r="LTG41" s="220"/>
      <c r="LTH41" s="220"/>
      <c r="LTI41" s="220"/>
      <c r="LTJ41" s="220"/>
      <c r="LTK41" s="220"/>
      <c r="LTL41" s="220"/>
      <c r="LTM41" s="220"/>
      <c r="LTN41" s="220"/>
      <c r="LTO41" s="220"/>
      <c r="LTP41" s="220"/>
      <c r="LTQ41" s="220"/>
      <c r="LTR41" s="220"/>
      <c r="LTS41" s="220"/>
      <c r="LTT41" s="220"/>
      <c r="LTU41" s="220"/>
      <c r="LTV41" s="220"/>
      <c r="LTW41" s="220"/>
      <c r="LTX41" s="220"/>
      <c r="LTY41" s="220"/>
      <c r="LTZ41" s="220"/>
      <c r="LUA41" s="220"/>
      <c r="LUB41" s="220"/>
      <c r="LUC41" s="220"/>
      <c r="LUD41" s="220"/>
      <c r="LUE41" s="220"/>
      <c r="LUF41" s="220"/>
      <c r="LUG41" s="220"/>
      <c r="LUH41" s="220"/>
      <c r="LUI41" s="220"/>
      <c r="LUJ41" s="220"/>
      <c r="LUK41" s="220"/>
      <c r="LUL41" s="220"/>
      <c r="LUM41" s="220"/>
      <c r="LUN41" s="220"/>
      <c r="LUO41" s="220"/>
      <c r="LUP41" s="220"/>
      <c r="LUQ41" s="220"/>
      <c r="LUR41" s="220"/>
      <c r="LUS41" s="220"/>
      <c r="LUT41" s="220"/>
      <c r="LUU41" s="220"/>
      <c r="LUV41" s="220"/>
      <c r="LUW41" s="220"/>
      <c r="LUX41" s="220"/>
      <c r="LUY41" s="220"/>
      <c r="LUZ41" s="220"/>
      <c r="LVA41" s="220"/>
      <c r="LVB41" s="220"/>
      <c r="LVC41" s="220"/>
      <c r="LVD41" s="220"/>
      <c r="LVE41" s="220"/>
      <c r="LVF41" s="220"/>
      <c r="LVG41" s="220"/>
      <c r="LVH41" s="220"/>
      <c r="LVI41" s="220"/>
      <c r="LVJ41" s="220"/>
      <c r="LVK41" s="220"/>
      <c r="LVL41" s="220"/>
      <c r="LVM41" s="220"/>
      <c r="LVN41" s="220"/>
      <c r="LVO41" s="220"/>
      <c r="LVP41" s="220"/>
      <c r="LVQ41" s="220"/>
      <c r="LVR41" s="220"/>
      <c r="LVS41" s="220"/>
      <c r="LVT41" s="220"/>
      <c r="LVU41" s="220"/>
      <c r="LVV41" s="220"/>
      <c r="LVW41" s="220"/>
      <c r="LVX41" s="220"/>
      <c r="LVY41" s="220"/>
      <c r="LVZ41" s="220"/>
      <c r="LWA41" s="220"/>
      <c r="LWB41" s="220"/>
      <c r="LWC41" s="220"/>
      <c r="LWD41" s="220"/>
      <c r="LWE41" s="220"/>
      <c r="LWF41" s="220"/>
      <c r="LWG41" s="220"/>
      <c r="LWH41" s="220"/>
      <c r="LWI41" s="220"/>
      <c r="LWJ41" s="220"/>
      <c r="LWK41" s="220"/>
      <c r="LWL41" s="220"/>
      <c r="LWM41" s="220"/>
      <c r="LWN41" s="220"/>
      <c r="LWO41" s="220"/>
      <c r="LWP41" s="220"/>
      <c r="LWQ41" s="220"/>
      <c r="LWR41" s="220"/>
      <c r="LWS41" s="220"/>
      <c r="LWT41" s="220"/>
      <c r="LWU41" s="220"/>
      <c r="LWV41" s="220"/>
      <c r="LWW41" s="220"/>
      <c r="LWX41" s="220"/>
      <c r="LWY41" s="220"/>
      <c r="LWZ41" s="220"/>
      <c r="LXA41" s="220"/>
      <c r="LXB41" s="220"/>
      <c r="LXC41" s="220"/>
      <c r="LXD41" s="220"/>
      <c r="LXE41" s="220"/>
      <c r="LXF41" s="220"/>
      <c r="LXG41" s="220"/>
      <c r="LXH41" s="220"/>
      <c r="LXI41" s="220"/>
      <c r="LXJ41" s="220"/>
      <c r="LXK41" s="220"/>
      <c r="LXL41" s="220"/>
      <c r="LXM41" s="220"/>
      <c r="LXN41" s="220"/>
      <c r="LXO41" s="220"/>
      <c r="LXP41" s="220"/>
      <c r="LXQ41" s="220"/>
      <c r="LXR41" s="220"/>
      <c r="LXS41" s="220"/>
      <c r="LXT41" s="220"/>
      <c r="LXU41" s="220"/>
      <c r="LXV41" s="220"/>
      <c r="LXW41" s="220"/>
      <c r="LXX41" s="220"/>
      <c r="LXY41" s="220"/>
      <c r="LXZ41" s="220"/>
      <c r="LYA41" s="220"/>
      <c r="LYB41" s="220"/>
      <c r="LYC41" s="220"/>
      <c r="LYD41" s="220"/>
      <c r="LYE41" s="220"/>
      <c r="LYF41" s="220"/>
      <c r="LYG41" s="220"/>
      <c r="LYH41" s="220"/>
      <c r="LYI41" s="220"/>
      <c r="LYJ41" s="220"/>
      <c r="LYK41" s="220"/>
      <c r="LYL41" s="220"/>
      <c r="LYM41" s="220"/>
      <c r="LYN41" s="220"/>
      <c r="LYO41" s="220"/>
      <c r="LYP41" s="220"/>
      <c r="LYQ41" s="220"/>
      <c r="LYR41" s="220"/>
      <c r="LYS41" s="220"/>
      <c r="LYT41" s="220"/>
      <c r="LYU41" s="220"/>
      <c r="LYV41" s="220"/>
      <c r="LYW41" s="220"/>
      <c r="LYX41" s="220"/>
      <c r="LYY41" s="220"/>
      <c r="LYZ41" s="220"/>
      <c r="LZA41" s="220"/>
      <c r="LZB41" s="220"/>
      <c r="LZC41" s="220"/>
      <c r="LZD41" s="220"/>
      <c r="LZE41" s="220"/>
      <c r="LZF41" s="220"/>
      <c r="LZG41" s="220"/>
      <c r="LZH41" s="220"/>
      <c r="LZI41" s="220"/>
      <c r="LZJ41" s="220"/>
      <c r="LZK41" s="220"/>
      <c r="LZL41" s="220"/>
      <c r="LZM41" s="220"/>
      <c r="LZN41" s="220"/>
      <c r="LZO41" s="220"/>
      <c r="LZP41" s="220"/>
      <c r="LZQ41" s="220"/>
      <c r="LZR41" s="220"/>
      <c r="LZS41" s="220"/>
      <c r="LZT41" s="220"/>
      <c r="LZU41" s="220"/>
      <c r="LZV41" s="220"/>
      <c r="LZW41" s="220"/>
      <c r="LZX41" s="220"/>
      <c r="LZY41" s="220"/>
      <c r="LZZ41" s="220"/>
      <c r="MAA41" s="220"/>
      <c r="MAB41" s="220"/>
      <c r="MAC41" s="220"/>
      <c r="MAD41" s="220"/>
      <c r="MAE41" s="220"/>
      <c r="MAF41" s="220"/>
      <c r="MAG41" s="220"/>
      <c r="MAH41" s="220"/>
      <c r="MAI41" s="220"/>
      <c r="MAJ41" s="220"/>
      <c r="MAK41" s="220"/>
      <c r="MAL41" s="220"/>
      <c r="MAM41" s="220"/>
      <c r="MAN41" s="220"/>
      <c r="MAO41" s="220"/>
      <c r="MAP41" s="220"/>
      <c r="MAQ41" s="220"/>
      <c r="MAR41" s="220"/>
      <c r="MAS41" s="220"/>
      <c r="MAT41" s="220"/>
      <c r="MAU41" s="220"/>
      <c r="MAV41" s="220"/>
      <c r="MAW41" s="220"/>
      <c r="MAX41" s="220"/>
      <c r="MAY41" s="220"/>
      <c r="MAZ41" s="220"/>
      <c r="MBA41" s="220"/>
      <c r="MBB41" s="220"/>
      <c r="MBC41" s="220"/>
      <c r="MBD41" s="220"/>
      <c r="MBE41" s="220"/>
      <c r="MBF41" s="220"/>
      <c r="MBG41" s="220"/>
      <c r="MBH41" s="220"/>
      <c r="MBI41" s="220"/>
      <c r="MBJ41" s="220"/>
      <c r="MBK41" s="220"/>
      <c r="MBL41" s="220"/>
      <c r="MBM41" s="220"/>
      <c r="MBN41" s="220"/>
      <c r="MBO41" s="220"/>
      <c r="MBP41" s="220"/>
      <c r="MBQ41" s="220"/>
      <c r="MBR41" s="220"/>
      <c r="MBS41" s="220"/>
      <c r="MBT41" s="220"/>
      <c r="MBU41" s="220"/>
      <c r="MBV41" s="220"/>
      <c r="MBW41" s="220"/>
      <c r="MBX41" s="220"/>
      <c r="MBY41" s="220"/>
      <c r="MBZ41" s="220"/>
      <c r="MCA41" s="220"/>
      <c r="MCB41" s="220"/>
      <c r="MCC41" s="220"/>
      <c r="MCD41" s="220"/>
      <c r="MCE41" s="220"/>
      <c r="MCF41" s="220"/>
      <c r="MCG41" s="220"/>
      <c r="MCH41" s="220"/>
      <c r="MCI41" s="220"/>
      <c r="MCJ41" s="220"/>
      <c r="MCK41" s="220"/>
      <c r="MCL41" s="220"/>
      <c r="MCM41" s="220"/>
      <c r="MCN41" s="220"/>
      <c r="MCO41" s="220"/>
      <c r="MCP41" s="220"/>
      <c r="MCQ41" s="220"/>
      <c r="MCR41" s="220"/>
      <c r="MCS41" s="220"/>
      <c r="MCT41" s="220"/>
      <c r="MCU41" s="220"/>
      <c r="MCV41" s="220"/>
      <c r="MCW41" s="220"/>
      <c r="MCX41" s="220"/>
      <c r="MCY41" s="220"/>
      <c r="MCZ41" s="220"/>
      <c r="MDA41" s="220"/>
      <c r="MDB41" s="220"/>
      <c r="MDC41" s="220"/>
      <c r="MDD41" s="220"/>
      <c r="MDE41" s="220"/>
      <c r="MDF41" s="220"/>
      <c r="MDG41" s="220"/>
      <c r="MDH41" s="220"/>
      <c r="MDI41" s="220"/>
      <c r="MDJ41" s="220"/>
      <c r="MDK41" s="220"/>
      <c r="MDL41" s="220"/>
      <c r="MDM41" s="220"/>
      <c r="MDN41" s="220"/>
      <c r="MDO41" s="220"/>
      <c r="MDP41" s="220"/>
      <c r="MDQ41" s="220"/>
      <c r="MDR41" s="220"/>
      <c r="MDS41" s="220"/>
      <c r="MDT41" s="220"/>
      <c r="MDU41" s="220"/>
      <c r="MDV41" s="220"/>
      <c r="MDW41" s="220"/>
      <c r="MDX41" s="220"/>
      <c r="MDY41" s="220"/>
      <c r="MDZ41" s="220"/>
      <c r="MEA41" s="220"/>
      <c r="MEB41" s="220"/>
      <c r="MEC41" s="220"/>
      <c r="MED41" s="220"/>
      <c r="MEE41" s="220"/>
      <c r="MEF41" s="220"/>
      <c r="MEG41" s="220"/>
      <c r="MEH41" s="220"/>
      <c r="MEI41" s="220"/>
      <c r="MEJ41" s="220"/>
      <c r="MEK41" s="220"/>
      <c r="MEL41" s="220"/>
      <c r="MEM41" s="220"/>
      <c r="MEN41" s="220"/>
      <c r="MEO41" s="220"/>
      <c r="MEP41" s="220"/>
      <c r="MEQ41" s="220"/>
      <c r="MER41" s="220"/>
      <c r="MES41" s="220"/>
      <c r="MET41" s="220"/>
      <c r="MEU41" s="220"/>
      <c r="MEV41" s="220"/>
      <c r="MEW41" s="220"/>
      <c r="MEX41" s="220"/>
      <c r="MEY41" s="220"/>
      <c r="MEZ41" s="220"/>
      <c r="MFA41" s="220"/>
      <c r="MFB41" s="220"/>
      <c r="MFC41" s="220"/>
      <c r="MFD41" s="220"/>
      <c r="MFE41" s="220"/>
      <c r="MFF41" s="220"/>
      <c r="MFG41" s="220"/>
      <c r="MFH41" s="220"/>
      <c r="MFI41" s="220"/>
      <c r="MFJ41" s="220"/>
      <c r="MFK41" s="220"/>
      <c r="MFL41" s="220"/>
      <c r="MFM41" s="220"/>
      <c r="MFN41" s="220"/>
      <c r="MFO41" s="220"/>
      <c r="MFP41" s="220"/>
      <c r="MFQ41" s="220"/>
      <c r="MFR41" s="220"/>
      <c r="MFS41" s="220"/>
      <c r="MFT41" s="220"/>
      <c r="MFU41" s="220"/>
      <c r="MFV41" s="220"/>
      <c r="MFW41" s="220"/>
      <c r="MFX41" s="220"/>
      <c r="MFY41" s="220"/>
      <c r="MFZ41" s="220"/>
      <c r="MGA41" s="220"/>
      <c r="MGB41" s="220"/>
      <c r="MGC41" s="220"/>
      <c r="MGD41" s="220"/>
      <c r="MGE41" s="220"/>
      <c r="MGF41" s="220"/>
      <c r="MGG41" s="220"/>
      <c r="MGH41" s="220"/>
      <c r="MGI41" s="220"/>
      <c r="MGJ41" s="220"/>
      <c r="MGK41" s="220"/>
      <c r="MGL41" s="220"/>
      <c r="MGM41" s="220"/>
      <c r="MGN41" s="220"/>
      <c r="MGO41" s="220"/>
      <c r="MGP41" s="220"/>
      <c r="MGQ41" s="220"/>
      <c r="MGR41" s="220"/>
      <c r="MGS41" s="220"/>
      <c r="MGT41" s="220"/>
      <c r="MGU41" s="220"/>
      <c r="MGV41" s="220"/>
      <c r="MGW41" s="220"/>
      <c r="MGX41" s="220"/>
      <c r="MGY41" s="220"/>
      <c r="MGZ41" s="220"/>
      <c r="MHA41" s="220"/>
      <c r="MHB41" s="220"/>
      <c r="MHC41" s="220"/>
      <c r="MHD41" s="220"/>
      <c r="MHE41" s="220"/>
      <c r="MHF41" s="220"/>
      <c r="MHG41" s="220"/>
      <c r="MHH41" s="220"/>
      <c r="MHI41" s="220"/>
      <c r="MHJ41" s="220"/>
      <c r="MHK41" s="220"/>
      <c r="MHL41" s="220"/>
      <c r="MHM41" s="220"/>
      <c r="MHN41" s="220"/>
      <c r="MHO41" s="220"/>
      <c r="MHP41" s="220"/>
      <c r="MHQ41" s="220"/>
      <c r="MHR41" s="220"/>
      <c r="MHS41" s="220"/>
      <c r="MHT41" s="220"/>
      <c r="MHU41" s="220"/>
      <c r="MHV41" s="220"/>
      <c r="MHW41" s="220"/>
      <c r="MHX41" s="220"/>
      <c r="MHY41" s="220"/>
      <c r="MHZ41" s="220"/>
      <c r="MIA41" s="220"/>
      <c r="MIB41" s="220"/>
      <c r="MIC41" s="220"/>
      <c r="MID41" s="220"/>
      <c r="MIE41" s="220"/>
      <c r="MIF41" s="220"/>
      <c r="MIG41" s="220"/>
      <c r="MIH41" s="220"/>
      <c r="MII41" s="220"/>
      <c r="MIJ41" s="220"/>
      <c r="MIK41" s="220"/>
      <c r="MIL41" s="220"/>
      <c r="MIM41" s="220"/>
      <c r="MIN41" s="220"/>
      <c r="MIO41" s="220"/>
      <c r="MIP41" s="220"/>
      <c r="MIQ41" s="220"/>
      <c r="MIR41" s="220"/>
      <c r="MIS41" s="220"/>
      <c r="MIT41" s="220"/>
      <c r="MIU41" s="220"/>
      <c r="MIV41" s="220"/>
      <c r="MIW41" s="220"/>
      <c r="MIX41" s="220"/>
      <c r="MIY41" s="220"/>
      <c r="MIZ41" s="220"/>
      <c r="MJA41" s="220"/>
      <c r="MJB41" s="220"/>
      <c r="MJC41" s="220"/>
      <c r="MJD41" s="220"/>
      <c r="MJE41" s="220"/>
      <c r="MJF41" s="220"/>
      <c r="MJG41" s="220"/>
      <c r="MJH41" s="220"/>
      <c r="MJI41" s="220"/>
      <c r="MJJ41" s="220"/>
      <c r="MJK41" s="220"/>
      <c r="MJL41" s="220"/>
      <c r="MJM41" s="220"/>
      <c r="MJN41" s="220"/>
      <c r="MJO41" s="220"/>
      <c r="MJP41" s="220"/>
      <c r="MJQ41" s="220"/>
      <c r="MJR41" s="220"/>
      <c r="MJS41" s="220"/>
      <c r="MJT41" s="220"/>
      <c r="MJU41" s="220"/>
      <c r="MJV41" s="220"/>
      <c r="MJW41" s="220"/>
      <c r="MJX41" s="220"/>
      <c r="MJY41" s="220"/>
      <c r="MJZ41" s="220"/>
      <c r="MKA41" s="220"/>
      <c r="MKB41" s="220"/>
      <c r="MKC41" s="220"/>
      <c r="MKD41" s="220"/>
      <c r="MKE41" s="220"/>
      <c r="MKF41" s="220"/>
      <c r="MKG41" s="220"/>
      <c r="MKH41" s="220"/>
      <c r="MKI41" s="220"/>
      <c r="MKJ41" s="220"/>
      <c r="MKK41" s="220"/>
      <c r="MKL41" s="220"/>
      <c r="MKM41" s="220"/>
      <c r="MKN41" s="220"/>
      <c r="MKO41" s="220"/>
      <c r="MKP41" s="220"/>
      <c r="MKQ41" s="220"/>
      <c r="MKR41" s="220"/>
      <c r="MKS41" s="220"/>
      <c r="MKT41" s="220"/>
      <c r="MKU41" s="220"/>
      <c r="MKV41" s="220"/>
      <c r="MKW41" s="220"/>
      <c r="MKX41" s="220"/>
      <c r="MKY41" s="220"/>
      <c r="MKZ41" s="220"/>
      <c r="MLA41" s="220"/>
      <c r="MLB41" s="220"/>
      <c r="MLC41" s="220"/>
      <c r="MLD41" s="220"/>
      <c r="MLE41" s="220"/>
      <c r="MLF41" s="220"/>
      <c r="MLG41" s="220"/>
      <c r="MLH41" s="220"/>
      <c r="MLI41" s="220"/>
      <c r="MLJ41" s="220"/>
      <c r="MLK41" s="220"/>
      <c r="MLL41" s="220"/>
      <c r="MLM41" s="220"/>
      <c r="MLN41" s="220"/>
      <c r="MLO41" s="220"/>
      <c r="MLP41" s="220"/>
      <c r="MLQ41" s="220"/>
      <c r="MLR41" s="220"/>
      <c r="MLS41" s="220"/>
      <c r="MLT41" s="220"/>
      <c r="MLU41" s="220"/>
      <c r="MLV41" s="220"/>
      <c r="MLW41" s="220"/>
      <c r="MLX41" s="220"/>
      <c r="MLY41" s="220"/>
      <c r="MLZ41" s="220"/>
      <c r="MMA41" s="220"/>
      <c r="MMB41" s="220"/>
      <c r="MMC41" s="220"/>
      <c r="MMD41" s="220"/>
      <c r="MME41" s="220"/>
      <c r="MMF41" s="220"/>
      <c r="MMG41" s="220"/>
      <c r="MMH41" s="220"/>
      <c r="MMI41" s="220"/>
      <c r="MMJ41" s="220"/>
      <c r="MMK41" s="220"/>
      <c r="MML41" s="220"/>
      <c r="MMM41" s="220"/>
      <c r="MMN41" s="220"/>
      <c r="MMO41" s="220"/>
      <c r="MMP41" s="220"/>
      <c r="MMQ41" s="220"/>
      <c r="MMR41" s="220"/>
      <c r="MMS41" s="220"/>
      <c r="MMT41" s="220"/>
      <c r="MMU41" s="220"/>
      <c r="MMV41" s="220"/>
      <c r="MMW41" s="220"/>
      <c r="MMX41" s="220"/>
      <c r="MMY41" s="220"/>
      <c r="MMZ41" s="220"/>
      <c r="MNA41" s="220"/>
      <c r="MNB41" s="220"/>
      <c r="MNC41" s="220"/>
      <c r="MND41" s="220"/>
      <c r="MNE41" s="220"/>
      <c r="MNF41" s="220"/>
      <c r="MNG41" s="220"/>
      <c r="MNH41" s="220"/>
      <c r="MNI41" s="220"/>
      <c r="MNJ41" s="220"/>
      <c r="MNK41" s="220"/>
      <c r="MNL41" s="220"/>
      <c r="MNM41" s="220"/>
      <c r="MNN41" s="220"/>
      <c r="MNO41" s="220"/>
      <c r="MNP41" s="220"/>
      <c r="MNQ41" s="220"/>
      <c r="MNR41" s="220"/>
      <c r="MNS41" s="220"/>
      <c r="MNT41" s="220"/>
      <c r="MNU41" s="220"/>
      <c r="MNV41" s="220"/>
      <c r="MNW41" s="220"/>
      <c r="MNX41" s="220"/>
      <c r="MNY41" s="220"/>
      <c r="MNZ41" s="220"/>
      <c r="MOA41" s="220"/>
      <c r="MOB41" s="220"/>
      <c r="MOC41" s="220"/>
      <c r="MOD41" s="220"/>
      <c r="MOE41" s="220"/>
      <c r="MOF41" s="220"/>
      <c r="MOG41" s="220"/>
      <c r="MOH41" s="220"/>
      <c r="MOI41" s="220"/>
      <c r="MOJ41" s="220"/>
      <c r="MOK41" s="220"/>
      <c r="MOL41" s="220"/>
      <c r="MOM41" s="220"/>
      <c r="MON41" s="220"/>
      <c r="MOO41" s="220"/>
      <c r="MOP41" s="220"/>
      <c r="MOQ41" s="220"/>
      <c r="MOR41" s="220"/>
      <c r="MOS41" s="220"/>
      <c r="MOT41" s="220"/>
      <c r="MOU41" s="220"/>
      <c r="MOV41" s="220"/>
      <c r="MOW41" s="220"/>
      <c r="MOX41" s="220"/>
      <c r="MOY41" s="220"/>
      <c r="MOZ41" s="220"/>
      <c r="MPA41" s="220"/>
      <c r="MPB41" s="220"/>
      <c r="MPC41" s="220"/>
      <c r="MPD41" s="220"/>
      <c r="MPE41" s="220"/>
      <c r="MPF41" s="220"/>
      <c r="MPG41" s="220"/>
      <c r="MPH41" s="220"/>
      <c r="MPI41" s="220"/>
      <c r="MPJ41" s="220"/>
      <c r="MPK41" s="220"/>
      <c r="MPL41" s="220"/>
      <c r="MPM41" s="220"/>
      <c r="MPN41" s="220"/>
      <c r="MPO41" s="220"/>
      <c r="MPP41" s="220"/>
      <c r="MPQ41" s="220"/>
      <c r="MPR41" s="220"/>
      <c r="MPS41" s="220"/>
      <c r="MPT41" s="220"/>
      <c r="MPU41" s="220"/>
      <c r="MPV41" s="220"/>
      <c r="MPW41" s="220"/>
      <c r="MPX41" s="220"/>
      <c r="MPY41" s="220"/>
      <c r="MPZ41" s="220"/>
      <c r="MQA41" s="220"/>
      <c r="MQB41" s="220"/>
      <c r="MQC41" s="220"/>
      <c r="MQD41" s="220"/>
      <c r="MQE41" s="220"/>
      <c r="MQF41" s="220"/>
      <c r="MQG41" s="220"/>
      <c r="MQH41" s="220"/>
      <c r="MQI41" s="220"/>
      <c r="MQJ41" s="220"/>
      <c r="MQK41" s="220"/>
      <c r="MQL41" s="220"/>
      <c r="MQM41" s="220"/>
      <c r="MQN41" s="220"/>
      <c r="MQO41" s="220"/>
      <c r="MQP41" s="220"/>
      <c r="MQQ41" s="220"/>
      <c r="MQR41" s="220"/>
      <c r="MQS41" s="220"/>
      <c r="MQT41" s="220"/>
      <c r="MQU41" s="220"/>
      <c r="MQV41" s="220"/>
      <c r="MQW41" s="220"/>
      <c r="MQX41" s="220"/>
      <c r="MQY41" s="220"/>
      <c r="MQZ41" s="220"/>
      <c r="MRA41" s="220"/>
      <c r="MRB41" s="220"/>
      <c r="MRC41" s="220"/>
      <c r="MRD41" s="220"/>
      <c r="MRE41" s="220"/>
      <c r="MRF41" s="220"/>
      <c r="MRG41" s="220"/>
      <c r="MRH41" s="220"/>
      <c r="MRI41" s="220"/>
      <c r="MRJ41" s="220"/>
      <c r="MRK41" s="220"/>
      <c r="MRL41" s="220"/>
      <c r="MRM41" s="220"/>
      <c r="MRN41" s="220"/>
      <c r="MRO41" s="220"/>
      <c r="MRP41" s="220"/>
      <c r="MRQ41" s="220"/>
      <c r="MRR41" s="220"/>
      <c r="MRS41" s="220"/>
      <c r="MRT41" s="220"/>
      <c r="MRU41" s="220"/>
      <c r="MRV41" s="220"/>
      <c r="MRW41" s="220"/>
      <c r="MRX41" s="220"/>
      <c r="MRY41" s="220"/>
      <c r="MRZ41" s="220"/>
      <c r="MSA41" s="220"/>
      <c r="MSB41" s="220"/>
      <c r="MSC41" s="220"/>
      <c r="MSD41" s="220"/>
      <c r="MSE41" s="220"/>
      <c r="MSF41" s="220"/>
      <c r="MSG41" s="220"/>
      <c r="MSH41" s="220"/>
      <c r="MSI41" s="220"/>
      <c r="MSJ41" s="220"/>
      <c r="MSK41" s="220"/>
      <c r="MSL41" s="220"/>
      <c r="MSM41" s="220"/>
      <c r="MSN41" s="220"/>
      <c r="MSO41" s="220"/>
      <c r="MSP41" s="220"/>
      <c r="MSQ41" s="220"/>
      <c r="MSR41" s="220"/>
      <c r="MSS41" s="220"/>
      <c r="MST41" s="220"/>
      <c r="MSU41" s="220"/>
      <c r="MSV41" s="220"/>
      <c r="MSW41" s="220"/>
      <c r="MSX41" s="220"/>
      <c r="MSY41" s="220"/>
      <c r="MSZ41" s="220"/>
      <c r="MTA41" s="220"/>
      <c r="MTB41" s="220"/>
      <c r="MTC41" s="220"/>
      <c r="MTD41" s="220"/>
      <c r="MTE41" s="220"/>
      <c r="MTF41" s="220"/>
      <c r="MTG41" s="220"/>
      <c r="MTH41" s="220"/>
      <c r="MTI41" s="220"/>
      <c r="MTJ41" s="220"/>
      <c r="MTK41" s="220"/>
      <c r="MTL41" s="220"/>
      <c r="MTM41" s="220"/>
      <c r="MTN41" s="220"/>
      <c r="MTO41" s="220"/>
      <c r="MTP41" s="220"/>
      <c r="MTQ41" s="220"/>
      <c r="MTR41" s="220"/>
      <c r="MTS41" s="220"/>
      <c r="MTT41" s="220"/>
      <c r="MTU41" s="220"/>
      <c r="MTV41" s="220"/>
      <c r="MTW41" s="220"/>
      <c r="MTX41" s="220"/>
      <c r="MTY41" s="220"/>
      <c r="MTZ41" s="220"/>
      <c r="MUA41" s="220"/>
      <c r="MUB41" s="220"/>
      <c r="MUC41" s="220"/>
      <c r="MUD41" s="220"/>
      <c r="MUE41" s="220"/>
      <c r="MUF41" s="220"/>
      <c r="MUG41" s="220"/>
      <c r="MUH41" s="220"/>
      <c r="MUI41" s="220"/>
      <c r="MUJ41" s="220"/>
      <c r="MUK41" s="220"/>
      <c r="MUL41" s="220"/>
      <c r="MUM41" s="220"/>
      <c r="MUN41" s="220"/>
      <c r="MUO41" s="220"/>
      <c r="MUP41" s="220"/>
      <c r="MUQ41" s="220"/>
      <c r="MUR41" s="220"/>
      <c r="MUS41" s="220"/>
      <c r="MUT41" s="220"/>
      <c r="MUU41" s="220"/>
      <c r="MUV41" s="220"/>
      <c r="MUW41" s="220"/>
      <c r="MUX41" s="220"/>
      <c r="MUY41" s="220"/>
      <c r="MUZ41" s="220"/>
      <c r="MVA41" s="220"/>
      <c r="MVB41" s="220"/>
      <c r="MVC41" s="220"/>
      <c r="MVD41" s="220"/>
      <c r="MVE41" s="220"/>
      <c r="MVF41" s="220"/>
      <c r="MVG41" s="220"/>
      <c r="MVH41" s="220"/>
      <c r="MVI41" s="220"/>
      <c r="MVJ41" s="220"/>
      <c r="MVK41" s="220"/>
      <c r="MVL41" s="220"/>
      <c r="MVM41" s="220"/>
      <c r="MVN41" s="220"/>
      <c r="MVO41" s="220"/>
      <c r="MVP41" s="220"/>
      <c r="MVQ41" s="220"/>
      <c r="MVR41" s="220"/>
      <c r="MVS41" s="220"/>
      <c r="MVT41" s="220"/>
      <c r="MVU41" s="220"/>
      <c r="MVV41" s="220"/>
      <c r="MVW41" s="220"/>
      <c r="MVX41" s="220"/>
      <c r="MVY41" s="220"/>
      <c r="MVZ41" s="220"/>
      <c r="MWA41" s="220"/>
      <c r="MWB41" s="220"/>
      <c r="MWC41" s="220"/>
      <c r="MWD41" s="220"/>
      <c r="MWE41" s="220"/>
      <c r="MWF41" s="220"/>
      <c r="MWG41" s="220"/>
      <c r="MWH41" s="220"/>
      <c r="MWI41" s="220"/>
      <c r="MWJ41" s="220"/>
      <c r="MWK41" s="220"/>
      <c r="MWL41" s="220"/>
      <c r="MWM41" s="220"/>
      <c r="MWN41" s="220"/>
      <c r="MWO41" s="220"/>
      <c r="MWP41" s="220"/>
      <c r="MWQ41" s="220"/>
      <c r="MWR41" s="220"/>
      <c r="MWS41" s="220"/>
      <c r="MWT41" s="220"/>
      <c r="MWU41" s="220"/>
      <c r="MWV41" s="220"/>
      <c r="MWW41" s="220"/>
      <c r="MWX41" s="220"/>
      <c r="MWY41" s="220"/>
      <c r="MWZ41" s="220"/>
      <c r="MXA41" s="220"/>
      <c r="MXB41" s="220"/>
      <c r="MXC41" s="220"/>
      <c r="MXD41" s="220"/>
      <c r="MXE41" s="220"/>
      <c r="MXF41" s="220"/>
      <c r="MXG41" s="220"/>
      <c r="MXH41" s="220"/>
      <c r="MXI41" s="220"/>
      <c r="MXJ41" s="220"/>
      <c r="MXK41" s="220"/>
      <c r="MXL41" s="220"/>
      <c r="MXM41" s="220"/>
      <c r="MXN41" s="220"/>
      <c r="MXO41" s="220"/>
      <c r="MXP41" s="220"/>
      <c r="MXQ41" s="220"/>
      <c r="MXR41" s="220"/>
      <c r="MXS41" s="220"/>
      <c r="MXT41" s="220"/>
      <c r="MXU41" s="220"/>
      <c r="MXV41" s="220"/>
      <c r="MXW41" s="220"/>
      <c r="MXX41" s="220"/>
      <c r="MXY41" s="220"/>
      <c r="MXZ41" s="220"/>
      <c r="MYA41" s="220"/>
      <c r="MYB41" s="220"/>
      <c r="MYC41" s="220"/>
      <c r="MYD41" s="220"/>
      <c r="MYE41" s="220"/>
      <c r="MYF41" s="220"/>
      <c r="MYG41" s="220"/>
      <c r="MYH41" s="220"/>
      <c r="MYI41" s="220"/>
      <c r="MYJ41" s="220"/>
      <c r="MYK41" s="220"/>
      <c r="MYL41" s="220"/>
      <c r="MYM41" s="220"/>
      <c r="MYN41" s="220"/>
      <c r="MYO41" s="220"/>
      <c r="MYP41" s="220"/>
      <c r="MYQ41" s="220"/>
      <c r="MYR41" s="220"/>
      <c r="MYS41" s="220"/>
      <c r="MYT41" s="220"/>
      <c r="MYU41" s="220"/>
      <c r="MYV41" s="220"/>
      <c r="MYW41" s="220"/>
      <c r="MYX41" s="220"/>
      <c r="MYY41" s="220"/>
      <c r="MYZ41" s="220"/>
      <c r="MZA41" s="220"/>
      <c r="MZB41" s="220"/>
      <c r="MZC41" s="220"/>
      <c r="MZD41" s="220"/>
      <c r="MZE41" s="220"/>
      <c r="MZF41" s="220"/>
      <c r="MZG41" s="220"/>
      <c r="MZH41" s="220"/>
      <c r="MZI41" s="220"/>
      <c r="MZJ41" s="220"/>
      <c r="MZK41" s="220"/>
      <c r="MZL41" s="220"/>
      <c r="MZM41" s="220"/>
      <c r="MZN41" s="220"/>
      <c r="MZO41" s="220"/>
      <c r="MZP41" s="220"/>
      <c r="MZQ41" s="220"/>
      <c r="MZR41" s="220"/>
      <c r="MZS41" s="220"/>
      <c r="MZT41" s="220"/>
      <c r="MZU41" s="220"/>
      <c r="MZV41" s="220"/>
      <c r="MZW41" s="220"/>
      <c r="MZX41" s="220"/>
      <c r="MZY41" s="220"/>
      <c r="MZZ41" s="220"/>
      <c r="NAA41" s="220"/>
      <c r="NAB41" s="220"/>
      <c r="NAC41" s="220"/>
      <c r="NAD41" s="220"/>
      <c r="NAE41" s="220"/>
      <c r="NAF41" s="220"/>
      <c r="NAG41" s="220"/>
      <c r="NAH41" s="220"/>
      <c r="NAI41" s="220"/>
      <c r="NAJ41" s="220"/>
      <c r="NAK41" s="220"/>
      <c r="NAL41" s="220"/>
      <c r="NAM41" s="220"/>
      <c r="NAN41" s="220"/>
      <c r="NAO41" s="220"/>
      <c r="NAP41" s="220"/>
      <c r="NAQ41" s="220"/>
      <c r="NAR41" s="220"/>
      <c r="NAS41" s="220"/>
      <c r="NAT41" s="220"/>
      <c r="NAU41" s="220"/>
      <c r="NAV41" s="220"/>
      <c r="NAW41" s="220"/>
      <c r="NAX41" s="220"/>
      <c r="NAY41" s="220"/>
      <c r="NAZ41" s="220"/>
      <c r="NBA41" s="220"/>
      <c r="NBB41" s="220"/>
      <c r="NBC41" s="220"/>
      <c r="NBD41" s="220"/>
      <c r="NBE41" s="220"/>
      <c r="NBF41" s="220"/>
      <c r="NBG41" s="220"/>
      <c r="NBH41" s="220"/>
      <c r="NBI41" s="220"/>
      <c r="NBJ41" s="220"/>
      <c r="NBK41" s="220"/>
      <c r="NBL41" s="220"/>
      <c r="NBM41" s="220"/>
      <c r="NBN41" s="220"/>
      <c r="NBO41" s="220"/>
      <c r="NBP41" s="220"/>
      <c r="NBQ41" s="220"/>
      <c r="NBR41" s="220"/>
      <c r="NBS41" s="220"/>
      <c r="NBT41" s="220"/>
      <c r="NBU41" s="220"/>
      <c r="NBV41" s="220"/>
      <c r="NBW41" s="220"/>
      <c r="NBX41" s="220"/>
      <c r="NBY41" s="220"/>
      <c r="NBZ41" s="220"/>
      <c r="NCA41" s="220"/>
      <c r="NCB41" s="220"/>
      <c r="NCC41" s="220"/>
      <c r="NCD41" s="220"/>
      <c r="NCE41" s="220"/>
      <c r="NCF41" s="220"/>
      <c r="NCG41" s="220"/>
      <c r="NCH41" s="220"/>
      <c r="NCI41" s="220"/>
      <c r="NCJ41" s="220"/>
      <c r="NCK41" s="220"/>
      <c r="NCL41" s="220"/>
      <c r="NCM41" s="220"/>
      <c r="NCN41" s="220"/>
      <c r="NCO41" s="220"/>
      <c r="NCP41" s="220"/>
      <c r="NCQ41" s="220"/>
      <c r="NCR41" s="220"/>
      <c r="NCS41" s="220"/>
      <c r="NCT41" s="220"/>
      <c r="NCU41" s="220"/>
      <c r="NCV41" s="220"/>
      <c r="NCW41" s="220"/>
      <c r="NCX41" s="220"/>
      <c r="NCY41" s="220"/>
      <c r="NCZ41" s="220"/>
      <c r="NDA41" s="220"/>
      <c r="NDB41" s="220"/>
      <c r="NDC41" s="220"/>
      <c r="NDD41" s="220"/>
      <c r="NDE41" s="220"/>
      <c r="NDF41" s="220"/>
      <c r="NDG41" s="220"/>
      <c r="NDH41" s="220"/>
      <c r="NDI41" s="220"/>
      <c r="NDJ41" s="220"/>
      <c r="NDK41" s="220"/>
      <c r="NDL41" s="220"/>
      <c r="NDM41" s="220"/>
      <c r="NDN41" s="220"/>
      <c r="NDO41" s="220"/>
      <c r="NDP41" s="220"/>
      <c r="NDQ41" s="220"/>
      <c r="NDR41" s="220"/>
      <c r="NDS41" s="220"/>
      <c r="NDT41" s="220"/>
      <c r="NDU41" s="220"/>
      <c r="NDV41" s="220"/>
      <c r="NDW41" s="220"/>
      <c r="NDX41" s="220"/>
      <c r="NDY41" s="220"/>
      <c r="NDZ41" s="220"/>
      <c r="NEA41" s="220"/>
      <c r="NEB41" s="220"/>
      <c r="NEC41" s="220"/>
      <c r="NED41" s="220"/>
      <c r="NEE41" s="220"/>
      <c r="NEF41" s="220"/>
      <c r="NEG41" s="220"/>
      <c r="NEH41" s="220"/>
      <c r="NEI41" s="220"/>
      <c r="NEJ41" s="220"/>
      <c r="NEK41" s="220"/>
      <c r="NEL41" s="220"/>
      <c r="NEM41" s="220"/>
      <c r="NEN41" s="220"/>
      <c r="NEO41" s="220"/>
      <c r="NEP41" s="220"/>
      <c r="NEQ41" s="220"/>
      <c r="NER41" s="220"/>
      <c r="NES41" s="220"/>
      <c r="NET41" s="220"/>
      <c r="NEU41" s="220"/>
      <c r="NEV41" s="220"/>
      <c r="NEW41" s="220"/>
      <c r="NEX41" s="220"/>
      <c r="NEY41" s="220"/>
      <c r="NEZ41" s="220"/>
      <c r="NFA41" s="220"/>
      <c r="NFB41" s="220"/>
      <c r="NFC41" s="220"/>
      <c r="NFD41" s="220"/>
      <c r="NFE41" s="220"/>
      <c r="NFF41" s="220"/>
      <c r="NFG41" s="220"/>
      <c r="NFH41" s="220"/>
      <c r="NFI41" s="220"/>
      <c r="NFJ41" s="220"/>
      <c r="NFK41" s="220"/>
      <c r="NFL41" s="220"/>
      <c r="NFM41" s="220"/>
      <c r="NFN41" s="220"/>
      <c r="NFO41" s="220"/>
      <c r="NFP41" s="220"/>
      <c r="NFQ41" s="220"/>
      <c r="NFR41" s="220"/>
      <c r="NFS41" s="220"/>
      <c r="NFT41" s="220"/>
      <c r="NFU41" s="220"/>
      <c r="NFV41" s="220"/>
      <c r="NFW41" s="220"/>
      <c r="NFX41" s="220"/>
      <c r="NFY41" s="220"/>
      <c r="NFZ41" s="220"/>
      <c r="NGA41" s="220"/>
      <c r="NGB41" s="220"/>
      <c r="NGC41" s="220"/>
      <c r="NGD41" s="220"/>
      <c r="NGE41" s="220"/>
      <c r="NGF41" s="220"/>
      <c r="NGG41" s="220"/>
      <c r="NGH41" s="220"/>
      <c r="NGI41" s="220"/>
      <c r="NGJ41" s="220"/>
      <c r="NGK41" s="220"/>
      <c r="NGL41" s="220"/>
      <c r="NGM41" s="220"/>
      <c r="NGN41" s="220"/>
      <c r="NGO41" s="220"/>
      <c r="NGP41" s="220"/>
      <c r="NGQ41" s="220"/>
      <c r="NGR41" s="220"/>
      <c r="NGS41" s="220"/>
      <c r="NGT41" s="220"/>
      <c r="NGU41" s="220"/>
      <c r="NGV41" s="220"/>
      <c r="NGW41" s="220"/>
      <c r="NGX41" s="220"/>
      <c r="NGY41" s="220"/>
      <c r="NGZ41" s="220"/>
      <c r="NHA41" s="220"/>
      <c r="NHB41" s="220"/>
      <c r="NHC41" s="220"/>
      <c r="NHD41" s="220"/>
      <c r="NHE41" s="220"/>
      <c r="NHF41" s="220"/>
      <c r="NHG41" s="220"/>
      <c r="NHH41" s="220"/>
      <c r="NHI41" s="220"/>
      <c r="NHJ41" s="220"/>
      <c r="NHK41" s="220"/>
      <c r="NHL41" s="220"/>
      <c r="NHM41" s="220"/>
      <c r="NHN41" s="220"/>
      <c r="NHO41" s="220"/>
      <c r="NHP41" s="220"/>
      <c r="NHQ41" s="220"/>
      <c r="NHR41" s="220"/>
      <c r="NHS41" s="220"/>
      <c r="NHT41" s="220"/>
      <c r="NHU41" s="220"/>
      <c r="NHV41" s="220"/>
      <c r="NHW41" s="220"/>
      <c r="NHX41" s="220"/>
      <c r="NHY41" s="220"/>
      <c r="NHZ41" s="220"/>
      <c r="NIA41" s="220"/>
      <c r="NIB41" s="220"/>
      <c r="NIC41" s="220"/>
      <c r="NID41" s="220"/>
      <c r="NIE41" s="220"/>
      <c r="NIF41" s="220"/>
      <c r="NIG41" s="220"/>
      <c r="NIH41" s="220"/>
      <c r="NII41" s="220"/>
      <c r="NIJ41" s="220"/>
      <c r="NIK41" s="220"/>
      <c r="NIL41" s="220"/>
      <c r="NIM41" s="220"/>
      <c r="NIN41" s="220"/>
      <c r="NIO41" s="220"/>
      <c r="NIP41" s="220"/>
      <c r="NIQ41" s="220"/>
      <c r="NIR41" s="220"/>
      <c r="NIS41" s="220"/>
      <c r="NIT41" s="220"/>
      <c r="NIU41" s="220"/>
      <c r="NIV41" s="220"/>
      <c r="NIW41" s="220"/>
      <c r="NIX41" s="220"/>
      <c r="NIY41" s="220"/>
      <c r="NIZ41" s="220"/>
      <c r="NJA41" s="220"/>
      <c r="NJB41" s="220"/>
      <c r="NJC41" s="220"/>
      <c r="NJD41" s="220"/>
      <c r="NJE41" s="220"/>
      <c r="NJF41" s="220"/>
      <c r="NJG41" s="220"/>
      <c r="NJH41" s="220"/>
      <c r="NJI41" s="220"/>
      <c r="NJJ41" s="220"/>
      <c r="NJK41" s="220"/>
      <c r="NJL41" s="220"/>
      <c r="NJM41" s="220"/>
      <c r="NJN41" s="220"/>
      <c r="NJO41" s="220"/>
      <c r="NJP41" s="220"/>
      <c r="NJQ41" s="220"/>
      <c r="NJR41" s="220"/>
      <c r="NJS41" s="220"/>
      <c r="NJT41" s="220"/>
      <c r="NJU41" s="220"/>
      <c r="NJV41" s="220"/>
      <c r="NJW41" s="220"/>
      <c r="NJX41" s="220"/>
      <c r="NJY41" s="220"/>
      <c r="NJZ41" s="220"/>
      <c r="NKA41" s="220"/>
      <c r="NKB41" s="220"/>
      <c r="NKC41" s="220"/>
      <c r="NKD41" s="220"/>
      <c r="NKE41" s="220"/>
      <c r="NKF41" s="220"/>
      <c r="NKG41" s="220"/>
      <c r="NKH41" s="220"/>
      <c r="NKI41" s="220"/>
      <c r="NKJ41" s="220"/>
      <c r="NKK41" s="220"/>
      <c r="NKL41" s="220"/>
      <c r="NKM41" s="220"/>
      <c r="NKN41" s="220"/>
      <c r="NKO41" s="220"/>
      <c r="NKP41" s="220"/>
      <c r="NKQ41" s="220"/>
      <c r="NKR41" s="220"/>
      <c r="NKS41" s="220"/>
      <c r="NKT41" s="220"/>
      <c r="NKU41" s="220"/>
      <c r="NKV41" s="220"/>
      <c r="NKW41" s="220"/>
      <c r="NKX41" s="220"/>
      <c r="NKY41" s="220"/>
      <c r="NKZ41" s="220"/>
      <c r="NLA41" s="220"/>
      <c r="NLB41" s="220"/>
      <c r="NLC41" s="220"/>
      <c r="NLD41" s="220"/>
      <c r="NLE41" s="220"/>
      <c r="NLF41" s="220"/>
      <c r="NLG41" s="220"/>
      <c r="NLH41" s="220"/>
      <c r="NLI41" s="220"/>
      <c r="NLJ41" s="220"/>
      <c r="NLK41" s="220"/>
      <c r="NLL41" s="220"/>
      <c r="NLM41" s="220"/>
      <c r="NLN41" s="220"/>
      <c r="NLO41" s="220"/>
      <c r="NLP41" s="220"/>
      <c r="NLQ41" s="220"/>
      <c r="NLR41" s="220"/>
      <c r="NLS41" s="220"/>
      <c r="NLT41" s="220"/>
      <c r="NLU41" s="220"/>
      <c r="NLV41" s="220"/>
      <c r="NLW41" s="220"/>
      <c r="NLX41" s="220"/>
      <c r="NLY41" s="220"/>
      <c r="NLZ41" s="220"/>
      <c r="NMA41" s="220"/>
      <c r="NMB41" s="220"/>
      <c r="NMC41" s="220"/>
      <c r="NMD41" s="220"/>
      <c r="NME41" s="220"/>
      <c r="NMF41" s="220"/>
      <c r="NMG41" s="220"/>
      <c r="NMH41" s="220"/>
      <c r="NMI41" s="220"/>
      <c r="NMJ41" s="220"/>
      <c r="NMK41" s="220"/>
      <c r="NML41" s="220"/>
      <c r="NMM41" s="220"/>
      <c r="NMN41" s="220"/>
      <c r="NMO41" s="220"/>
      <c r="NMP41" s="220"/>
      <c r="NMQ41" s="220"/>
      <c r="NMR41" s="220"/>
      <c r="NMS41" s="220"/>
      <c r="NMT41" s="220"/>
      <c r="NMU41" s="220"/>
      <c r="NMV41" s="220"/>
      <c r="NMW41" s="220"/>
      <c r="NMX41" s="220"/>
      <c r="NMY41" s="220"/>
      <c r="NMZ41" s="220"/>
      <c r="NNA41" s="220"/>
      <c r="NNB41" s="220"/>
      <c r="NNC41" s="220"/>
      <c r="NND41" s="220"/>
      <c r="NNE41" s="220"/>
      <c r="NNF41" s="220"/>
      <c r="NNG41" s="220"/>
      <c r="NNH41" s="220"/>
      <c r="NNI41" s="220"/>
      <c r="NNJ41" s="220"/>
      <c r="NNK41" s="220"/>
      <c r="NNL41" s="220"/>
      <c r="NNM41" s="220"/>
      <c r="NNN41" s="220"/>
      <c r="NNO41" s="220"/>
      <c r="NNP41" s="220"/>
      <c r="NNQ41" s="220"/>
      <c r="NNR41" s="220"/>
      <c r="NNS41" s="220"/>
      <c r="NNT41" s="220"/>
      <c r="NNU41" s="220"/>
      <c r="NNV41" s="220"/>
      <c r="NNW41" s="220"/>
      <c r="NNX41" s="220"/>
      <c r="NNY41" s="220"/>
      <c r="NNZ41" s="220"/>
      <c r="NOA41" s="220"/>
      <c r="NOB41" s="220"/>
      <c r="NOC41" s="220"/>
      <c r="NOD41" s="220"/>
      <c r="NOE41" s="220"/>
      <c r="NOF41" s="220"/>
      <c r="NOG41" s="220"/>
      <c r="NOH41" s="220"/>
      <c r="NOI41" s="220"/>
      <c r="NOJ41" s="220"/>
      <c r="NOK41" s="220"/>
      <c r="NOL41" s="220"/>
      <c r="NOM41" s="220"/>
      <c r="NON41" s="220"/>
      <c r="NOO41" s="220"/>
      <c r="NOP41" s="220"/>
      <c r="NOQ41" s="220"/>
      <c r="NOR41" s="220"/>
      <c r="NOS41" s="220"/>
      <c r="NOT41" s="220"/>
      <c r="NOU41" s="220"/>
      <c r="NOV41" s="220"/>
      <c r="NOW41" s="220"/>
      <c r="NOX41" s="220"/>
      <c r="NOY41" s="220"/>
      <c r="NOZ41" s="220"/>
      <c r="NPA41" s="220"/>
      <c r="NPB41" s="220"/>
      <c r="NPC41" s="220"/>
      <c r="NPD41" s="220"/>
      <c r="NPE41" s="220"/>
      <c r="NPF41" s="220"/>
      <c r="NPG41" s="220"/>
      <c r="NPH41" s="220"/>
      <c r="NPI41" s="220"/>
      <c r="NPJ41" s="220"/>
      <c r="NPK41" s="220"/>
      <c r="NPL41" s="220"/>
      <c r="NPM41" s="220"/>
      <c r="NPN41" s="220"/>
      <c r="NPO41" s="220"/>
      <c r="NPP41" s="220"/>
      <c r="NPQ41" s="220"/>
      <c r="NPR41" s="220"/>
      <c r="NPS41" s="220"/>
      <c r="NPT41" s="220"/>
      <c r="NPU41" s="220"/>
      <c r="NPV41" s="220"/>
      <c r="NPW41" s="220"/>
      <c r="NPX41" s="220"/>
      <c r="NPY41" s="220"/>
      <c r="NPZ41" s="220"/>
      <c r="NQA41" s="220"/>
      <c r="NQB41" s="220"/>
      <c r="NQC41" s="220"/>
      <c r="NQD41" s="220"/>
      <c r="NQE41" s="220"/>
      <c r="NQF41" s="220"/>
      <c r="NQG41" s="220"/>
      <c r="NQH41" s="220"/>
      <c r="NQI41" s="220"/>
      <c r="NQJ41" s="220"/>
      <c r="NQK41" s="220"/>
      <c r="NQL41" s="220"/>
      <c r="NQM41" s="220"/>
      <c r="NQN41" s="220"/>
      <c r="NQO41" s="220"/>
      <c r="NQP41" s="220"/>
      <c r="NQQ41" s="220"/>
      <c r="NQR41" s="220"/>
      <c r="NQS41" s="220"/>
      <c r="NQT41" s="220"/>
      <c r="NQU41" s="220"/>
      <c r="NQV41" s="220"/>
      <c r="NQW41" s="220"/>
      <c r="NQX41" s="220"/>
      <c r="NQY41" s="220"/>
      <c r="NQZ41" s="220"/>
      <c r="NRA41" s="220"/>
      <c r="NRB41" s="220"/>
      <c r="NRC41" s="220"/>
      <c r="NRD41" s="220"/>
      <c r="NRE41" s="220"/>
      <c r="NRF41" s="220"/>
      <c r="NRG41" s="220"/>
      <c r="NRH41" s="220"/>
      <c r="NRI41" s="220"/>
      <c r="NRJ41" s="220"/>
      <c r="NRK41" s="220"/>
      <c r="NRL41" s="220"/>
      <c r="NRM41" s="220"/>
      <c r="NRN41" s="220"/>
      <c r="NRO41" s="220"/>
      <c r="NRP41" s="220"/>
      <c r="NRQ41" s="220"/>
      <c r="NRR41" s="220"/>
      <c r="NRS41" s="220"/>
      <c r="NRT41" s="220"/>
      <c r="NRU41" s="220"/>
      <c r="NRV41" s="220"/>
      <c r="NRW41" s="220"/>
      <c r="NRX41" s="220"/>
      <c r="NRY41" s="220"/>
      <c r="NRZ41" s="220"/>
      <c r="NSA41" s="220"/>
      <c r="NSB41" s="220"/>
      <c r="NSC41" s="220"/>
      <c r="NSD41" s="220"/>
      <c r="NSE41" s="220"/>
      <c r="NSF41" s="220"/>
      <c r="NSG41" s="220"/>
      <c r="NSH41" s="220"/>
      <c r="NSI41" s="220"/>
      <c r="NSJ41" s="220"/>
      <c r="NSK41" s="220"/>
      <c r="NSL41" s="220"/>
      <c r="NSM41" s="220"/>
      <c r="NSN41" s="220"/>
      <c r="NSO41" s="220"/>
      <c r="NSP41" s="220"/>
      <c r="NSQ41" s="220"/>
      <c r="NSR41" s="220"/>
      <c r="NSS41" s="220"/>
      <c r="NST41" s="220"/>
      <c r="NSU41" s="220"/>
      <c r="NSV41" s="220"/>
      <c r="NSW41" s="220"/>
      <c r="NSX41" s="220"/>
      <c r="NSY41" s="220"/>
      <c r="NSZ41" s="220"/>
      <c r="NTA41" s="220"/>
      <c r="NTB41" s="220"/>
      <c r="NTC41" s="220"/>
      <c r="NTD41" s="220"/>
      <c r="NTE41" s="220"/>
      <c r="NTF41" s="220"/>
      <c r="NTG41" s="220"/>
      <c r="NTH41" s="220"/>
      <c r="NTI41" s="220"/>
      <c r="NTJ41" s="220"/>
      <c r="NTK41" s="220"/>
      <c r="NTL41" s="220"/>
      <c r="NTM41" s="220"/>
      <c r="NTN41" s="220"/>
      <c r="NTO41" s="220"/>
      <c r="NTP41" s="220"/>
      <c r="NTQ41" s="220"/>
      <c r="NTR41" s="220"/>
      <c r="NTS41" s="220"/>
      <c r="NTT41" s="220"/>
      <c r="NTU41" s="220"/>
      <c r="NTV41" s="220"/>
      <c r="NTW41" s="220"/>
      <c r="NTX41" s="220"/>
      <c r="NTY41" s="220"/>
      <c r="NTZ41" s="220"/>
      <c r="NUA41" s="220"/>
      <c r="NUB41" s="220"/>
      <c r="NUC41" s="220"/>
      <c r="NUD41" s="220"/>
      <c r="NUE41" s="220"/>
      <c r="NUF41" s="220"/>
      <c r="NUG41" s="220"/>
      <c r="NUH41" s="220"/>
      <c r="NUI41" s="220"/>
      <c r="NUJ41" s="220"/>
      <c r="NUK41" s="220"/>
      <c r="NUL41" s="220"/>
      <c r="NUM41" s="220"/>
      <c r="NUN41" s="220"/>
      <c r="NUO41" s="220"/>
      <c r="NUP41" s="220"/>
      <c r="NUQ41" s="220"/>
      <c r="NUR41" s="220"/>
      <c r="NUS41" s="220"/>
      <c r="NUT41" s="220"/>
      <c r="NUU41" s="220"/>
      <c r="NUV41" s="220"/>
      <c r="NUW41" s="220"/>
      <c r="NUX41" s="220"/>
      <c r="NUY41" s="220"/>
      <c r="NUZ41" s="220"/>
      <c r="NVA41" s="220"/>
      <c r="NVB41" s="220"/>
      <c r="NVC41" s="220"/>
      <c r="NVD41" s="220"/>
      <c r="NVE41" s="220"/>
      <c r="NVF41" s="220"/>
      <c r="NVG41" s="220"/>
      <c r="NVH41" s="220"/>
      <c r="NVI41" s="220"/>
      <c r="NVJ41" s="220"/>
      <c r="NVK41" s="220"/>
      <c r="NVL41" s="220"/>
      <c r="NVM41" s="220"/>
      <c r="NVN41" s="220"/>
      <c r="NVO41" s="220"/>
      <c r="NVP41" s="220"/>
      <c r="NVQ41" s="220"/>
      <c r="NVR41" s="220"/>
      <c r="NVS41" s="220"/>
      <c r="NVT41" s="220"/>
      <c r="NVU41" s="220"/>
      <c r="NVV41" s="220"/>
      <c r="NVW41" s="220"/>
      <c r="NVX41" s="220"/>
      <c r="NVY41" s="220"/>
      <c r="NVZ41" s="220"/>
      <c r="NWA41" s="220"/>
      <c r="NWB41" s="220"/>
      <c r="NWC41" s="220"/>
      <c r="NWD41" s="220"/>
      <c r="NWE41" s="220"/>
      <c r="NWF41" s="220"/>
      <c r="NWG41" s="220"/>
      <c r="NWH41" s="220"/>
      <c r="NWI41" s="220"/>
      <c r="NWJ41" s="220"/>
      <c r="NWK41" s="220"/>
      <c r="NWL41" s="220"/>
      <c r="NWM41" s="220"/>
      <c r="NWN41" s="220"/>
      <c r="NWO41" s="220"/>
      <c r="NWP41" s="220"/>
      <c r="NWQ41" s="220"/>
      <c r="NWR41" s="220"/>
      <c r="NWS41" s="220"/>
      <c r="NWT41" s="220"/>
      <c r="NWU41" s="220"/>
      <c r="NWV41" s="220"/>
      <c r="NWW41" s="220"/>
      <c r="NWX41" s="220"/>
      <c r="NWY41" s="220"/>
      <c r="NWZ41" s="220"/>
      <c r="NXA41" s="220"/>
      <c r="NXB41" s="220"/>
      <c r="NXC41" s="220"/>
      <c r="NXD41" s="220"/>
      <c r="NXE41" s="220"/>
      <c r="NXF41" s="220"/>
      <c r="NXG41" s="220"/>
      <c r="NXH41" s="220"/>
      <c r="NXI41" s="220"/>
      <c r="NXJ41" s="220"/>
      <c r="NXK41" s="220"/>
      <c r="NXL41" s="220"/>
      <c r="NXM41" s="220"/>
      <c r="NXN41" s="220"/>
      <c r="NXO41" s="220"/>
      <c r="NXP41" s="220"/>
      <c r="NXQ41" s="220"/>
      <c r="NXR41" s="220"/>
      <c r="NXS41" s="220"/>
      <c r="NXT41" s="220"/>
      <c r="NXU41" s="220"/>
      <c r="NXV41" s="220"/>
      <c r="NXW41" s="220"/>
      <c r="NXX41" s="220"/>
      <c r="NXY41" s="220"/>
      <c r="NXZ41" s="220"/>
      <c r="NYA41" s="220"/>
      <c r="NYB41" s="220"/>
      <c r="NYC41" s="220"/>
      <c r="NYD41" s="220"/>
      <c r="NYE41" s="220"/>
      <c r="NYF41" s="220"/>
      <c r="NYG41" s="220"/>
      <c r="NYH41" s="220"/>
      <c r="NYI41" s="220"/>
      <c r="NYJ41" s="220"/>
      <c r="NYK41" s="220"/>
      <c r="NYL41" s="220"/>
      <c r="NYM41" s="220"/>
      <c r="NYN41" s="220"/>
      <c r="NYO41" s="220"/>
      <c r="NYP41" s="220"/>
      <c r="NYQ41" s="220"/>
      <c r="NYR41" s="220"/>
      <c r="NYS41" s="220"/>
      <c r="NYT41" s="220"/>
      <c r="NYU41" s="220"/>
      <c r="NYV41" s="220"/>
      <c r="NYW41" s="220"/>
      <c r="NYX41" s="220"/>
      <c r="NYY41" s="220"/>
      <c r="NYZ41" s="220"/>
      <c r="NZA41" s="220"/>
      <c r="NZB41" s="220"/>
      <c r="NZC41" s="220"/>
      <c r="NZD41" s="220"/>
      <c r="NZE41" s="220"/>
      <c r="NZF41" s="220"/>
      <c r="NZG41" s="220"/>
      <c r="NZH41" s="220"/>
      <c r="NZI41" s="220"/>
      <c r="NZJ41" s="220"/>
      <c r="NZK41" s="220"/>
      <c r="NZL41" s="220"/>
      <c r="NZM41" s="220"/>
      <c r="NZN41" s="220"/>
      <c r="NZO41" s="220"/>
      <c r="NZP41" s="220"/>
      <c r="NZQ41" s="220"/>
      <c r="NZR41" s="220"/>
      <c r="NZS41" s="220"/>
      <c r="NZT41" s="220"/>
      <c r="NZU41" s="220"/>
      <c r="NZV41" s="220"/>
      <c r="NZW41" s="220"/>
      <c r="NZX41" s="220"/>
      <c r="NZY41" s="220"/>
      <c r="NZZ41" s="220"/>
      <c r="OAA41" s="220"/>
      <c r="OAB41" s="220"/>
      <c r="OAC41" s="220"/>
      <c r="OAD41" s="220"/>
      <c r="OAE41" s="220"/>
      <c r="OAF41" s="220"/>
      <c r="OAG41" s="220"/>
      <c r="OAH41" s="220"/>
      <c r="OAI41" s="220"/>
      <c r="OAJ41" s="220"/>
      <c r="OAK41" s="220"/>
      <c r="OAL41" s="220"/>
      <c r="OAM41" s="220"/>
      <c r="OAN41" s="220"/>
      <c r="OAO41" s="220"/>
      <c r="OAP41" s="220"/>
      <c r="OAQ41" s="220"/>
      <c r="OAR41" s="220"/>
      <c r="OAS41" s="220"/>
      <c r="OAT41" s="220"/>
      <c r="OAU41" s="220"/>
      <c r="OAV41" s="220"/>
      <c r="OAW41" s="220"/>
      <c r="OAX41" s="220"/>
      <c r="OAY41" s="220"/>
      <c r="OAZ41" s="220"/>
      <c r="OBA41" s="220"/>
      <c r="OBB41" s="220"/>
      <c r="OBC41" s="220"/>
      <c r="OBD41" s="220"/>
      <c r="OBE41" s="220"/>
      <c r="OBF41" s="220"/>
      <c r="OBG41" s="220"/>
      <c r="OBH41" s="220"/>
      <c r="OBI41" s="220"/>
      <c r="OBJ41" s="220"/>
      <c r="OBK41" s="220"/>
      <c r="OBL41" s="220"/>
      <c r="OBM41" s="220"/>
      <c r="OBN41" s="220"/>
      <c r="OBO41" s="220"/>
      <c r="OBP41" s="220"/>
      <c r="OBQ41" s="220"/>
      <c r="OBR41" s="220"/>
      <c r="OBS41" s="220"/>
      <c r="OBT41" s="220"/>
      <c r="OBU41" s="220"/>
      <c r="OBV41" s="220"/>
      <c r="OBW41" s="220"/>
      <c r="OBX41" s="220"/>
      <c r="OBY41" s="220"/>
      <c r="OBZ41" s="220"/>
      <c r="OCA41" s="220"/>
      <c r="OCB41" s="220"/>
      <c r="OCC41" s="220"/>
      <c r="OCD41" s="220"/>
      <c r="OCE41" s="220"/>
      <c r="OCF41" s="220"/>
      <c r="OCG41" s="220"/>
      <c r="OCH41" s="220"/>
      <c r="OCI41" s="220"/>
      <c r="OCJ41" s="220"/>
      <c r="OCK41" s="220"/>
      <c r="OCL41" s="220"/>
      <c r="OCM41" s="220"/>
      <c r="OCN41" s="220"/>
      <c r="OCO41" s="220"/>
      <c r="OCP41" s="220"/>
      <c r="OCQ41" s="220"/>
      <c r="OCR41" s="220"/>
      <c r="OCS41" s="220"/>
      <c r="OCT41" s="220"/>
      <c r="OCU41" s="220"/>
      <c r="OCV41" s="220"/>
      <c r="OCW41" s="220"/>
      <c r="OCX41" s="220"/>
      <c r="OCY41" s="220"/>
      <c r="OCZ41" s="220"/>
      <c r="ODA41" s="220"/>
      <c r="ODB41" s="220"/>
      <c r="ODC41" s="220"/>
      <c r="ODD41" s="220"/>
      <c r="ODE41" s="220"/>
      <c r="ODF41" s="220"/>
      <c r="ODG41" s="220"/>
      <c r="ODH41" s="220"/>
      <c r="ODI41" s="220"/>
      <c r="ODJ41" s="220"/>
      <c r="ODK41" s="220"/>
      <c r="ODL41" s="220"/>
      <c r="ODM41" s="220"/>
      <c r="ODN41" s="220"/>
      <c r="ODO41" s="220"/>
      <c r="ODP41" s="220"/>
      <c r="ODQ41" s="220"/>
      <c r="ODR41" s="220"/>
      <c r="ODS41" s="220"/>
      <c r="ODT41" s="220"/>
      <c r="ODU41" s="220"/>
      <c r="ODV41" s="220"/>
      <c r="ODW41" s="220"/>
      <c r="ODX41" s="220"/>
      <c r="ODY41" s="220"/>
      <c r="ODZ41" s="220"/>
      <c r="OEA41" s="220"/>
      <c r="OEB41" s="220"/>
      <c r="OEC41" s="220"/>
      <c r="OED41" s="220"/>
      <c r="OEE41" s="220"/>
      <c r="OEF41" s="220"/>
      <c r="OEG41" s="220"/>
      <c r="OEH41" s="220"/>
      <c r="OEI41" s="220"/>
      <c r="OEJ41" s="220"/>
      <c r="OEK41" s="220"/>
      <c r="OEL41" s="220"/>
      <c r="OEM41" s="220"/>
      <c r="OEN41" s="220"/>
      <c r="OEO41" s="220"/>
      <c r="OEP41" s="220"/>
      <c r="OEQ41" s="220"/>
      <c r="OER41" s="220"/>
      <c r="OES41" s="220"/>
      <c r="OET41" s="220"/>
      <c r="OEU41" s="220"/>
      <c r="OEV41" s="220"/>
      <c r="OEW41" s="220"/>
      <c r="OEX41" s="220"/>
      <c r="OEY41" s="220"/>
      <c r="OEZ41" s="220"/>
      <c r="OFA41" s="220"/>
      <c r="OFB41" s="220"/>
      <c r="OFC41" s="220"/>
      <c r="OFD41" s="220"/>
      <c r="OFE41" s="220"/>
      <c r="OFF41" s="220"/>
      <c r="OFG41" s="220"/>
      <c r="OFH41" s="220"/>
      <c r="OFI41" s="220"/>
      <c r="OFJ41" s="220"/>
      <c r="OFK41" s="220"/>
      <c r="OFL41" s="220"/>
      <c r="OFM41" s="220"/>
      <c r="OFN41" s="220"/>
      <c r="OFO41" s="220"/>
      <c r="OFP41" s="220"/>
      <c r="OFQ41" s="220"/>
      <c r="OFR41" s="220"/>
      <c r="OFS41" s="220"/>
      <c r="OFT41" s="220"/>
      <c r="OFU41" s="220"/>
      <c r="OFV41" s="220"/>
      <c r="OFW41" s="220"/>
      <c r="OFX41" s="220"/>
      <c r="OFY41" s="220"/>
      <c r="OFZ41" s="220"/>
      <c r="OGA41" s="220"/>
      <c r="OGB41" s="220"/>
      <c r="OGC41" s="220"/>
      <c r="OGD41" s="220"/>
      <c r="OGE41" s="220"/>
      <c r="OGF41" s="220"/>
      <c r="OGG41" s="220"/>
      <c r="OGH41" s="220"/>
      <c r="OGI41" s="220"/>
      <c r="OGJ41" s="220"/>
      <c r="OGK41" s="220"/>
      <c r="OGL41" s="220"/>
      <c r="OGM41" s="220"/>
      <c r="OGN41" s="220"/>
      <c r="OGO41" s="220"/>
      <c r="OGP41" s="220"/>
      <c r="OGQ41" s="220"/>
      <c r="OGR41" s="220"/>
      <c r="OGS41" s="220"/>
      <c r="OGT41" s="220"/>
      <c r="OGU41" s="220"/>
      <c r="OGV41" s="220"/>
      <c r="OGW41" s="220"/>
      <c r="OGX41" s="220"/>
      <c r="OGY41" s="220"/>
      <c r="OGZ41" s="220"/>
      <c r="OHA41" s="220"/>
      <c r="OHB41" s="220"/>
      <c r="OHC41" s="220"/>
      <c r="OHD41" s="220"/>
      <c r="OHE41" s="220"/>
      <c r="OHF41" s="220"/>
      <c r="OHG41" s="220"/>
      <c r="OHH41" s="220"/>
      <c r="OHI41" s="220"/>
      <c r="OHJ41" s="220"/>
      <c r="OHK41" s="220"/>
      <c r="OHL41" s="220"/>
      <c r="OHM41" s="220"/>
      <c r="OHN41" s="220"/>
      <c r="OHO41" s="220"/>
      <c r="OHP41" s="220"/>
      <c r="OHQ41" s="220"/>
      <c r="OHR41" s="220"/>
      <c r="OHS41" s="220"/>
      <c r="OHT41" s="220"/>
      <c r="OHU41" s="220"/>
      <c r="OHV41" s="220"/>
      <c r="OHW41" s="220"/>
      <c r="OHX41" s="220"/>
      <c r="OHY41" s="220"/>
      <c r="OHZ41" s="220"/>
      <c r="OIA41" s="220"/>
      <c r="OIB41" s="220"/>
      <c r="OIC41" s="220"/>
      <c r="OID41" s="220"/>
      <c r="OIE41" s="220"/>
      <c r="OIF41" s="220"/>
      <c r="OIG41" s="220"/>
      <c r="OIH41" s="220"/>
      <c r="OII41" s="220"/>
      <c r="OIJ41" s="220"/>
      <c r="OIK41" s="220"/>
      <c r="OIL41" s="220"/>
      <c r="OIM41" s="220"/>
      <c r="OIN41" s="220"/>
      <c r="OIO41" s="220"/>
      <c r="OIP41" s="220"/>
      <c r="OIQ41" s="220"/>
      <c r="OIR41" s="220"/>
      <c r="OIS41" s="220"/>
      <c r="OIT41" s="220"/>
      <c r="OIU41" s="220"/>
      <c r="OIV41" s="220"/>
      <c r="OIW41" s="220"/>
      <c r="OIX41" s="220"/>
      <c r="OIY41" s="220"/>
      <c r="OIZ41" s="220"/>
      <c r="OJA41" s="220"/>
      <c r="OJB41" s="220"/>
      <c r="OJC41" s="220"/>
      <c r="OJD41" s="220"/>
      <c r="OJE41" s="220"/>
      <c r="OJF41" s="220"/>
      <c r="OJG41" s="220"/>
      <c r="OJH41" s="220"/>
      <c r="OJI41" s="220"/>
      <c r="OJJ41" s="220"/>
      <c r="OJK41" s="220"/>
      <c r="OJL41" s="220"/>
      <c r="OJM41" s="220"/>
      <c r="OJN41" s="220"/>
      <c r="OJO41" s="220"/>
      <c r="OJP41" s="220"/>
      <c r="OJQ41" s="220"/>
      <c r="OJR41" s="220"/>
      <c r="OJS41" s="220"/>
      <c r="OJT41" s="220"/>
      <c r="OJU41" s="220"/>
      <c r="OJV41" s="220"/>
      <c r="OJW41" s="220"/>
      <c r="OJX41" s="220"/>
      <c r="OJY41" s="220"/>
      <c r="OJZ41" s="220"/>
      <c r="OKA41" s="220"/>
      <c r="OKB41" s="220"/>
      <c r="OKC41" s="220"/>
      <c r="OKD41" s="220"/>
      <c r="OKE41" s="220"/>
      <c r="OKF41" s="220"/>
      <c r="OKG41" s="220"/>
      <c r="OKH41" s="220"/>
      <c r="OKI41" s="220"/>
      <c r="OKJ41" s="220"/>
      <c r="OKK41" s="220"/>
      <c r="OKL41" s="220"/>
      <c r="OKM41" s="220"/>
      <c r="OKN41" s="220"/>
      <c r="OKO41" s="220"/>
      <c r="OKP41" s="220"/>
      <c r="OKQ41" s="220"/>
      <c r="OKR41" s="220"/>
      <c r="OKS41" s="220"/>
      <c r="OKT41" s="220"/>
      <c r="OKU41" s="220"/>
      <c r="OKV41" s="220"/>
      <c r="OKW41" s="220"/>
      <c r="OKX41" s="220"/>
      <c r="OKY41" s="220"/>
      <c r="OKZ41" s="220"/>
      <c r="OLA41" s="220"/>
      <c r="OLB41" s="220"/>
      <c r="OLC41" s="220"/>
      <c r="OLD41" s="220"/>
      <c r="OLE41" s="220"/>
      <c r="OLF41" s="220"/>
      <c r="OLG41" s="220"/>
      <c r="OLH41" s="220"/>
      <c r="OLI41" s="220"/>
      <c r="OLJ41" s="220"/>
      <c r="OLK41" s="220"/>
      <c r="OLL41" s="220"/>
      <c r="OLM41" s="220"/>
      <c r="OLN41" s="220"/>
      <c r="OLO41" s="220"/>
      <c r="OLP41" s="220"/>
      <c r="OLQ41" s="220"/>
      <c r="OLR41" s="220"/>
      <c r="OLS41" s="220"/>
      <c r="OLT41" s="220"/>
      <c r="OLU41" s="220"/>
      <c r="OLV41" s="220"/>
      <c r="OLW41" s="220"/>
      <c r="OLX41" s="220"/>
      <c r="OLY41" s="220"/>
      <c r="OLZ41" s="220"/>
      <c r="OMA41" s="220"/>
      <c r="OMB41" s="220"/>
      <c r="OMC41" s="220"/>
      <c r="OMD41" s="220"/>
      <c r="OME41" s="220"/>
      <c r="OMF41" s="220"/>
      <c r="OMG41" s="220"/>
      <c r="OMH41" s="220"/>
      <c r="OMI41" s="220"/>
      <c r="OMJ41" s="220"/>
      <c r="OMK41" s="220"/>
      <c r="OML41" s="220"/>
      <c r="OMM41" s="220"/>
      <c r="OMN41" s="220"/>
      <c r="OMO41" s="220"/>
      <c r="OMP41" s="220"/>
      <c r="OMQ41" s="220"/>
      <c r="OMR41" s="220"/>
      <c r="OMS41" s="220"/>
      <c r="OMT41" s="220"/>
      <c r="OMU41" s="220"/>
      <c r="OMV41" s="220"/>
      <c r="OMW41" s="220"/>
      <c r="OMX41" s="220"/>
      <c r="OMY41" s="220"/>
      <c r="OMZ41" s="220"/>
      <c r="ONA41" s="220"/>
      <c r="ONB41" s="220"/>
      <c r="ONC41" s="220"/>
      <c r="OND41" s="220"/>
      <c r="ONE41" s="220"/>
      <c r="ONF41" s="220"/>
      <c r="ONG41" s="220"/>
      <c r="ONH41" s="220"/>
      <c r="ONI41" s="220"/>
      <c r="ONJ41" s="220"/>
      <c r="ONK41" s="220"/>
      <c r="ONL41" s="220"/>
      <c r="ONM41" s="220"/>
      <c r="ONN41" s="220"/>
      <c r="ONO41" s="220"/>
      <c r="ONP41" s="220"/>
      <c r="ONQ41" s="220"/>
      <c r="ONR41" s="220"/>
      <c r="ONS41" s="220"/>
      <c r="ONT41" s="220"/>
      <c r="ONU41" s="220"/>
      <c r="ONV41" s="220"/>
      <c r="ONW41" s="220"/>
      <c r="ONX41" s="220"/>
      <c r="ONY41" s="220"/>
      <c r="ONZ41" s="220"/>
      <c r="OOA41" s="220"/>
      <c r="OOB41" s="220"/>
      <c r="OOC41" s="220"/>
      <c r="OOD41" s="220"/>
      <c r="OOE41" s="220"/>
      <c r="OOF41" s="220"/>
      <c r="OOG41" s="220"/>
      <c r="OOH41" s="220"/>
      <c r="OOI41" s="220"/>
      <c r="OOJ41" s="220"/>
      <c r="OOK41" s="220"/>
      <c r="OOL41" s="220"/>
      <c r="OOM41" s="220"/>
      <c r="OON41" s="220"/>
      <c r="OOO41" s="220"/>
      <c r="OOP41" s="220"/>
      <c r="OOQ41" s="220"/>
      <c r="OOR41" s="220"/>
      <c r="OOS41" s="220"/>
      <c r="OOT41" s="220"/>
      <c r="OOU41" s="220"/>
      <c r="OOV41" s="220"/>
      <c r="OOW41" s="220"/>
      <c r="OOX41" s="220"/>
      <c r="OOY41" s="220"/>
      <c r="OOZ41" s="220"/>
      <c r="OPA41" s="220"/>
      <c r="OPB41" s="220"/>
      <c r="OPC41" s="220"/>
      <c r="OPD41" s="220"/>
      <c r="OPE41" s="220"/>
      <c r="OPF41" s="220"/>
      <c r="OPG41" s="220"/>
      <c r="OPH41" s="220"/>
      <c r="OPI41" s="220"/>
      <c r="OPJ41" s="220"/>
      <c r="OPK41" s="220"/>
      <c r="OPL41" s="220"/>
      <c r="OPM41" s="220"/>
      <c r="OPN41" s="220"/>
      <c r="OPO41" s="220"/>
      <c r="OPP41" s="220"/>
      <c r="OPQ41" s="220"/>
      <c r="OPR41" s="220"/>
      <c r="OPS41" s="220"/>
      <c r="OPT41" s="220"/>
      <c r="OPU41" s="220"/>
      <c r="OPV41" s="220"/>
      <c r="OPW41" s="220"/>
      <c r="OPX41" s="220"/>
      <c r="OPY41" s="220"/>
      <c r="OPZ41" s="220"/>
      <c r="OQA41" s="220"/>
      <c r="OQB41" s="220"/>
      <c r="OQC41" s="220"/>
      <c r="OQD41" s="220"/>
      <c r="OQE41" s="220"/>
      <c r="OQF41" s="220"/>
      <c r="OQG41" s="220"/>
      <c r="OQH41" s="220"/>
      <c r="OQI41" s="220"/>
      <c r="OQJ41" s="220"/>
      <c r="OQK41" s="220"/>
      <c r="OQL41" s="220"/>
      <c r="OQM41" s="220"/>
      <c r="OQN41" s="220"/>
      <c r="OQO41" s="220"/>
      <c r="OQP41" s="220"/>
      <c r="OQQ41" s="220"/>
      <c r="OQR41" s="220"/>
      <c r="OQS41" s="220"/>
      <c r="OQT41" s="220"/>
      <c r="OQU41" s="220"/>
      <c r="OQV41" s="220"/>
      <c r="OQW41" s="220"/>
      <c r="OQX41" s="220"/>
      <c r="OQY41" s="220"/>
      <c r="OQZ41" s="220"/>
      <c r="ORA41" s="220"/>
      <c r="ORB41" s="220"/>
      <c r="ORC41" s="220"/>
      <c r="ORD41" s="220"/>
      <c r="ORE41" s="220"/>
      <c r="ORF41" s="220"/>
      <c r="ORG41" s="220"/>
      <c r="ORH41" s="220"/>
      <c r="ORI41" s="220"/>
      <c r="ORJ41" s="220"/>
      <c r="ORK41" s="220"/>
      <c r="ORL41" s="220"/>
      <c r="ORM41" s="220"/>
      <c r="ORN41" s="220"/>
      <c r="ORO41" s="220"/>
      <c r="ORP41" s="220"/>
      <c r="ORQ41" s="220"/>
      <c r="ORR41" s="220"/>
      <c r="ORS41" s="220"/>
      <c r="ORT41" s="220"/>
      <c r="ORU41" s="220"/>
      <c r="ORV41" s="220"/>
      <c r="ORW41" s="220"/>
      <c r="ORX41" s="220"/>
      <c r="ORY41" s="220"/>
      <c r="ORZ41" s="220"/>
      <c r="OSA41" s="220"/>
      <c r="OSB41" s="220"/>
      <c r="OSC41" s="220"/>
      <c r="OSD41" s="220"/>
      <c r="OSE41" s="220"/>
      <c r="OSF41" s="220"/>
      <c r="OSG41" s="220"/>
      <c r="OSH41" s="220"/>
      <c r="OSI41" s="220"/>
      <c r="OSJ41" s="220"/>
      <c r="OSK41" s="220"/>
      <c r="OSL41" s="220"/>
      <c r="OSM41" s="220"/>
      <c r="OSN41" s="220"/>
      <c r="OSO41" s="220"/>
      <c r="OSP41" s="220"/>
      <c r="OSQ41" s="220"/>
      <c r="OSR41" s="220"/>
      <c r="OSS41" s="220"/>
      <c r="OST41" s="220"/>
      <c r="OSU41" s="220"/>
      <c r="OSV41" s="220"/>
      <c r="OSW41" s="220"/>
      <c r="OSX41" s="220"/>
      <c r="OSY41" s="220"/>
      <c r="OSZ41" s="220"/>
      <c r="OTA41" s="220"/>
      <c r="OTB41" s="220"/>
      <c r="OTC41" s="220"/>
      <c r="OTD41" s="220"/>
      <c r="OTE41" s="220"/>
      <c r="OTF41" s="220"/>
      <c r="OTG41" s="220"/>
      <c r="OTH41" s="220"/>
      <c r="OTI41" s="220"/>
      <c r="OTJ41" s="220"/>
      <c r="OTK41" s="220"/>
      <c r="OTL41" s="220"/>
      <c r="OTM41" s="220"/>
      <c r="OTN41" s="220"/>
      <c r="OTO41" s="220"/>
      <c r="OTP41" s="220"/>
      <c r="OTQ41" s="220"/>
      <c r="OTR41" s="220"/>
      <c r="OTS41" s="220"/>
      <c r="OTT41" s="220"/>
      <c r="OTU41" s="220"/>
      <c r="OTV41" s="220"/>
      <c r="OTW41" s="220"/>
      <c r="OTX41" s="220"/>
      <c r="OTY41" s="220"/>
      <c r="OTZ41" s="220"/>
      <c r="OUA41" s="220"/>
      <c r="OUB41" s="220"/>
      <c r="OUC41" s="220"/>
      <c r="OUD41" s="220"/>
      <c r="OUE41" s="220"/>
      <c r="OUF41" s="220"/>
      <c r="OUG41" s="220"/>
      <c r="OUH41" s="220"/>
      <c r="OUI41" s="220"/>
      <c r="OUJ41" s="220"/>
      <c r="OUK41" s="220"/>
      <c r="OUL41" s="220"/>
      <c r="OUM41" s="220"/>
      <c r="OUN41" s="220"/>
      <c r="OUO41" s="220"/>
      <c r="OUP41" s="220"/>
      <c r="OUQ41" s="220"/>
      <c r="OUR41" s="220"/>
      <c r="OUS41" s="220"/>
      <c r="OUT41" s="220"/>
      <c r="OUU41" s="220"/>
      <c r="OUV41" s="220"/>
      <c r="OUW41" s="220"/>
      <c r="OUX41" s="220"/>
      <c r="OUY41" s="220"/>
      <c r="OUZ41" s="220"/>
      <c r="OVA41" s="220"/>
      <c r="OVB41" s="220"/>
      <c r="OVC41" s="220"/>
      <c r="OVD41" s="220"/>
      <c r="OVE41" s="220"/>
      <c r="OVF41" s="220"/>
      <c r="OVG41" s="220"/>
      <c r="OVH41" s="220"/>
      <c r="OVI41" s="220"/>
      <c r="OVJ41" s="220"/>
      <c r="OVK41" s="220"/>
      <c r="OVL41" s="220"/>
      <c r="OVM41" s="220"/>
      <c r="OVN41" s="220"/>
      <c r="OVO41" s="220"/>
      <c r="OVP41" s="220"/>
      <c r="OVQ41" s="220"/>
      <c r="OVR41" s="220"/>
      <c r="OVS41" s="220"/>
      <c r="OVT41" s="220"/>
      <c r="OVU41" s="220"/>
      <c r="OVV41" s="220"/>
      <c r="OVW41" s="220"/>
      <c r="OVX41" s="220"/>
      <c r="OVY41" s="220"/>
      <c r="OVZ41" s="220"/>
      <c r="OWA41" s="220"/>
      <c r="OWB41" s="220"/>
      <c r="OWC41" s="220"/>
      <c r="OWD41" s="220"/>
      <c r="OWE41" s="220"/>
      <c r="OWF41" s="220"/>
      <c r="OWG41" s="220"/>
      <c r="OWH41" s="220"/>
      <c r="OWI41" s="220"/>
      <c r="OWJ41" s="220"/>
      <c r="OWK41" s="220"/>
      <c r="OWL41" s="220"/>
      <c r="OWM41" s="220"/>
      <c r="OWN41" s="220"/>
      <c r="OWO41" s="220"/>
      <c r="OWP41" s="220"/>
      <c r="OWQ41" s="220"/>
      <c r="OWR41" s="220"/>
      <c r="OWS41" s="220"/>
      <c r="OWT41" s="220"/>
      <c r="OWU41" s="220"/>
      <c r="OWV41" s="220"/>
      <c r="OWW41" s="220"/>
      <c r="OWX41" s="220"/>
      <c r="OWY41" s="220"/>
      <c r="OWZ41" s="220"/>
      <c r="OXA41" s="220"/>
      <c r="OXB41" s="220"/>
      <c r="OXC41" s="220"/>
      <c r="OXD41" s="220"/>
      <c r="OXE41" s="220"/>
      <c r="OXF41" s="220"/>
      <c r="OXG41" s="220"/>
      <c r="OXH41" s="220"/>
      <c r="OXI41" s="220"/>
      <c r="OXJ41" s="220"/>
      <c r="OXK41" s="220"/>
      <c r="OXL41" s="220"/>
      <c r="OXM41" s="220"/>
      <c r="OXN41" s="220"/>
      <c r="OXO41" s="220"/>
      <c r="OXP41" s="220"/>
      <c r="OXQ41" s="220"/>
      <c r="OXR41" s="220"/>
      <c r="OXS41" s="220"/>
      <c r="OXT41" s="220"/>
      <c r="OXU41" s="220"/>
      <c r="OXV41" s="220"/>
      <c r="OXW41" s="220"/>
      <c r="OXX41" s="220"/>
      <c r="OXY41" s="220"/>
      <c r="OXZ41" s="220"/>
      <c r="OYA41" s="220"/>
      <c r="OYB41" s="220"/>
      <c r="OYC41" s="220"/>
      <c r="OYD41" s="220"/>
      <c r="OYE41" s="220"/>
      <c r="OYF41" s="220"/>
      <c r="OYG41" s="220"/>
      <c r="OYH41" s="220"/>
      <c r="OYI41" s="220"/>
      <c r="OYJ41" s="220"/>
      <c r="OYK41" s="220"/>
      <c r="OYL41" s="220"/>
      <c r="OYM41" s="220"/>
      <c r="OYN41" s="220"/>
      <c r="OYO41" s="220"/>
      <c r="OYP41" s="220"/>
      <c r="OYQ41" s="220"/>
      <c r="OYR41" s="220"/>
      <c r="OYS41" s="220"/>
      <c r="OYT41" s="220"/>
      <c r="OYU41" s="220"/>
      <c r="OYV41" s="220"/>
      <c r="OYW41" s="220"/>
      <c r="OYX41" s="220"/>
      <c r="OYY41" s="220"/>
      <c r="OYZ41" s="220"/>
      <c r="OZA41" s="220"/>
      <c r="OZB41" s="220"/>
      <c r="OZC41" s="220"/>
      <c r="OZD41" s="220"/>
      <c r="OZE41" s="220"/>
      <c r="OZF41" s="220"/>
      <c r="OZG41" s="220"/>
      <c r="OZH41" s="220"/>
      <c r="OZI41" s="220"/>
      <c r="OZJ41" s="220"/>
      <c r="OZK41" s="220"/>
      <c r="OZL41" s="220"/>
      <c r="OZM41" s="220"/>
      <c r="OZN41" s="220"/>
      <c r="OZO41" s="220"/>
      <c r="OZP41" s="220"/>
      <c r="OZQ41" s="220"/>
      <c r="OZR41" s="220"/>
      <c r="OZS41" s="220"/>
      <c r="OZT41" s="220"/>
      <c r="OZU41" s="220"/>
      <c r="OZV41" s="220"/>
      <c r="OZW41" s="220"/>
      <c r="OZX41" s="220"/>
      <c r="OZY41" s="220"/>
      <c r="OZZ41" s="220"/>
      <c r="PAA41" s="220"/>
      <c r="PAB41" s="220"/>
      <c r="PAC41" s="220"/>
      <c r="PAD41" s="220"/>
      <c r="PAE41" s="220"/>
      <c r="PAF41" s="220"/>
      <c r="PAG41" s="220"/>
      <c r="PAH41" s="220"/>
      <c r="PAI41" s="220"/>
      <c r="PAJ41" s="220"/>
      <c r="PAK41" s="220"/>
      <c r="PAL41" s="220"/>
      <c r="PAM41" s="220"/>
      <c r="PAN41" s="220"/>
      <c r="PAO41" s="220"/>
      <c r="PAP41" s="220"/>
      <c r="PAQ41" s="220"/>
      <c r="PAR41" s="220"/>
      <c r="PAS41" s="220"/>
      <c r="PAT41" s="220"/>
      <c r="PAU41" s="220"/>
      <c r="PAV41" s="220"/>
      <c r="PAW41" s="220"/>
      <c r="PAX41" s="220"/>
      <c r="PAY41" s="220"/>
      <c r="PAZ41" s="220"/>
      <c r="PBA41" s="220"/>
      <c r="PBB41" s="220"/>
      <c r="PBC41" s="220"/>
      <c r="PBD41" s="220"/>
      <c r="PBE41" s="220"/>
      <c r="PBF41" s="220"/>
      <c r="PBG41" s="220"/>
      <c r="PBH41" s="220"/>
      <c r="PBI41" s="220"/>
      <c r="PBJ41" s="220"/>
      <c r="PBK41" s="220"/>
      <c r="PBL41" s="220"/>
      <c r="PBM41" s="220"/>
      <c r="PBN41" s="220"/>
      <c r="PBO41" s="220"/>
      <c r="PBP41" s="220"/>
      <c r="PBQ41" s="220"/>
      <c r="PBR41" s="220"/>
      <c r="PBS41" s="220"/>
      <c r="PBT41" s="220"/>
      <c r="PBU41" s="220"/>
      <c r="PBV41" s="220"/>
      <c r="PBW41" s="220"/>
      <c r="PBX41" s="220"/>
      <c r="PBY41" s="220"/>
      <c r="PBZ41" s="220"/>
      <c r="PCA41" s="220"/>
      <c r="PCB41" s="220"/>
      <c r="PCC41" s="220"/>
      <c r="PCD41" s="220"/>
      <c r="PCE41" s="220"/>
      <c r="PCF41" s="220"/>
      <c r="PCG41" s="220"/>
      <c r="PCH41" s="220"/>
      <c r="PCI41" s="220"/>
      <c r="PCJ41" s="220"/>
      <c r="PCK41" s="220"/>
      <c r="PCL41" s="220"/>
      <c r="PCM41" s="220"/>
      <c r="PCN41" s="220"/>
      <c r="PCO41" s="220"/>
      <c r="PCP41" s="220"/>
      <c r="PCQ41" s="220"/>
      <c r="PCR41" s="220"/>
      <c r="PCS41" s="220"/>
      <c r="PCT41" s="220"/>
      <c r="PCU41" s="220"/>
      <c r="PCV41" s="220"/>
      <c r="PCW41" s="220"/>
      <c r="PCX41" s="220"/>
      <c r="PCY41" s="220"/>
      <c r="PCZ41" s="220"/>
      <c r="PDA41" s="220"/>
      <c r="PDB41" s="220"/>
      <c r="PDC41" s="220"/>
      <c r="PDD41" s="220"/>
      <c r="PDE41" s="220"/>
      <c r="PDF41" s="220"/>
      <c r="PDG41" s="220"/>
      <c r="PDH41" s="220"/>
      <c r="PDI41" s="220"/>
      <c r="PDJ41" s="220"/>
      <c r="PDK41" s="220"/>
      <c r="PDL41" s="220"/>
      <c r="PDM41" s="220"/>
      <c r="PDN41" s="220"/>
      <c r="PDO41" s="220"/>
      <c r="PDP41" s="220"/>
      <c r="PDQ41" s="220"/>
      <c r="PDR41" s="220"/>
      <c r="PDS41" s="220"/>
      <c r="PDT41" s="220"/>
      <c r="PDU41" s="220"/>
      <c r="PDV41" s="220"/>
      <c r="PDW41" s="220"/>
      <c r="PDX41" s="220"/>
      <c r="PDY41" s="220"/>
      <c r="PDZ41" s="220"/>
      <c r="PEA41" s="220"/>
      <c r="PEB41" s="220"/>
      <c r="PEC41" s="220"/>
      <c r="PED41" s="220"/>
      <c r="PEE41" s="220"/>
      <c r="PEF41" s="220"/>
      <c r="PEG41" s="220"/>
      <c r="PEH41" s="220"/>
      <c r="PEI41" s="220"/>
      <c r="PEJ41" s="220"/>
      <c r="PEK41" s="220"/>
      <c r="PEL41" s="220"/>
      <c r="PEM41" s="220"/>
      <c r="PEN41" s="220"/>
      <c r="PEO41" s="220"/>
      <c r="PEP41" s="220"/>
      <c r="PEQ41" s="220"/>
      <c r="PER41" s="220"/>
      <c r="PES41" s="220"/>
      <c r="PET41" s="220"/>
      <c r="PEU41" s="220"/>
      <c r="PEV41" s="220"/>
      <c r="PEW41" s="220"/>
      <c r="PEX41" s="220"/>
      <c r="PEY41" s="220"/>
      <c r="PEZ41" s="220"/>
      <c r="PFA41" s="220"/>
      <c r="PFB41" s="220"/>
      <c r="PFC41" s="220"/>
      <c r="PFD41" s="220"/>
      <c r="PFE41" s="220"/>
      <c r="PFF41" s="220"/>
      <c r="PFG41" s="220"/>
      <c r="PFH41" s="220"/>
      <c r="PFI41" s="220"/>
      <c r="PFJ41" s="220"/>
      <c r="PFK41" s="220"/>
      <c r="PFL41" s="220"/>
      <c r="PFM41" s="220"/>
      <c r="PFN41" s="220"/>
      <c r="PFO41" s="220"/>
      <c r="PFP41" s="220"/>
      <c r="PFQ41" s="220"/>
      <c r="PFR41" s="220"/>
      <c r="PFS41" s="220"/>
      <c r="PFT41" s="220"/>
      <c r="PFU41" s="220"/>
      <c r="PFV41" s="220"/>
      <c r="PFW41" s="220"/>
      <c r="PFX41" s="220"/>
      <c r="PFY41" s="220"/>
      <c r="PFZ41" s="220"/>
      <c r="PGA41" s="220"/>
      <c r="PGB41" s="220"/>
      <c r="PGC41" s="220"/>
      <c r="PGD41" s="220"/>
      <c r="PGE41" s="220"/>
      <c r="PGF41" s="220"/>
      <c r="PGG41" s="220"/>
      <c r="PGH41" s="220"/>
      <c r="PGI41" s="220"/>
      <c r="PGJ41" s="220"/>
      <c r="PGK41" s="220"/>
      <c r="PGL41" s="220"/>
      <c r="PGM41" s="220"/>
      <c r="PGN41" s="220"/>
      <c r="PGO41" s="220"/>
      <c r="PGP41" s="220"/>
      <c r="PGQ41" s="220"/>
      <c r="PGR41" s="220"/>
      <c r="PGS41" s="220"/>
      <c r="PGT41" s="220"/>
      <c r="PGU41" s="220"/>
      <c r="PGV41" s="220"/>
      <c r="PGW41" s="220"/>
      <c r="PGX41" s="220"/>
      <c r="PGY41" s="220"/>
      <c r="PGZ41" s="220"/>
      <c r="PHA41" s="220"/>
      <c r="PHB41" s="220"/>
      <c r="PHC41" s="220"/>
      <c r="PHD41" s="220"/>
      <c r="PHE41" s="220"/>
      <c r="PHF41" s="220"/>
      <c r="PHG41" s="220"/>
      <c r="PHH41" s="220"/>
      <c r="PHI41" s="220"/>
      <c r="PHJ41" s="220"/>
      <c r="PHK41" s="220"/>
      <c r="PHL41" s="220"/>
      <c r="PHM41" s="220"/>
      <c r="PHN41" s="220"/>
      <c r="PHO41" s="220"/>
      <c r="PHP41" s="220"/>
      <c r="PHQ41" s="220"/>
      <c r="PHR41" s="220"/>
      <c r="PHS41" s="220"/>
      <c r="PHT41" s="220"/>
      <c r="PHU41" s="220"/>
      <c r="PHV41" s="220"/>
      <c r="PHW41" s="220"/>
      <c r="PHX41" s="220"/>
      <c r="PHY41" s="220"/>
      <c r="PHZ41" s="220"/>
      <c r="PIA41" s="220"/>
      <c r="PIB41" s="220"/>
      <c r="PIC41" s="220"/>
      <c r="PID41" s="220"/>
      <c r="PIE41" s="220"/>
      <c r="PIF41" s="220"/>
      <c r="PIG41" s="220"/>
      <c r="PIH41" s="220"/>
      <c r="PII41" s="220"/>
      <c r="PIJ41" s="220"/>
      <c r="PIK41" s="220"/>
      <c r="PIL41" s="220"/>
      <c r="PIM41" s="220"/>
      <c r="PIN41" s="220"/>
      <c r="PIO41" s="220"/>
      <c r="PIP41" s="220"/>
      <c r="PIQ41" s="220"/>
      <c r="PIR41" s="220"/>
      <c r="PIS41" s="220"/>
      <c r="PIT41" s="220"/>
      <c r="PIU41" s="220"/>
      <c r="PIV41" s="220"/>
      <c r="PIW41" s="220"/>
      <c r="PIX41" s="220"/>
      <c r="PIY41" s="220"/>
      <c r="PIZ41" s="220"/>
      <c r="PJA41" s="220"/>
      <c r="PJB41" s="220"/>
      <c r="PJC41" s="220"/>
      <c r="PJD41" s="220"/>
      <c r="PJE41" s="220"/>
      <c r="PJF41" s="220"/>
      <c r="PJG41" s="220"/>
      <c r="PJH41" s="220"/>
      <c r="PJI41" s="220"/>
      <c r="PJJ41" s="220"/>
      <c r="PJK41" s="220"/>
      <c r="PJL41" s="220"/>
      <c r="PJM41" s="220"/>
      <c r="PJN41" s="220"/>
      <c r="PJO41" s="220"/>
      <c r="PJP41" s="220"/>
      <c r="PJQ41" s="220"/>
      <c r="PJR41" s="220"/>
      <c r="PJS41" s="220"/>
      <c r="PJT41" s="220"/>
      <c r="PJU41" s="220"/>
      <c r="PJV41" s="220"/>
      <c r="PJW41" s="220"/>
      <c r="PJX41" s="220"/>
      <c r="PJY41" s="220"/>
      <c r="PJZ41" s="220"/>
      <c r="PKA41" s="220"/>
      <c r="PKB41" s="220"/>
      <c r="PKC41" s="220"/>
      <c r="PKD41" s="220"/>
      <c r="PKE41" s="220"/>
      <c r="PKF41" s="220"/>
      <c r="PKG41" s="220"/>
      <c r="PKH41" s="220"/>
      <c r="PKI41" s="220"/>
      <c r="PKJ41" s="220"/>
      <c r="PKK41" s="220"/>
      <c r="PKL41" s="220"/>
      <c r="PKM41" s="220"/>
      <c r="PKN41" s="220"/>
      <c r="PKO41" s="220"/>
      <c r="PKP41" s="220"/>
      <c r="PKQ41" s="220"/>
      <c r="PKR41" s="220"/>
      <c r="PKS41" s="220"/>
      <c r="PKT41" s="220"/>
      <c r="PKU41" s="220"/>
      <c r="PKV41" s="220"/>
      <c r="PKW41" s="220"/>
      <c r="PKX41" s="220"/>
      <c r="PKY41" s="220"/>
      <c r="PKZ41" s="220"/>
      <c r="PLA41" s="220"/>
      <c r="PLB41" s="220"/>
      <c r="PLC41" s="220"/>
      <c r="PLD41" s="220"/>
      <c r="PLE41" s="220"/>
      <c r="PLF41" s="220"/>
      <c r="PLG41" s="220"/>
      <c r="PLH41" s="220"/>
      <c r="PLI41" s="220"/>
      <c r="PLJ41" s="220"/>
      <c r="PLK41" s="220"/>
      <c r="PLL41" s="220"/>
      <c r="PLM41" s="220"/>
      <c r="PLN41" s="220"/>
      <c r="PLO41" s="220"/>
      <c r="PLP41" s="220"/>
      <c r="PLQ41" s="220"/>
      <c r="PLR41" s="220"/>
      <c r="PLS41" s="220"/>
      <c r="PLT41" s="220"/>
      <c r="PLU41" s="220"/>
      <c r="PLV41" s="220"/>
      <c r="PLW41" s="220"/>
      <c r="PLX41" s="220"/>
      <c r="PLY41" s="220"/>
      <c r="PLZ41" s="220"/>
      <c r="PMA41" s="220"/>
      <c r="PMB41" s="220"/>
      <c r="PMC41" s="220"/>
      <c r="PMD41" s="220"/>
      <c r="PME41" s="220"/>
      <c r="PMF41" s="220"/>
      <c r="PMG41" s="220"/>
      <c r="PMH41" s="220"/>
      <c r="PMI41" s="220"/>
      <c r="PMJ41" s="220"/>
      <c r="PMK41" s="220"/>
      <c r="PML41" s="220"/>
      <c r="PMM41" s="220"/>
      <c r="PMN41" s="220"/>
      <c r="PMO41" s="220"/>
      <c r="PMP41" s="220"/>
      <c r="PMQ41" s="220"/>
      <c r="PMR41" s="220"/>
      <c r="PMS41" s="220"/>
      <c r="PMT41" s="220"/>
      <c r="PMU41" s="220"/>
      <c r="PMV41" s="220"/>
      <c r="PMW41" s="220"/>
      <c r="PMX41" s="220"/>
      <c r="PMY41" s="220"/>
      <c r="PMZ41" s="220"/>
      <c r="PNA41" s="220"/>
      <c r="PNB41" s="220"/>
      <c r="PNC41" s="220"/>
      <c r="PND41" s="220"/>
      <c r="PNE41" s="220"/>
      <c r="PNF41" s="220"/>
      <c r="PNG41" s="220"/>
      <c r="PNH41" s="220"/>
      <c r="PNI41" s="220"/>
      <c r="PNJ41" s="220"/>
      <c r="PNK41" s="220"/>
      <c r="PNL41" s="220"/>
      <c r="PNM41" s="220"/>
      <c r="PNN41" s="220"/>
      <c r="PNO41" s="220"/>
      <c r="PNP41" s="220"/>
      <c r="PNQ41" s="220"/>
      <c r="PNR41" s="220"/>
      <c r="PNS41" s="220"/>
      <c r="PNT41" s="220"/>
      <c r="PNU41" s="220"/>
      <c r="PNV41" s="220"/>
      <c r="PNW41" s="220"/>
      <c r="PNX41" s="220"/>
      <c r="PNY41" s="220"/>
      <c r="PNZ41" s="220"/>
      <c r="POA41" s="220"/>
      <c r="POB41" s="220"/>
      <c r="POC41" s="220"/>
      <c r="POD41" s="220"/>
      <c r="POE41" s="220"/>
      <c r="POF41" s="220"/>
      <c r="POG41" s="220"/>
      <c r="POH41" s="220"/>
      <c r="POI41" s="220"/>
      <c r="POJ41" s="220"/>
      <c r="POK41" s="220"/>
      <c r="POL41" s="220"/>
      <c r="POM41" s="220"/>
      <c r="PON41" s="220"/>
      <c r="POO41" s="220"/>
      <c r="POP41" s="220"/>
      <c r="POQ41" s="220"/>
      <c r="POR41" s="220"/>
      <c r="POS41" s="220"/>
      <c r="POT41" s="220"/>
      <c r="POU41" s="220"/>
      <c r="POV41" s="220"/>
      <c r="POW41" s="220"/>
      <c r="POX41" s="220"/>
      <c r="POY41" s="220"/>
      <c r="POZ41" s="220"/>
      <c r="PPA41" s="220"/>
      <c r="PPB41" s="220"/>
      <c r="PPC41" s="220"/>
      <c r="PPD41" s="220"/>
      <c r="PPE41" s="220"/>
      <c r="PPF41" s="220"/>
      <c r="PPG41" s="220"/>
      <c r="PPH41" s="220"/>
      <c r="PPI41" s="220"/>
      <c r="PPJ41" s="220"/>
      <c r="PPK41" s="220"/>
      <c r="PPL41" s="220"/>
      <c r="PPM41" s="220"/>
      <c r="PPN41" s="220"/>
      <c r="PPO41" s="220"/>
      <c r="PPP41" s="220"/>
      <c r="PPQ41" s="220"/>
      <c r="PPR41" s="220"/>
      <c r="PPS41" s="220"/>
      <c r="PPT41" s="220"/>
      <c r="PPU41" s="220"/>
      <c r="PPV41" s="220"/>
      <c r="PPW41" s="220"/>
      <c r="PPX41" s="220"/>
      <c r="PPY41" s="220"/>
      <c r="PPZ41" s="220"/>
      <c r="PQA41" s="220"/>
      <c r="PQB41" s="220"/>
      <c r="PQC41" s="220"/>
      <c r="PQD41" s="220"/>
      <c r="PQE41" s="220"/>
      <c r="PQF41" s="220"/>
      <c r="PQG41" s="220"/>
      <c r="PQH41" s="220"/>
      <c r="PQI41" s="220"/>
      <c r="PQJ41" s="220"/>
      <c r="PQK41" s="220"/>
      <c r="PQL41" s="220"/>
      <c r="PQM41" s="220"/>
      <c r="PQN41" s="220"/>
      <c r="PQO41" s="220"/>
      <c r="PQP41" s="220"/>
      <c r="PQQ41" s="220"/>
      <c r="PQR41" s="220"/>
      <c r="PQS41" s="220"/>
      <c r="PQT41" s="220"/>
      <c r="PQU41" s="220"/>
      <c r="PQV41" s="220"/>
      <c r="PQW41" s="220"/>
      <c r="PQX41" s="220"/>
      <c r="PQY41" s="220"/>
      <c r="PQZ41" s="220"/>
      <c r="PRA41" s="220"/>
      <c r="PRB41" s="220"/>
      <c r="PRC41" s="220"/>
      <c r="PRD41" s="220"/>
      <c r="PRE41" s="220"/>
      <c r="PRF41" s="220"/>
      <c r="PRG41" s="220"/>
      <c r="PRH41" s="220"/>
      <c r="PRI41" s="220"/>
      <c r="PRJ41" s="220"/>
      <c r="PRK41" s="220"/>
      <c r="PRL41" s="220"/>
      <c r="PRM41" s="220"/>
      <c r="PRN41" s="220"/>
      <c r="PRO41" s="220"/>
      <c r="PRP41" s="220"/>
      <c r="PRQ41" s="220"/>
      <c r="PRR41" s="220"/>
      <c r="PRS41" s="220"/>
      <c r="PRT41" s="220"/>
      <c r="PRU41" s="220"/>
      <c r="PRV41" s="220"/>
      <c r="PRW41" s="220"/>
      <c r="PRX41" s="220"/>
      <c r="PRY41" s="220"/>
      <c r="PRZ41" s="220"/>
      <c r="PSA41" s="220"/>
      <c r="PSB41" s="220"/>
      <c r="PSC41" s="220"/>
      <c r="PSD41" s="220"/>
      <c r="PSE41" s="220"/>
      <c r="PSF41" s="220"/>
      <c r="PSG41" s="220"/>
      <c r="PSH41" s="220"/>
      <c r="PSI41" s="220"/>
      <c r="PSJ41" s="220"/>
      <c r="PSK41" s="220"/>
      <c r="PSL41" s="220"/>
      <c r="PSM41" s="220"/>
      <c r="PSN41" s="220"/>
      <c r="PSO41" s="220"/>
      <c r="PSP41" s="220"/>
      <c r="PSQ41" s="220"/>
      <c r="PSR41" s="220"/>
      <c r="PSS41" s="220"/>
      <c r="PST41" s="220"/>
      <c r="PSU41" s="220"/>
      <c r="PSV41" s="220"/>
      <c r="PSW41" s="220"/>
      <c r="PSX41" s="220"/>
      <c r="PSY41" s="220"/>
      <c r="PSZ41" s="220"/>
      <c r="PTA41" s="220"/>
      <c r="PTB41" s="220"/>
      <c r="PTC41" s="220"/>
      <c r="PTD41" s="220"/>
      <c r="PTE41" s="220"/>
      <c r="PTF41" s="220"/>
      <c r="PTG41" s="220"/>
      <c r="PTH41" s="220"/>
      <c r="PTI41" s="220"/>
      <c r="PTJ41" s="220"/>
      <c r="PTK41" s="220"/>
      <c r="PTL41" s="220"/>
      <c r="PTM41" s="220"/>
      <c r="PTN41" s="220"/>
      <c r="PTO41" s="220"/>
      <c r="PTP41" s="220"/>
      <c r="PTQ41" s="220"/>
      <c r="PTR41" s="220"/>
      <c r="PTS41" s="220"/>
      <c r="PTT41" s="220"/>
      <c r="PTU41" s="220"/>
      <c r="PTV41" s="220"/>
      <c r="PTW41" s="220"/>
      <c r="PTX41" s="220"/>
      <c r="PTY41" s="220"/>
      <c r="PTZ41" s="220"/>
      <c r="PUA41" s="220"/>
      <c r="PUB41" s="220"/>
      <c r="PUC41" s="220"/>
      <c r="PUD41" s="220"/>
      <c r="PUE41" s="220"/>
      <c r="PUF41" s="220"/>
      <c r="PUG41" s="220"/>
      <c r="PUH41" s="220"/>
      <c r="PUI41" s="220"/>
      <c r="PUJ41" s="220"/>
      <c r="PUK41" s="220"/>
      <c r="PUL41" s="220"/>
      <c r="PUM41" s="220"/>
      <c r="PUN41" s="220"/>
      <c r="PUO41" s="220"/>
      <c r="PUP41" s="220"/>
      <c r="PUQ41" s="220"/>
      <c r="PUR41" s="220"/>
      <c r="PUS41" s="220"/>
      <c r="PUT41" s="220"/>
      <c r="PUU41" s="220"/>
      <c r="PUV41" s="220"/>
      <c r="PUW41" s="220"/>
      <c r="PUX41" s="220"/>
      <c r="PUY41" s="220"/>
      <c r="PUZ41" s="220"/>
      <c r="PVA41" s="220"/>
      <c r="PVB41" s="220"/>
      <c r="PVC41" s="220"/>
      <c r="PVD41" s="220"/>
      <c r="PVE41" s="220"/>
      <c r="PVF41" s="220"/>
      <c r="PVG41" s="220"/>
      <c r="PVH41" s="220"/>
      <c r="PVI41" s="220"/>
      <c r="PVJ41" s="220"/>
      <c r="PVK41" s="220"/>
      <c r="PVL41" s="220"/>
      <c r="PVM41" s="220"/>
      <c r="PVN41" s="220"/>
      <c r="PVO41" s="220"/>
      <c r="PVP41" s="220"/>
      <c r="PVQ41" s="220"/>
      <c r="PVR41" s="220"/>
      <c r="PVS41" s="220"/>
      <c r="PVT41" s="220"/>
      <c r="PVU41" s="220"/>
      <c r="PVV41" s="220"/>
      <c r="PVW41" s="220"/>
      <c r="PVX41" s="220"/>
      <c r="PVY41" s="220"/>
      <c r="PVZ41" s="220"/>
      <c r="PWA41" s="220"/>
      <c r="PWB41" s="220"/>
      <c r="PWC41" s="220"/>
      <c r="PWD41" s="220"/>
      <c r="PWE41" s="220"/>
      <c r="PWF41" s="220"/>
      <c r="PWG41" s="220"/>
      <c r="PWH41" s="220"/>
      <c r="PWI41" s="220"/>
      <c r="PWJ41" s="220"/>
      <c r="PWK41" s="220"/>
      <c r="PWL41" s="220"/>
      <c r="PWM41" s="220"/>
      <c r="PWN41" s="220"/>
      <c r="PWO41" s="220"/>
      <c r="PWP41" s="220"/>
      <c r="PWQ41" s="220"/>
      <c r="PWR41" s="220"/>
      <c r="PWS41" s="220"/>
      <c r="PWT41" s="220"/>
      <c r="PWU41" s="220"/>
      <c r="PWV41" s="220"/>
      <c r="PWW41" s="220"/>
      <c r="PWX41" s="220"/>
      <c r="PWY41" s="220"/>
      <c r="PWZ41" s="220"/>
      <c r="PXA41" s="220"/>
      <c r="PXB41" s="220"/>
      <c r="PXC41" s="220"/>
      <c r="PXD41" s="220"/>
      <c r="PXE41" s="220"/>
      <c r="PXF41" s="220"/>
      <c r="PXG41" s="220"/>
      <c r="PXH41" s="220"/>
      <c r="PXI41" s="220"/>
      <c r="PXJ41" s="220"/>
      <c r="PXK41" s="220"/>
      <c r="PXL41" s="220"/>
      <c r="PXM41" s="220"/>
      <c r="PXN41" s="220"/>
      <c r="PXO41" s="220"/>
      <c r="PXP41" s="220"/>
      <c r="PXQ41" s="220"/>
      <c r="PXR41" s="220"/>
      <c r="PXS41" s="220"/>
      <c r="PXT41" s="220"/>
      <c r="PXU41" s="220"/>
      <c r="PXV41" s="220"/>
      <c r="PXW41" s="220"/>
      <c r="PXX41" s="220"/>
      <c r="PXY41" s="220"/>
      <c r="PXZ41" s="220"/>
      <c r="PYA41" s="220"/>
      <c r="PYB41" s="220"/>
      <c r="PYC41" s="220"/>
      <c r="PYD41" s="220"/>
      <c r="PYE41" s="220"/>
      <c r="PYF41" s="220"/>
      <c r="PYG41" s="220"/>
      <c r="PYH41" s="220"/>
      <c r="PYI41" s="220"/>
      <c r="PYJ41" s="220"/>
      <c r="PYK41" s="220"/>
      <c r="PYL41" s="220"/>
      <c r="PYM41" s="220"/>
      <c r="PYN41" s="220"/>
      <c r="PYO41" s="220"/>
      <c r="PYP41" s="220"/>
      <c r="PYQ41" s="220"/>
      <c r="PYR41" s="220"/>
      <c r="PYS41" s="220"/>
      <c r="PYT41" s="220"/>
      <c r="PYU41" s="220"/>
      <c r="PYV41" s="220"/>
      <c r="PYW41" s="220"/>
      <c r="PYX41" s="220"/>
      <c r="PYY41" s="220"/>
      <c r="PYZ41" s="220"/>
      <c r="PZA41" s="220"/>
      <c r="PZB41" s="220"/>
      <c r="PZC41" s="220"/>
      <c r="PZD41" s="220"/>
      <c r="PZE41" s="220"/>
      <c r="PZF41" s="220"/>
      <c r="PZG41" s="220"/>
      <c r="PZH41" s="220"/>
      <c r="PZI41" s="220"/>
      <c r="PZJ41" s="220"/>
      <c r="PZK41" s="220"/>
      <c r="PZL41" s="220"/>
      <c r="PZM41" s="220"/>
      <c r="PZN41" s="220"/>
      <c r="PZO41" s="220"/>
      <c r="PZP41" s="220"/>
      <c r="PZQ41" s="220"/>
      <c r="PZR41" s="220"/>
      <c r="PZS41" s="220"/>
      <c r="PZT41" s="220"/>
      <c r="PZU41" s="220"/>
      <c r="PZV41" s="220"/>
      <c r="PZW41" s="220"/>
      <c r="PZX41" s="220"/>
      <c r="PZY41" s="220"/>
      <c r="PZZ41" s="220"/>
      <c r="QAA41" s="220"/>
      <c r="QAB41" s="220"/>
      <c r="QAC41" s="220"/>
      <c r="QAD41" s="220"/>
      <c r="QAE41" s="220"/>
      <c r="QAF41" s="220"/>
      <c r="QAG41" s="220"/>
      <c r="QAH41" s="220"/>
      <c r="QAI41" s="220"/>
      <c r="QAJ41" s="220"/>
      <c r="QAK41" s="220"/>
      <c r="QAL41" s="220"/>
      <c r="QAM41" s="220"/>
      <c r="QAN41" s="220"/>
      <c r="QAO41" s="220"/>
      <c r="QAP41" s="220"/>
      <c r="QAQ41" s="220"/>
      <c r="QAR41" s="220"/>
      <c r="QAS41" s="220"/>
      <c r="QAT41" s="220"/>
      <c r="QAU41" s="220"/>
      <c r="QAV41" s="220"/>
      <c r="QAW41" s="220"/>
      <c r="QAX41" s="220"/>
      <c r="QAY41" s="220"/>
      <c r="QAZ41" s="220"/>
      <c r="QBA41" s="220"/>
      <c r="QBB41" s="220"/>
      <c r="QBC41" s="220"/>
      <c r="QBD41" s="220"/>
      <c r="QBE41" s="220"/>
      <c r="QBF41" s="220"/>
      <c r="QBG41" s="220"/>
      <c r="QBH41" s="220"/>
      <c r="QBI41" s="220"/>
      <c r="QBJ41" s="220"/>
      <c r="QBK41" s="220"/>
      <c r="QBL41" s="220"/>
      <c r="QBM41" s="220"/>
      <c r="QBN41" s="220"/>
      <c r="QBO41" s="220"/>
      <c r="QBP41" s="220"/>
      <c r="QBQ41" s="220"/>
      <c r="QBR41" s="220"/>
      <c r="QBS41" s="220"/>
      <c r="QBT41" s="220"/>
      <c r="QBU41" s="220"/>
      <c r="QBV41" s="220"/>
      <c r="QBW41" s="220"/>
      <c r="QBX41" s="220"/>
      <c r="QBY41" s="220"/>
      <c r="QBZ41" s="220"/>
      <c r="QCA41" s="220"/>
      <c r="QCB41" s="220"/>
      <c r="QCC41" s="220"/>
      <c r="QCD41" s="220"/>
      <c r="QCE41" s="220"/>
      <c r="QCF41" s="220"/>
      <c r="QCG41" s="220"/>
      <c r="QCH41" s="220"/>
      <c r="QCI41" s="220"/>
      <c r="QCJ41" s="220"/>
      <c r="QCK41" s="220"/>
      <c r="QCL41" s="220"/>
      <c r="QCM41" s="220"/>
      <c r="QCN41" s="220"/>
      <c r="QCO41" s="220"/>
      <c r="QCP41" s="220"/>
      <c r="QCQ41" s="220"/>
      <c r="QCR41" s="220"/>
      <c r="QCS41" s="220"/>
      <c r="QCT41" s="220"/>
      <c r="QCU41" s="220"/>
      <c r="QCV41" s="220"/>
      <c r="QCW41" s="220"/>
      <c r="QCX41" s="220"/>
      <c r="QCY41" s="220"/>
      <c r="QCZ41" s="220"/>
      <c r="QDA41" s="220"/>
      <c r="QDB41" s="220"/>
      <c r="QDC41" s="220"/>
      <c r="QDD41" s="220"/>
      <c r="QDE41" s="220"/>
      <c r="QDF41" s="220"/>
      <c r="QDG41" s="220"/>
      <c r="QDH41" s="220"/>
      <c r="QDI41" s="220"/>
      <c r="QDJ41" s="220"/>
      <c r="QDK41" s="220"/>
      <c r="QDL41" s="220"/>
      <c r="QDM41" s="220"/>
      <c r="QDN41" s="220"/>
      <c r="QDO41" s="220"/>
      <c r="QDP41" s="220"/>
      <c r="QDQ41" s="220"/>
      <c r="QDR41" s="220"/>
      <c r="QDS41" s="220"/>
      <c r="QDT41" s="220"/>
      <c r="QDU41" s="220"/>
      <c r="QDV41" s="220"/>
      <c r="QDW41" s="220"/>
      <c r="QDX41" s="220"/>
      <c r="QDY41" s="220"/>
      <c r="QDZ41" s="220"/>
      <c r="QEA41" s="220"/>
      <c r="QEB41" s="220"/>
      <c r="QEC41" s="220"/>
      <c r="QED41" s="220"/>
      <c r="QEE41" s="220"/>
      <c r="QEF41" s="220"/>
      <c r="QEG41" s="220"/>
      <c r="QEH41" s="220"/>
      <c r="QEI41" s="220"/>
      <c r="QEJ41" s="220"/>
      <c r="QEK41" s="220"/>
      <c r="QEL41" s="220"/>
      <c r="QEM41" s="220"/>
      <c r="QEN41" s="220"/>
      <c r="QEO41" s="220"/>
      <c r="QEP41" s="220"/>
      <c r="QEQ41" s="220"/>
      <c r="QER41" s="220"/>
      <c r="QES41" s="220"/>
      <c r="QET41" s="220"/>
      <c r="QEU41" s="220"/>
      <c r="QEV41" s="220"/>
      <c r="QEW41" s="220"/>
      <c r="QEX41" s="220"/>
      <c r="QEY41" s="220"/>
      <c r="QEZ41" s="220"/>
      <c r="QFA41" s="220"/>
      <c r="QFB41" s="220"/>
      <c r="QFC41" s="220"/>
      <c r="QFD41" s="220"/>
      <c r="QFE41" s="220"/>
      <c r="QFF41" s="220"/>
      <c r="QFG41" s="220"/>
      <c r="QFH41" s="220"/>
      <c r="QFI41" s="220"/>
      <c r="QFJ41" s="220"/>
      <c r="QFK41" s="220"/>
      <c r="QFL41" s="220"/>
      <c r="QFM41" s="220"/>
      <c r="QFN41" s="220"/>
      <c r="QFO41" s="220"/>
      <c r="QFP41" s="220"/>
      <c r="QFQ41" s="220"/>
      <c r="QFR41" s="220"/>
      <c r="QFS41" s="220"/>
      <c r="QFT41" s="220"/>
      <c r="QFU41" s="220"/>
      <c r="QFV41" s="220"/>
      <c r="QFW41" s="220"/>
      <c r="QFX41" s="220"/>
      <c r="QFY41" s="220"/>
      <c r="QFZ41" s="220"/>
      <c r="QGA41" s="220"/>
      <c r="QGB41" s="220"/>
      <c r="QGC41" s="220"/>
      <c r="QGD41" s="220"/>
      <c r="QGE41" s="220"/>
      <c r="QGF41" s="220"/>
      <c r="QGG41" s="220"/>
      <c r="QGH41" s="220"/>
      <c r="QGI41" s="220"/>
      <c r="QGJ41" s="220"/>
      <c r="QGK41" s="220"/>
      <c r="QGL41" s="220"/>
      <c r="QGM41" s="220"/>
      <c r="QGN41" s="220"/>
      <c r="QGO41" s="220"/>
      <c r="QGP41" s="220"/>
      <c r="QGQ41" s="220"/>
      <c r="QGR41" s="220"/>
      <c r="QGS41" s="220"/>
      <c r="QGT41" s="220"/>
      <c r="QGU41" s="220"/>
      <c r="QGV41" s="220"/>
      <c r="QGW41" s="220"/>
      <c r="QGX41" s="220"/>
      <c r="QGY41" s="220"/>
      <c r="QGZ41" s="220"/>
      <c r="QHA41" s="220"/>
      <c r="QHB41" s="220"/>
      <c r="QHC41" s="220"/>
      <c r="QHD41" s="220"/>
      <c r="QHE41" s="220"/>
      <c r="QHF41" s="220"/>
      <c r="QHG41" s="220"/>
      <c r="QHH41" s="220"/>
      <c r="QHI41" s="220"/>
      <c r="QHJ41" s="220"/>
      <c r="QHK41" s="220"/>
      <c r="QHL41" s="220"/>
      <c r="QHM41" s="220"/>
      <c r="QHN41" s="220"/>
      <c r="QHO41" s="220"/>
      <c r="QHP41" s="220"/>
      <c r="QHQ41" s="220"/>
      <c r="QHR41" s="220"/>
      <c r="QHS41" s="220"/>
      <c r="QHT41" s="220"/>
      <c r="QHU41" s="220"/>
      <c r="QHV41" s="220"/>
      <c r="QHW41" s="220"/>
      <c r="QHX41" s="220"/>
      <c r="QHY41" s="220"/>
      <c r="QHZ41" s="220"/>
      <c r="QIA41" s="220"/>
      <c r="QIB41" s="220"/>
      <c r="QIC41" s="220"/>
      <c r="QID41" s="220"/>
      <c r="QIE41" s="220"/>
      <c r="QIF41" s="220"/>
      <c r="QIG41" s="220"/>
      <c r="QIH41" s="220"/>
      <c r="QII41" s="220"/>
      <c r="QIJ41" s="220"/>
      <c r="QIK41" s="220"/>
      <c r="QIL41" s="220"/>
      <c r="QIM41" s="220"/>
      <c r="QIN41" s="220"/>
      <c r="QIO41" s="220"/>
      <c r="QIP41" s="220"/>
      <c r="QIQ41" s="220"/>
      <c r="QIR41" s="220"/>
      <c r="QIS41" s="220"/>
      <c r="QIT41" s="220"/>
      <c r="QIU41" s="220"/>
      <c r="QIV41" s="220"/>
      <c r="QIW41" s="220"/>
      <c r="QIX41" s="220"/>
      <c r="QIY41" s="220"/>
      <c r="QIZ41" s="220"/>
      <c r="QJA41" s="220"/>
      <c r="QJB41" s="220"/>
      <c r="QJC41" s="220"/>
      <c r="QJD41" s="220"/>
      <c r="QJE41" s="220"/>
      <c r="QJF41" s="220"/>
      <c r="QJG41" s="220"/>
      <c r="QJH41" s="220"/>
      <c r="QJI41" s="220"/>
      <c r="QJJ41" s="220"/>
      <c r="QJK41" s="220"/>
      <c r="QJL41" s="220"/>
      <c r="QJM41" s="220"/>
      <c r="QJN41" s="220"/>
      <c r="QJO41" s="220"/>
      <c r="QJP41" s="220"/>
      <c r="QJQ41" s="220"/>
      <c r="QJR41" s="220"/>
      <c r="QJS41" s="220"/>
      <c r="QJT41" s="220"/>
      <c r="QJU41" s="220"/>
      <c r="QJV41" s="220"/>
      <c r="QJW41" s="220"/>
      <c r="QJX41" s="220"/>
      <c r="QJY41" s="220"/>
      <c r="QJZ41" s="220"/>
      <c r="QKA41" s="220"/>
      <c r="QKB41" s="220"/>
      <c r="QKC41" s="220"/>
      <c r="QKD41" s="220"/>
      <c r="QKE41" s="220"/>
      <c r="QKF41" s="220"/>
      <c r="QKG41" s="220"/>
      <c r="QKH41" s="220"/>
      <c r="QKI41" s="220"/>
      <c r="QKJ41" s="220"/>
      <c r="QKK41" s="220"/>
      <c r="QKL41" s="220"/>
      <c r="QKM41" s="220"/>
      <c r="QKN41" s="220"/>
      <c r="QKO41" s="220"/>
      <c r="QKP41" s="220"/>
      <c r="QKQ41" s="220"/>
      <c r="QKR41" s="220"/>
      <c r="QKS41" s="220"/>
      <c r="QKT41" s="220"/>
      <c r="QKU41" s="220"/>
      <c r="QKV41" s="220"/>
      <c r="QKW41" s="220"/>
      <c r="QKX41" s="220"/>
      <c r="QKY41" s="220"/>
      <c r="QKZ41" s="220"/>
      <c r="QLA41" s="220"/>
      <c r="QLB41" s="220"/>
      <c r="QLC41" s="220"/>
      <c r="QLD41" s="220"/>
      <c r="QLE41" s="220"/>
      <c r="QLF41" s="220"/>
      <c r="QLG41" s="220"/>
      <c r="QLH41" s="220"/>
      <c r="QLI41" s="220"/>
      <c r="QLJ41" s="220"/>
      <c r="QLK41" s="220"/>
      <c r="QLL41" s="220"/>
      <c r="QLM41" s="220"/>
      <c r="QLN41" s="220"/>
      <c r="QLO41" s="220"/>
      <c r="QLP41" s="220"/>
      <c r="QLQ41" s="220"/>
      <c r="QLR41" s="220"/>
      <c r="QLS41" s="220"/>
      <c r="QLT41" s="220"/>
      <c r="QLU41" s="220"/>
      <c r="QLV41" s="220"/>
      <c r="QLW41" s="220"/>
      <c r="QLX41" s="220"/>
      <c r="QLY41" s="220"/>
      <c r="QLZ41" s="220"/>
      <c r="QMA41" s="220"/>
      <c r="QMB41" s="220"/>
      <c r="QMC41" s="220"/>
      <c r="QMD41" s="220"/>
      <c r="QME41" s="220"/>
      <c r="QMF41" s="220"/>
      <c r="QMG41" s="220"/>
      <c r="QMH41" s="220"/>
      <c r="QMI41" s="220"/>
      <c r="QMJ41" s="220"/>
      <c r="QMK41" s="220"/>
      <c r="QML41" s="220"/>
      <c r="QMM41" s="220"/>
      <c r="QMN41" s="220"/>
      <c r="QMO41" s="220"/>
      <c r="QMP41" s="220"/>
      <c r="QMQ41" s="220"/>
      <c r="QMR41" s="220"/>
      <c r="QMS41" s="220"/>
      <c r="QMT41" s="220"/>
      <c r="QMU41" s="220"/>
      <c r="QMV41" s="220"/>
      <c r="QMW41" s="220"/>
      <c r="QMX41" s="220"/>
      <c r="QMY41" s="220"/>
      <c r="QMZ41" s="220"/>
      <c r="QNA41" s="220"/>
      <c r="QNB41" s="220"/>
      <c r="QNC41" s="220"/>
      <c r="QND41" s="220"/>
      <c r="QNE41" s="220"/>
      <c r="QNF41" s="220"/>
      <c r="QNG41" s="220"/>
      <c r="QNH41" s="220"/>
      <c r="QNI41" s="220"/>
      <c r="QNJ41" s="220"/>
      <c r="QNK41" s="220"/>
      <c r="QNL41" s="220"/>
      <c r="QNM41" s="220"/>
      <c r="QNN41" s="220"/>
      <c r="QNO41" s="220"/>
      <c r="QNP41" s="220"/>
      <c r="QNQ41" s="220"/>
      <c r="QNR41" s="220"/>
      <c r="QNS41" s="220"/>
      <c r="QNT41" s="220"/>
      <c r="QNU41" s="220"/>
      <c r="QNV41" s="220"/>
      <c r="QNW41" s="220"/>
      <c r="QNX41" s="220"/>
      <c r="QNY41" s="220"/>
      <c r="QNZ41" s="220"/>
      <c r="QOA41" s="220"/>
      <c r="QOB41" s="220"/>
      <c r="QOC41" s="220"/>
      <c r="QOD41" s="220"/>
      <c r="QOE41" s="220"/>
      <c r="QOF41" s="220"/>
      <c r="QOG41" s="220"/>
      <c r="QOH41" s="220"/>
      <c r="QOI41" s="220"/>
      <c r="QOJ41" s="220"/>
      <c r="QOK41" s="220"/>
      <c r="QOL41" s="220"/>
      <c r="QOM41" s="220"/>
      <c r="QON41" s="220"/>
      <c r="QOO41" s="220"/>
      <c r="QOP41" s="220"/>
      <c r="QOQ41" s="220"/>
      <c r="QOR41" s="220"/>
      <c r="QOS41" s="220"/>
      <c r="QOT41" s="220"/>
      <c r="QOU41" s="220"/>
      <c r="QOV41" s="220"/>
      <c r="QOW41" s="220"/>
      <c r="QOX41" s="220"/>
      <c r="QOY41" s="220"/>
      <c r="QOZ41" s="220"/>
      <c r="QPA41" s="220"/>
      <c r="QPB41" s="220"/>
      <c r="QPC41" s="220"/>
      <c r="QPD41" s="220"/>
      <c r="QPE41" s="220"/>
      <c r="QPF41" s="220"/>
      <c r="QPG41" s="220"/>
      <c r="QPH41" s="220"/>
      <c r="QPI41" s="220"/>
      <c r="QPJ41" s="220"/>
      <c r="QPK41" s="220"/>
      <c r="QPL41" s="220"/>
      <c r="QPM41" s="220"/>
      <c r="QPN41" s="220"/>
      <c r="QPO41" s="220"/>
      <c r="QPP41" s="220"/>
      <c r="QPQ41" s="220"/>
      <c r="QPR41" s="220"/>
      <c r="QPS41" s="220"/>
      <c r="QPT41" s="220"/>
      <c r="QPU41" s="220"/>
      <c r="QPV41" s="220"/>
      <c r="QPW41" s="220"/>
      <c r="QPX41" s="220"/>
      <c r="QPY41" s="220"/>
      <c r="QPZ41" s="220"/>
      <c r="QQA41" s="220"/>
      <c r="QQB41" s="220"/>
      <c r="QQC41" s="220"/>
      <c r="QQD41" s="220"/>
      <c r="QQE41" s="220"/>
      <c r="QQF41" s="220"/>
      <c r="QQG41" s="220"/>
      <c r="QQH41" s="220"/>
      <c r="QQI41" s="220"/>
      <c r="QQJ41" s="220"/>
      <c r="QQK41" s="220"/>
      <c r="QQL41" s="220"/>
      <c r="QQM41" s="220"/>
      <c r="QQN41" s="220"/>
      <c r="QQO41" s="220"/>
      <c r="QQP41" s="220"/>
      <c r="QQQ41" s="220"/>
      <c r="QQR41" s="220"/>
      <c r="QQS41" s="220"/>
      <c r="QQT41" s="220"/>
      <c r="QQU41" s="220"/>
      <c r="QQV41" s="220"/>
      <c r="QQW41" s="220"/>
      <c r="QQX41" s="220"/>
      <c r="QQY41" s="220"/>
      <c r="QQZ41" s="220"/>
      <c r="QRA41" s="220"/>
      <c r="QRB41" s="220"/>
      <c r="QRC41" s="220"/>
      <c r="QRD41" s="220"/>
      <c r="QRE41" s="220"/>
      <c r="QRF41" s="220"/>
      <c r="QRG41" s="220"/>
      <c r="QRH41" s="220"/>
      <c r="QRI41" s="220"/>
      <c r="QRJ41" s="220"/>
      <c r="QRK41" s="220"/>
      <c r="QRL41" s="220"/>
      <c r="QRM41" s="220"/>
      <c r="QRN41" s="220"/>
      <c r="QRO41" s="220"/>
      <c r="QRP41" s="220"/>
      <c r="QRQ41" s="220"/>
      <c r="QRR41" s="220"/>
      <c r="QRS41" s="220"/>
      <c r="QRT41" s="220"/>
      <c r="QRU41" s="220"/>
      <c r="QRV41" s="220"/>
      <c r="QRW41" s="220"/>
      <c r="QRX41" s="220"/>
      <c r="QRY41" s="220"/>
      <c r="QRZ41" s="220"/>
      <c r="QSA41" s="220"/>
      <c r="QSB41" s="220"/>
      <c r="QSC41" s="220"/>
      <c r="QSD41" s="220"/>
      <c r="QSE41" s="220"/>
      <c r="QSF41" s="220"/>
      <c r="QSG41" s="220"/>
      <c r="QSH41" s="220"/>
      <c r="QSI41" s="220"/>
      <c r="QSJ41" s="220"/>
      <c r="QSK41" s="220"/>
      <c r="QSL41" s="220"/>
      <c r="QSM41" s="220"/>
      <c r="QSN41" s="220"/>
      <c r="QSO41" s="220"/>
      <c r="QSP41" s="220"/>
      <c r="QSQ41" s="220"/>
      <c r="QSR41" s="220"/>
      <c r="QSS41" s="220"/>
      <c r="QST41" s="220"/>
      <c r="QSU41" s="220"/>
      <c r="QSV41" s="220"/>
      <c r="QSW41" s="220"/>
      <c r="QSX41" s="220"/>
      <c r="QSY41" s="220"/>
      <c r="QSZ41" s="220"/>
      <c r="QTA41" s="220"/>
      <c r="QTB41" s="220"/>
      <c r="QTC41" s="220"/>
      <c r="QTD41" s="220"/>
      <c r="QTE41" s="220"/>
      <c r="QTF41" s="220"/>
      <c r="QTG41" s="220"/>
      <c r="QTH41" s="220"/>
      <c r="QTI41" s="220"/>
      <c r="QTJ41" s="220"/>
      <c r="QTK41" s="220"/>
      <c r="QTL41" s="220"/>
      <c r="QTM41" s="220"/>
      <c r="QTN41" s="220"/>
      <c r="QTO41" s="220"/>
      <c r="QTP41" s="220"/>
      <c r="QTQ41" s="220"/>
      <c r="QTR41" s="220"/>
      <c r="QTS41" s="220"/>
      <c r="QTT41" s="220"/>
      <c r="QTU41" s="220"/>
      <c r="QTV41" s="220"/>
      <c r="QTW41" s="220"/>
      <c r="QTX41" s="220"/>
      <c r="QTY41" s="220"/>
      <c r="QTZ41" s="220"/>
      <c r="QUA41" s="220"/>
      <c r="QUB41" s="220"/>
      <c r="QUC41" s="220"/>
      <c r="QUD41" s="220"/>
      <c r="QUE41" s="220"/>
      <c r="QUF41" s="220"/>
      <c r="QUG41" s="220"/>
      <c r="QUH41" s="220"/>
      <c r="QUI41" s="220"/>
      <c r="QUJ41" s="220"/>
      <c r="QUK41" s="220"/>
      <c r="QUL41" s="220"/>
      <c r="QUM41" s="220"/>
      <c r="QUN41" s="220"/>
      <c r="QUO41" s="220"/>
      <c r="QUP41" s="220"/>
      <c r="QUQ41" s="220"/>
      <c r="QUR41" s="220"/>
      <c r="QUS41" s="220"/>
      <c r="QUT41" s="220"/>
      <c r="QUU41" s="220"/>
      <c r="QUV41" s="220"/>
      <c r="QUW41" s="220"/>
      <c r="QUX41" s="220"/>
      <c r="QUY41" s="220"/>
      <c r="QUZ41" s="220"/>
      <c r="QVA41" s="220"/>
      <c r="QVB41" s="220"/>
      <c r="QVC41" s="220"/>
      <c r="QVD41" s="220"/>
      <c r="QVE41" s="220"/>
      <c r="QVF41" s="220"/>
      <c r="QVG41" s="220"/>
      <c r="QVH41" s="220"/>
      <c r="QVI41" s="220"/>
      <c r="QVJ41" s="220"/>
      <c r="QVK41" s="220"/>
      <c r="QVL41" s="220"/>
      <c r="QVM41" s="220"/>
      <c r="QVN41" s="220"/>
      <c r="QVO41" s="220"/>
      <c r="QVP41" s="220"/>
      <c r="QVQ41" s="220"/>
      <c r="QVR41" s="220"/>
      <c r="QVS41" s="220"/>
      <c r="QVT41" s="220"/>
      <c r="QVU41" s="220"/>
      <c r="QVV41" s="220"/>
      <c r="QVW41" s="220"/>
      <c r="QVX41" s="220"/>
      <c r="QVY41" s="220"/>
      <c r="QVZ41" s="220"/>
      <c r="QWA41" s="220"/>
      <c r="QWB41" s="220"/>
      <c r="QWC41" s="220"/>
      <c r="QWD41" s="220"/>
      <c r="QWE41" s="220"/>
      <c r="QWF41" s="220"/>
      <c r="QWG41" s="220"/>
      <c r="QWH41" s="220"/>
      <c r="QWI41" s="220"/>
      <c r="QWJ41" s="220"/>
      <c r="QWK41" s="220"/>
      <c r="QWL41" s="220"/>
      <c r="QWM41" s="220"/>
      <c r="QWN41" s="220"/>
      <c r="QWO41" s="220"/>
      <c r="QWP41" s="220"/>
      <c r="QWQ41" s="220"/>
      <c r="QWR41" s="220"/>
      <c r="QWS41" s="220"/>
      <c r="QWT41" s="220"/>
      <c r="QWU41" s="220"/>
      <c r="QWV41" s="220"/>
      <c r="QWW41" s="220"/>
      <c r="QWX41" s="220"/>
      <c r="QWY41" s="220"/>
      <c r="QWZ41" s="220"/>
      <c r="QXA41" s="220"/>
      <c r="QXB41" s="220"/>
      <c r="QXC41" s="220"/>
      <c r="QXD41" s="220"/>
      <c r="QXE41" s="220"/>
      <c r="QXF41" s="220"/>
      <c r="QXG41" s="220"/>
      <c r="QXH41" s="220"/>
      <c r="QXI41" s="220"/>
      <c r="QXJ41" s="220"/>
      <c r="QXK41" s="220"/>
      <c r="QXL41" s="220"/>
      <c r="QXM41" s="220"/>
      <c r="QXN41" s="220"/>
      <c r="QXO41" s="220"/>
      <c r="QXP41" s="220"/>
      <c r="QXQ41" s="220"/>
      <c r="QXR41" s="220"/>
      <c r="QXS41" s="220"/>
      <c r="QXT41" s="220"/>
      <c r="QXU41" s="220"/>
      <c r="QXV41" s="220"/>
      <c r="QXW41" s="220"/>
      <c r="QXX41" s="220"/>
      <c r="QXY41" s="220"/>
      <c r="QXZ41" s="220"/>
      <c r="QYA41" s="220"/>
      <c r="QYB41" s="220"/>
      <c r="QYC41" s="220"/>
      <c r="QYD41" s="220"/>
      <c r="QYE41" s="220"/>
      <c r="QYF41" s="220"/>
      <c r="QYG41" s="220"/>
      <c r="QYH41" s="220"/>
      <c r="QYI41" s="220"/>
      <c r="QYJ41" s="220"/>
      <c r="QYK41" s="220"/>
      <c r="QYL41" s="220"/>
      <c r="QYM41" s="220"/>
      <c r="QYN41" s="220"/>
      <c r="QYO41" s="220"/>
      <c r="QYP41" s="220"/>
      <c r="QYQ41" s="220"/>
      <c r="QYR41" s="220"/>
      <c r="QYS41" s="220"/>
      <c r="QYT41" s="220"/>
      <c r="QYU41" s="220"/>
      <c r="QYV41" s="220"/>
      <c r="QYW41" s="220"/>
      <c r="QYX41" s="220"/>
      <c r="QYY41" s="220"/>
      <c r="QYZ41" s="220"/>
      <c r="QZA41" s="220"/>
      <c r="QZB41" s="220"/>
      <c r="QZC41" s="220"/>
      <c r="QZD41" s="220"/>
      <c r="QZE41" s="220"/>
      <c r="QZF41" s="220"/>
      <c r="QZG41" s="220"/>
      <c r="QZH41" s="220"/>
      <c r="QZI41" s="220"/>
      <c r="QZJ41" s="220"/>
      <c r="QZK41" s="220"/>
      <c r="QZL41" s="220"/>
      <c r="QZM41" s="220"/>
      <c r="QZN41" s="220"/>
      <c r="QZO41" s="220"/>
      <c r="QZP41" s="220"/>
      <c r="QZQ41" s="220"/>
      <c r="QZR41" s="220"/>
      <c r="QZS41" s="220"/>
      <c r="QZT41" s="220"/>
      <c r="QZU41" s="220"/>
      <c r="QZV41" s="220"/>
      <c r="QZW41" s="220"/>
      <c r="QZX41" s="220"/>
      <c r="QZY41" s="220"/>
      <c r="QZZ41" s="220"/>
      <c r="RAA41" s="220"/>
      <c r="RAB41" s="220"/>
      <c r="RAC41" s="220"/>
      <c r="RAD41" s="220"/>
      <c r="RAE41" s="220"/>
      <c r="RAF41" s="220"/>
      <c r="RAG41" s="220"/>
      <c r="RAH41" s="220"/>
      <c r="RAI41" s="220"/>
      <c r="RAJ41" s="220"/>
      <c r="RAK41" s="220"/>
      <c r="RAL41" s="220"/>
      <c r="RAM41" s="220"/>
      <c r="RAN41" s="220"/>
      <c r="RAO41" s="220"/>
      <c r="RAP41" s="220"/>
      <c r="RAQ41" s="220"/>
      <c r="RAR41" s="220"/>
      <c r="RAS41" s="220"/>
      <c r="RAT41" s="220"/>
      <c r="RAU41" s="220"/>
      <c r="RAV41" s="220"/>
      <c r="RAW41" s="220"/>
      <c r="RAX41" s="220"/>
      <c r="RAY41" s="220"/>
      <c r="RAZ41" s="220"/>
      <c r="RBA41" s="220"/>
      <c r="RBB41" s="220"/>
      <c r="RBC41" s="220"/>
      <c r="RBD41" s="220"/>
      <c r="RBE41" s="220"/>
      <c r="RBF41" s="220"/>
      <c r="RBG41" s="220"/>
      <c r="RBH41" s="220"/>
      <c r="RBI41" s="220"/>
      <c r="RBJ41" s="220"/>
      <c r="RBK41" s="220"/>
      <c r="RBL41" s="220"/>
      <c r="RBM41" s="220"/>
      <c r="RBN41" s="220"/>
      <c r="RBO41" s="220"/>
      <c r="RBP41" s="220"/>
      <c r="RBQ41" s="220"/>
      <c r="RBR41" s="220"/>
      <c r="RBS41" s="220"/>
      <c r="RBT41" s="220"/>
      <c r="RBU41" s="220"/>
      <c r="RBV41" s="220"/>
      <c r="RBW41" s="220"/>
      <c r="RBX41" s="220"/>
      <c r="RBY41" s="220"/>
      <c r="RBZ41" s="220"/>
      <c r="RCA41" s="220"/>
      <c r="RCB41" s="220"/>
      <c r="RCC41" s="220"/>
      <c r="RCD41" s="220"/>
      <c r="RCE41" s="220"/>
      <c r="RCF41" s="220"/>
      <c r="RCG41" s="220"/>
      <c r="RCH41" s="220"/>
      <c r="RCI41" s="220"/>
      <c r="RCJ41" s="220"/>
      <c r="RCK41" s="220"/>
      <c r="RCL41" s="220"/>
      <c r="RCM41" s="220"/>
      <c r="RCN41" s="220"/>
      <c r="RCO41" s="220"/>
      <c r="RCP41" s="220"/>
      <c r="RCQ41" s="220"/>
      <c r="RCR41" s="220"/>
      <c r="RCS41" s="220"/>
      <c r="RCT41" s="220"/>
      <c r="RCU41" s="220"/>
      <c r="RCV41" s="220"/>
      <c r="RCW41" s="220"/>
      <c r="RCX41" s="220"/>
      <c r="RCY41" s="220"/>
      <c r="RCZ41" s="220"/>
      <c r="RDA41" s="220"/>
      <c r="RDB41" s="220"/>
      <c r="RDC41" s="220"/>
      <c r="RDD41" s="220"/>
      <c r="RDE41" s="220"/>
      <c r="RDF41" s="220"/>
      <c r="RDG41" s="220"/>
      <c r="RDH41" s="220"/>
      <c r="RDI41" s="220"/>
      <c r="RDJ41" s="220"/>
      <c r="RDK41" s="220"/>
      <c r="RDL41" s="220"/>
      <c r="RDM41" s="220"/>
      <c r="RDN41" s="220"/>
      <c r="RDO41" s="220"/>
      <c r="RDP41" s="220"/>
      <c r="RDQ41" s="220"/>
      <c r="RDR41" s="220"/>
      <c r="RDS41" s="220"/>
      <c r="RDT41" s="220"/>
      <c r="RDU41" s="220"/>
      <c r="RDV41" s="220"/>
      <c r="RDW41" s="220"/>
      <c r="RDX41" s="220"/>
      <c r="RDY41" s="220"/>
      <c r="RDZ41" s="220"/>
      <c r="REA41" s="220"/>
      <c r="REB41" s="220"/>
      <c r="REC41" s="220"/>
      <c r="RED41" s="220"/>
      <c r="REE41" s="220"/>
      <c r="REF41" s="220"/>
      <c r="REG41" s="220"/>
      <c r="REH41" s="220"/>
      <c r="REI41" s="220"/>
      <c r="REJ41" s="220"/>
      <c r="REK41" s="220"/>
      <c r="REL41" s="220"/>
      <c r="REM41" s="220"/>
      <c r="REN41" s="220"/>
      <c r="REO41" s="220"/>
      <c r="REP41" s="220"/>
      <c r="REQ41" s="220"/>
      <c r="RER41" s="220"/>
      <c r="RES41" s="220"/>
      <c r="RET41" s="220"/>
      <c r="REU41" s="220"/>
      <c r="REV41" s="220"/>
      <c r="REW41" s="220"/>
      <c r="REX41" s="220"/>
      <c r="REY41" s="220"/>
      <c r="REZ41" s="220"/>
      <c r="RFA41" s="220"/>
      <c r="RFB41" s="220"/>
      <c r="RFC41" s="220"/>
      <c r="RFD41" s="220"/>
      <c r="RFE41" s="220"/>
      <c r="RFF41" s="220"/>
      <c r="RFG41" s="220"/>
      <c r="RFH41" s="220"/>
      <c r="RFI41" s="220"/>
      <c r="RFJ41" s="220"/>
      <c r="RFK41" s="220"/>
      <c r="RFL41" s="220"/>
      <c r="RFM41" s="220"/>
      <c r="RFN41" s="220"/>
      <c r="RFO41" s="220"/>
      <c r="RFP41" s="220"/>
      <c r="RFQ41" s="220"/>
      <c r="RFR41" s="220"/>
      <c r="RFS41" s="220"/>
      <c r="RFT41" s="220"/>
      <c r="RFU41" s="220"/>
      <c r="RFV41" s="220"/>
      <c r="RFW41" s="220"/>
      <c r="RFX41" s="220"/>
      <c r="RFY41" s="220"/>
      <c r="RFZ41" s="220"/>
      <c r="RGA41" s="220"/>
      <c r="RGB41" s="220"/>
      <c r="RGC41" s="220"/>
      <c r="RGD41" s="220"/>
      <c r="RGE41" s="220"/>
      <c r="RGF41" s="220"/>
      <c r="RGG41" s="220"/>
      <c r="RGH41" s="220"/>
      <c r="RGI41" s="220"/>
      <c r="RGJ41" s="220"/>
      <c r="RGK41" s="220"/>
      <c r="RGL41" s="220"/>
      <c r="RGM41" s="220"/>
      <c r="RGN41" s="220"/>
      <c r="RGO41" s="220"/>
      <c r="RGP41" s="220"/>
      <c r="RGQ41" s="220"/>
      <c r="RGR41" s="220"/>
      <c r="RGS41" s="220"/>
      <c r="RGT41" s="220"/>
      <c r="RGU41" s="220"/>
      <c r="RGV41" s="220"/>
      <c r="RGW41" s="220"/>
      <c r="RGX41" s="220"/>
      <c r="RGY41" s="220"/>
      <c r="RGZ41" s="220"/>
      <c r="RHA41" s="220"/>
      <c r="RHB41" s="220"/>
      <c r="RHC41" s="220"/>
      <c r="RHD41" s="220"/>
      <c r="RHE41" s="220"/>
      <c r="RHF41" s="220"/>
      <c r="RHG41" s="220"/>
      <c r="RHH41" s="220"/>
      <c r="RHI41" s="220"/>
      <c r="RHJ41" s="220"/>
      <c r="RHK41" s="220"/>
      <c r="RHL41" s="220"/>
      <c r="RHM41" s="220"/>
      <c r="RHN41" s="220"/>
      <c r="RHO41" s="220"/>
      <c r="RHP41" s="220"/>
      <c r="RHQ41" s="220"/>
      <c r="RHR41" s="220"/>
      <c r="RHS41" s="220"/>
      <c r="RHT41" s="220"/>
      <c r="RHU41" s="220"/>
      <c r="RHV41" s="220"/>
      <c r="RHW41" s="220"/>
      <c r="RHX41" s="220"/>
      <c r="RHY41" s="220"/>
      <c r="RHZ41" s="220"/>
      <c r="RIA41" s="220"/>
      <c r="RIB41" s="220"/>
      <c r="RIC41" s="220"/>
      <c r="RID41" s="220"/>
      <c r="RIE41" s="220"/>
      <c r="RIF41" s="220"/>
      <c r="RIG41" s="220"/>
      <c r="RIH41" s="220"/>
      <c r="RII41" s="220"/>
      <c r="RIJ41" s="220"/>
      <c r="RIK41" s="220"/>
      <c r="RIL41" s="220"/>
      <c r="RIM41" s="220"/>
      <c r="RIN41" s="220"/>
      <c r="RIO41" s="220"/>
      <c r="RIP41" s="220"/>
      <c r="RIQ41" s="220"/>
      <c r="RIR41" s="220"/>
      <c r="RIS41" s="220"/>
      <c r="RIT41" s="220"/>
      <c r="RIU41" s="220"/>
      <c r="RIV41" s="220"/>
      <c r="RIW41" s="220"/>
      <c r="RIX41" s="220"/>
      <c r="RIY41" s="220"/>
      <c r="RIZ41" s="220"/>
      <c r="RJA41" s="220"/>
      <c r="RJB41" s="220"/>
      <c r="RJC41" s="220"/>
      <c r="RJD41" s="220"/>
      <c r="RJE41" s="220"/>
      <c r="RJF41" s="220"/>
      <c r="RJG41" s="220"/>
      <c r="RJH41" s="220"/>
      <c r="RJI41" s="220"/>
      <c r="RJJ41" s="220"/>
      <c r="RJK41" s="220"/>
      <c r="RJL41" s="220"/>
      <c r="RJM41" s="220"/>
      <c r="RJN41" s="220"/>
      <c r="RJO41" s="220"/>
      <c r="RJP41" s="220"/>
      <c r="RJQ41" s="220"/>
      <c r="RJR41" s="220"/>
      <c r="RJS41" s="220"/>
      <c r="RJT41" s="220"/>
      <c r="RJU41" s="220"/>
      <c r="RJV41" s="220"/>
      <c r="RJW41" s="220"/>
      <c r="RJX41" s="220"/>
      <c r="RJY41" s="220"/>
      <c r="RJZ41" s="220"/>
      <c r="RKA41" s="220"/>
      <c r="RKB41" s="220"/>
      <c r="RKC41" s="220"/>
      <c r="RKD41" s="220"/>
      <c r="RKE41" s="220"/>
      <c r="RKF41" s="220"/>
      <c r="RKG41" s="220"/>
      <c r="RKH41" s="220"/>
      <c r="RKI41" s="220"/>
      <c r="RKJ41" s="220"/>
      <c r="RKK41" s="220"/>
      <c r="RKL41" s="220"/>
      <c r="RKM41" s="220"/>
      <c r="RKN41" s="220"/>
      <c r="RKO41" s="220"/>
      <c r="RKP41" s="220"/>
      <c r="RKQ41" s="220"/>
      <c r="RKR41" s="220"/>
      <c r="RKS41" s="220"/>
      <c r="RKT41" s="220"/>
      <c r="RKU41" s="220"/>
      <c r="RKV41" s="220"/>
      <c r="RKW41" s="220"/>
      <c r="RKX41" s="220"/>
      <c r="RKY41" s="220"/>
      <c r="RKZ41" s="220"/>
      <c r="RLA41" s="220"/>
      <c r="RLB41" s="220"/>
      <c r="RLC41" s="220"/>
      <c r="RLD41" s="220"/>
      <c r="RLE41" s="220"/>
      <c r="RLF41" s="220"/>
      <c r="RLG41" s="220"/>
      <c r="RLH41" s="220"/>
      <c r="RLI41" s="220"/>
      <c r="RLJ41" s="220"/>
      <c r="RLK41" s="220"/>
      <c r="RLL41" s="220"/>
      <c r="RLM41" s="220"/>
      <c r="RLN41" s="220"/>
      <c r="RLO41" s="220"/>
      <c r="RLP41" s="220"/>
      <c r="RLQ41" s="220"/>
      <c r="RLR41" s="220"/>
      <c r="RLS41" s="220"/>
      <c r="RLT41" s="220"/>
      <c r="RLU41" s="220"/>
      <c r="RLV41" s="220"/>
      <c r="RLW41" s="220"/>
      <c r="RLX41" s="220"/>
      <c r="RLY41" s="220"/>
      <c r="RLZ41" s="220"/>
      <c r="RMA41" s="220"/>
      <c r="RMB41" s="220"/>
      <c r="RMC41" s="220"/>
      <c r="RMD41" s="220"/>
      <c r="RME41" s="220"/>
      <c r="RMF41" s="220"/>
      <c r="RMG41" s="220"/>
      <c r="RMH41" s="220"/>
      <c r="RMI41" s="220"/>
      <c r="RMJ41" s="220"/>
      <c r="RMK41" s="220"/>
      <c r="RML41" s="220"/>
      <c r="RMM41" s="220"/>
      <c r="RMN41" s="220"/>
      <c r="RMO41" s="220"/>
      <c r="RMP41" s="220"/>
      <c r="RMQ41" s="220"/>
      <c r="RMR41" s="220"/>
      <c r="RMS41" s="220"/>
      <c r="RMT41" s="220"/>
      <c r="RMU41" s="220"/>
      <c r="RMV41" s="220"/>
      <c r="RMW41" s="220"/>
      <c r="RMX41" s="220"/>
      <c r="RMY41" s="220"/>
      <c r="RMZ41" s="220"/>
      <c r="RNA41" s="220"/>
      <c r="RNB41" s="220"/>
      <c r="RNC41" s="220"/>
      <c r="RND41" s="220"/>
      <c r="RNE41" s="220"/>
      <c r="RNF41" s="220"/>
      <c r="RNG41" s="220"/>
      <c r="RNH41" s="220"/>
      <c r="RNI41" s="220"/>
      <c r="RNJ41" s="220"/>
      <c r="RNK41" s="220"/>
      <c r="RNL41" s="220"/>
      <c r="RNM41" s="220"/>
      <c r="RNN41" s="220"/>
      <c r="RNO41" s="220"/>
      <c r="RNP41" s="220"/>
      <c r="RNQ41" s="220"/>
      <c r="RNR41" s="220"/>
      <c r="RNS41" s="220"/>
      <c r="RNT41" s="220"/>
      <c r="RNU41" s="220"/>
      <c r="RNV41" s="220"/>
      <c r="RNW41" s="220"/>
      <c r="RNX41" s="220"/>
      <c r="RNY41" s="220"/>
      <c r="RNZ41" s="220"/>
      <c r="ROA41" s="220"/>
      <c r="ROB41" s="220"/>
      <c r="ROC41" s="220"/>
      <c r="ROD41" s="220"/>
      <c r="ROE41" s="220"/>
      <c r="ROF41" s="220"/>
      <c r="ROG41" s="220"/>
      <c r="ROH41" s="220"/>
      <c r="ROI41" s="220"/>
      <c r="ROJ41" s="220"/>
      <c r="ROK41" s="220"/>
      <c r="ROL41" s="220"/>
      <c r="ROM41" s="220"/>
      <c r="RON41" s="220"/>
      <c r="ROO41" s="220"/>
      <c r="ROP41" s="220"/>
      <c r="ROQ41" s="220"/>
      <c r="ROR41" s="220"/>
      <c r="ROS41" s="220"/>
      <c r="ROT41" s="220"/>
      <c r="ROU41" s="220"/>
      <c r="ROV41" s="220"/>
      <c r="ROW41" s="220"/>
      <c r="ROX41" s="220"/>
      <c r="ROY41" s="220"/>
      <c r="ROZ41" s="220"/>
      <c r="RPA41" s="220"/>
      <c r="RPB41" s="220"/>
      <c r="RPC41" s="220"/>
      <c r="RPD41" s="220"/>
      <c r="RPE41" s="220"/>
      <c r="RPF41" s="220"/>
      <c r="RPG41" s="220"/>
      <c r="RPH41" s="220"/>
      <c r="RPI41" s="220"/>
      <c r="RPJ41" s="220"/>
      <c r="RPK41" s="220"/>
      <c r="RPL41" s="220"/>
      <c r="RPM41" s="220"/>
      <c r="RPN41" s="220"/>
      <c r="RPO41" s="220"/>
      <c r="RPP41" s="220"/>
      <c r="RPQ41" s="220"/>
      <c r="RPR41" s="220"/>
      <c r="RPS41" s="220"/>
      <c r="RPT41" s="220"/>
      <c r="RPU41" s="220"/>
      <c r="RPV41" s="220"/>
      <c r="RPW41" s="220"/>
      <c r="RPX41" s="220"/>
      <c r="RPY41" s="220"/>
      <c r="RPZ41" s="220"/>
      <c r="RQA41" s="220"/>
      <c r="RQB41" s="220"/>
      <c r="RQC41" s="220"/>
      <c r="RQD41" s="220"/>
      <c r="RQE41" s="220"/>
      <c r="RQF41" s="220"/>
      <c r="RQG41" s="220"/>
      <c r="RQH41" s="220"/>
      <c r="RQI41" s="220"/>
      <c r="RQJ41" s="220"/>
      <c r="RQK41" s="220"/>
      <c r="RQL41" s="220"/>
      <c r="RQM41" s="220"/>
      <c r="RQN41" s="220"/>
      <c r="RQO41" s="220"/>
      <c r="RQP41" s="220"/>
      <c r="RQQ41" s="220"/>
      <c r="RQR41" s="220"/>
      <c r="RQS41" s="220"/>
      <c r="RQT41" s="220"/>
      <c r="RQU41" s="220"/>
      <c r="RQV41" s="220"/>
      <c r="RQW41" s="220"/>
      <c r="RQX41" s="220"/>
      <c r="RQY41" s="220"/>
      <c r="RQZ41" s="220"/>
      <c r="RRA41" s="220"/>
      <c r="RRB41" s="220"/>
      <c r="RRC41" s="220"/>
      <c r="RRD41" s="220"/>
      <c r="RRE41" s="220"/>
      <c r="RRF41" s="220"/>
      <c r="RRG41" s="220"/>
      <c r="RRH41" s="220"/>
      <c r="RRI41" s="220"/>
      <c r="RRJ41" s="220"/>
      <c r="RRK41" s="220"/>
      <c r="RRL41" s="220"/>
      <c r="RRM41" s="220"/>
      <c r="RRN41" s="220"/>
      <c r="RRO41" s="220"/>
      <c r="RRP41" s="220"/>
      <c r="RRQ41" s="220"/>
      <c r="RRR41" s="220"/>
      <c r="RRS41" s="220"/>
      <c r="RRT41" s="220"/>
      <c r="RRU41" s="220"/>
      <c r="RRV41" s="220"/>
      <c r="RRW41" s="220"/>
      <c r="RRX41" s="220"/>
      <c r="RRY41" s="220"/>
      <c r="RRZ41" s="220"/>
      <c r="RSA41" s="220"/>
      <c r="RSB41" s="220"/>
      <c r="RSC41" s="220"/>
      <c r="RSD41" s="220"/>
      <c r="RSE41" s="220"/>
      <c r="RSF41" s="220"/>
      <c r="RSG41" s="220"/>
      <c r="RSH41" s="220"/>
      <c r="RSI41" s="220"/>
      <c r="RSJ41" s="220"/>
      <c r="RSK41" s="220"/>
      <c r="RSL41" s="220"/>
      <c r="RSM41" s="220"/>
      <c r="RSN41" s="220"/>
      <c r="RSO41" s="220"/>
      <c r="RSP41" s="220"/>
      <c r="RSQ41" s="220"/>
      <c r="RSR41" s="220"/>
      <c r="RSS41" s="220"/>
      <c r="RST41" s="220"/>
      <c r="RSU41" s="220"/>
      <c r="RSV41" s="220"/>
      <c r="RSW41" s="220"/>
      <c r="RSX41" s="220"/>
      <c r="RSY41" s="220"/>
      <c r="RSZ41" s="220"/>
      <c r="RTA41" s="220"/>
      <c r="RTB41" s="220"/>
      <c r="RTC41" s="220"/>
      <c r="RTD41" s="220"/>
      <c r="RTE41" s="220"/>
      <c r="RTF41" s="220"/>
      <c r="RTG41" s="220"/>
      <c r="RTH41" s="220"/>
      <c r="RTI41" s="220"/>
      <c r="RTJ41" s="220"/>
      <c r="RTK41" s="220"/>
      <c r="RTL41" s="220"/>
      <c r="RTM41" s="220"/>
      <c r="RTN41" s="220"/>
      <c r="RTO41" s="220"/>
      <c r="RTP41" s="220"/>
      <c r="RTQ41" s="220"/>
      <c r="RTR41" s="220"/>
      <c r="RTS41" s="220"/>
      <c r="RTT41" s="220"/>
      <c r="RTU41" s="220"/>
      <c r="RTV41" s="220"/>
      <c r="RTW41" s="220"/>
      <c r="RTX41" s="220"/>
      <c r="RTY41" s="220"/>
      <c r="RTZ41" s="220"/>
      <c r="RUA41" s="220"/>
      <c r="RUB41" s="220"/>
      <c r="RUC41" s="220"/>
      <c r="RUD41" s="220"/>
      <c r="RUE41" s="220"/>
      <c r="RUF41" s="220"/>
      <c r="RUG41" s="220"/>
      <c r="RUH41" s="220"/>
      <c r="RUI41" s="220"/>
      <c r="RUJ41" s="220"/>
      <c r="RUK41" s="220"/>
      <c r="RUL41" s="220"/>
      <c r="RUM41" s="220"/>
      <c r="RUN41" s="220"/>
      <c r="RUO41" s="220"/>
      <c r="RUP41" s="220"/>
      <c r="RUQ41" s="220"/>
      <c r="RUR41" s="220"/>
      <c r="RUS41" s="220"/>
      <c r="RUT41" s="220"/>
      <c r="RUU41" s="220"/>
      <c r="RUV41" s="220"/>
      <c r="RUW41" s="220"/>
      <c r="RUX41" s="220"/>
      <c r="RUY41" s="220"/>
      <c r="RUZ41" s="220"/>
      <c r="RVA41" s="220"/>
      <c r="RVB41" s="220"/>
      <c r="RVC41" s="220"/>
      <c r="RVD41" s="220"/>
      <c r="RVE41" s="220"/>
      <c r="RVF41" s="220"/>
      <c r="RVG41" s="220"/>
      <c r="RVH41" s="220"/>
      <c r="RVI41" s="220"/>
      <c r="RVJ41" s="220"/>
      <c r="RVK41" s="220"/>
      <c r="RVL41" s="220"/>
      <c r="RVM41" s="220"/>
      <c r="RVN41" s="220"/>
      <c r="RVO41" s="220"/>
      <c r="RVP41" s="220"/>
      <c r="RVQ41" s="220"/>
      <c r="RVR41" s="220"/>
      <c r="RVS41" s="220"/>
      <c r="RVT41" s="220"/>
      <c r="RVU41" s="220"/>
      <c r="RVV41" s="220"/>
      <c r="RVW41" s="220"/>
      <c r="RVX41" s="220"/>
      <c r="RVY41" s="220"/>
      <c r="RVZ41" s="220"/>
      <c r="RWA41" s="220"/>
      <c r="RWB41" s="220"/>
      <c r="RWC41" s="220"/>
      <c r="RWD41" s="220"/>
      <c r="RWE41" s="220"/>
      <c r="RWF41" s="220"/>
      <c r="RWG41" s="220"/>
      <c r="RWH41" s="220"/>
      <c r="RWI41" s="220"/>
      <c r="RWJ41" s="220"/>
      <c r="RWK41" s="220"/>
      <c r="RWL41" s="220"/>
      <c r="RWM41" s="220"/>
      <c r="RWN41" s="220"/>
      <c r="RWO41" s="220"/>
      <c r="RWP41" s="220"/>
      <c r="RWQ41" s="220"/>
      <c r="RWR41" s="220"/>
      <c r="RWS41" s="220"/>
      <c r="RWT41" s="220"/>
      <c r="RWU41" s="220"/>
      <c r="RWV41" s="220"/>
      <c r="RWW41" s="220"/>
      <c r="RWX41" s="220"/>
      <c r="RWY41" s="220"/>
      <c r="RWZ41" s="220"/>
      <c r="RXA41" s="220"/>
      <c r="RXB41" s="220"/>
      <c r="RXC41" s="220"/>
      <c r="RXD41" s="220"/>
      <c r="RXE41" s="220"/>
      <c r="RXF41" s="220"/>
      <c r="RXG41" s="220"/>
      <c r="RXH41" s="220"/>
      <c r="RXI41" s="220"/>
      <c r="RXJ41" s="220"/>
      <c r="RXK41" s="220"/>
      <c r="RXL41" s="220"/>
      <c r="RXM41" s="220"/>
      <c r="RXN41" s="220"/>
      <c r="RXO41" s="220"/>
      <c r="RXP41" s="220"/>
      <c r="RXQ41" s="220"/>
      <c r="RXR41" s="220"/>
      <c r="RXS41" s="220"/>
      <c r="RXT41" s="220"/>
      <c r="RXU41" s="220"/>
      <c r="RXV41" s="220"/>
      <c r="RXW41" s="220"/>
      <c r="RXX41" s="220"/>
      <c r="RXY41" s="220"/>
      <c r="RXZ41" s="220"/>
      <c r="RYA41" s="220"/>
      <c r="RYB41" s="220"/>
      <c r="RYC41" s="220"/>
      <c r="RYD41" s="220"/>
      <c r="RYE41" s="220"/>
      <c r="RYF41" s="220"/>
      <c r="RYG41" s="220"/>
      <c r="RYH41" s="220"/>
      <c r="RYI41" s="220"/>
      <c r="RYJ41" s="220"/>
      <c r="RYK41" s="220"/>
      <c r="RYL41" s="220"/>
      <c r="RYM41" s="220"/>
      <c r="RYN41" s="220"/>
      <c r="RYO41" s="220"/>
      <c r="RYP41" s="220"/>
      <c r="RYQ41" s="220"/>
      <c r="RYR41" s="220"/>
      <c r="RYS41" s="220"/>
      <c r="RYT41" s="220"/>
      <c r="RYU41" s="220"/>
      <c r="RYV41" s="220"/>
      <c r="RYW41" s="220"/>
      <c r="RYX41" s="220"/>
      <c r="RYY41" s="220"/>
      <c r="RYZ41" s="220"/>
      <c r="RZA41" s="220"/>
      <c r="RZB41" s="220"/>
      <c r="RZC41" s="220"/>
      <c r="RZD41" s="220"/>
      <c r="RZE41" s="220"/>
      <c r="RZF41" s="220"/>
      <c r="RZG41" s="220"/>
      <c r="RZH41" s="220"/>
      <c r="RZI41" s="220"/>
      <c r="RZJ41" s="220"/>
      <c r="RZK41" s="220"/>
      <c r="RZL41" s="220"/>
      <c r="RZM41" s="220"/>
      <c r="RZN41" s="220"/>
      <c r="RZO41" s="220"/>
      <c r="RZP41" s="220"/>
      <c r="RZQ41" s="220"/>
      <c r="RZR41" s="220"/>
      <c r="RZS41" s="220"/>
      <c r="RZT41" s="220"/>
      <c r="RZU41" s="220"/>
      <c r="RZV41" s="220"/>
      <c r="RZW41" s="220"/>
      <c r="RZX41" s="220"/>
      <c r="RZY41" s="220"/>
      <c r="RZZ41" s="220"/>
      <c r="SAA41" s="220"/>
      <c r="SAB41" s="220"/>
      <c r="SAC41" s="220"/>
      <c r="SAD41" s="220"/>
      <c r="SAE41" s="220"/>
      <c r="SAF41" s="220"/>
      <c r="SAG41" s="220"/>
      <c r="SAH41" s="220"/>
      <c r="SAI41" s="220"/>
      <c r="SAJ41" s="220"/>
      <c r="SAK41" s="220"/>
      <c r="SAL41" s="220"/>
      <c r="SAM41" s="220"/>
      <c r="SAN41" s="220"/>
      <c r="SAO41" s="220"/>
      <c r="SAP41" s="220"/>
      <c r="SAQ41" s="220"/>
      <c r="SAR41" s="220"/>
      <c r="SAS41" s="220"/>
      <c r="SAT41" s="220"/>
      <c r="SAU41" s="220"/>
      <c r="SAV41" s="220"/>
      <c r="SAW41" s="220"/>
      <c r="SAX41" s="220"/>
      <c r="SAY41" s="220"/>
      <c r="SAZ41" s="220"/>
      <c r="SBA41" s="220"/>
      <c r="SBB41" s="220"/>
      <c r="SBC41" s="220"/>
      <c r="SBD41" s="220"/>
      <c r="SBE41" s="220"/>
      <c r="SBF41" s="220"/>
      <c r="SBG41" s="220"/>
      <c r="SBH41" s="220"/>
      <c r="SBI41" s="220"/>
      <c r="SBJ41" s="220"/>
      <c r="SBK41" s="220"/>
      <c r="SBL41" s="220"/>
      <c r="SBM41" s="220"/>
      <c r="SBN41" s="220"/>
      <c r="SBO41" s="220"/>
      <c r="SBP41" s="220"/>
      <c r="SBQ41" s="220"/>
      <c r="SBR41" s="220"/>
      <c r="SBS41" s="220"/>
      <c r="SBT41" s="220"/>
      <c r="SBU41" s="220"/>
      <c r="SBV41" s="220"/>
      <c r="SBW41" s="220"/>
      <c r="SBX41" s="220"/>
      <c r="SBY41" s="220"/>
      <c r="SBZ41" s="220"/>
      <c r="SCA41" s="220"/>
      <c r="SCB41" s="220"/>
      <c r="SCC41" s="220"/>
      <c r="SCD41" s="220"/>
      <c r="SCE41" s="220"/>
      <c r="SCF41" s="220"/>
      <c r="SCG41" s="220"/>
      <c r="SCH41" s="220"/>
      <c r="SCI41" s="220"/>
      <c r="SCJ41" s="220"/>
      <c r="SCK41" s="220"/>
      <c r="SCL41" s="220"/>
      <c r="SCM41" s="220"/>
      <c r="SCN41" s="220"/>
      <c r="SCO41" s="220"/>
      <c r="SCP41" s="220"/>
      <c r="SCQ41" s="220"/>
      <c r="SCR41" s="220"/>
      <c r="SCS41" s="220"/>
      <c r="SCT41" s="220"/>
      <c r="SCU41" s="220"/>
      <c r="SCV41" s="220"/>
      <c r="SCW41" s="220"/>
      <c r="SCX41" s="220"/>
      <c r="SCY41" s="220"/>
      <c r="SCZ41" s="220"/>
      <c r="SDA41" s="220"/>
      <c r="SDB41" s="220"/>
      <c r="SDC41" s="220"/>
      <c r="SDD41" s="220"/>
      <c r="SDE41" s="220"/>
      <c r="SDF41" s="220"/>
      <c r="SDG41" s="220"/>
      <c r="SDH41" s="220"/>
      <c r="SDI41" s="220"/>
      <c r="SDJ41" s="220"/>
      <c r="SDK41" s="220"/>
      <c r="SDL41" s="220"/>
      <c r="SDM41" s="220"/>
      <c r="SDN41" s="220"/>
      <c r="SDO41" s="220"/>
      <c r="SDP41" s="220"/>
      <c r="SDQ41" s="220"/>
      <c r="SDR41" s="220"/>
      <c r="SDS41" s="220"/>
      <c r="SDT41" s="220"/>
      <c r="SDU41" s="220"/>
      <c r="SDV41" s="220"/>
      <c r="SDW41" s="220"/>
      <c r="SDX41" s="220"/>
      <c r="SDY41" s="220"/>
      <c r="SDZ41" s="220"/>
      <c r="SEA41" s="220"/>
      <c r="SEB41" s="220"/>
      <c r="SEC41" s="220"/>
      <c r="SED41" s="220"/>
      <c r="SEE41" s="220"/>
      <c r="SEF41" s="220"/>
      <c r="SEG41" s="220"/>
      <c r="SEH41" s="220"/>
      <c r="SEI41" s="220"/>
      <c r="SEJ41" s="220"/>
      <c r="SEK41" s="220"/>
      <c r="SEL41" s="220"/>
      <c r="SEM41" s="220"/>
      <c r="SEN41" s="220"/>
      <c r="SEO41" s="220"/>
      <c r="SEP41" s="220"/>
      <c r="SEQ41" s="220"/>
      <c r="SER41" s="220"/>
      <c r="SES41" s="220"/>
      <c r="SET41" s="220"/>
      <c r="SEU41" s="220"/>
      <c r="SEV41" s="220"/>
      <c r="SEW41" s="220"/>
      <c r="SEX41" s="220"/>
      <c r="SEY41" s="220"/>
      <c r="SEZ41" s="220"/>
      <c r="SFA41" s="220"/>
      <c r="SFB41" s="220"/>
      <c r="SFC41" s="220"/>
      <c r="SFD41" s="220"/>
      <c r="SFE41" s="220"/>
      <c r="SFF41" s="220"/>
      <c r="SFG41" s="220"/>
      <c r="SFH41" s="220"/>
      <c r="SFI41" s="220"/>
      <c r="SFJ41" s="220"/>
      <c r="SFK41" s="220"/>
      <c r="SFL41" s="220"/>
      <c r="SFM41" s="220"/>
      <c r="SFN41" s="220"/>
      <c r="SFO41" s="220"/>
      <c r="SFP41" s="220"/>
      <c r="SFQ41" s="220"/>
      <c r="SFR41" s="220"/>
      <c r="SFS41" s="220"/>
      <c r="SFT41" s="220"/>
      <c r="SFU41" s="220"/>
      <c r="SFV41" s="220"/>
      <c r="SFW41" s="220"/>
      <c r="SFX41" s="220"/>
      <c r="SFY41" s="220"/>
      <c r="SFZ41" s="220"/>
      <c r="SGA41" s="220"/>
      <c r="SGB41" s="220"/>
      <c r="SGC41" s="220"/>
      <c r="SGD41" s="220"/>
      <c r="SGE41" s="220"/>
      <c r="SGF41" s="220"/>
      <c r="SGG41" s="220"/>
      <c r="SGH41" s="220"/>
      <c r="SGI41" s="220"/>
      <c r="SGJ41" s="220"/>
      <c r="SGK41" s="220"/>
      <c r="SGL41" s="220"/>
      <c r="SGM41" s="220"/>
      <c r="SGN41" s="220"/>
      <c r="SGO41" s="220"/>
      <c r="SGP41" s="220"/>
      <c r="SGQ41" s="220"/>
      <c r="SGR41" s="220"/>
      <c r="SGS41" s="220"/>
      <c r="SGT41" s="220"/>
      <c r="SGU41" s="220"/>
      <c r="SGV41" s="220"/>
      <c r="SGW41" s="220"/>
      <c r="SGX41" s="220"/>
      <c r="SGY41" s="220"/>
      <c r="SGZ41" s="220"/>
      <c r="SHA41" s="220"/>
      <c r="SHB41" s="220"/>
      <c r="SHC41" s="220"/>
      <c r="SHD41" s="220"/>
      <c r="SHE41" s="220"/>
      <c r="SHF41" s="220"/>
      <c r="SHG41" s="220"/>
      <c r="SHH41" s="220"/>
      <c r="SHI41" s="220"/>
      <c r="SHJ41" s="220"/>
      <c r="SHK41" s="220"/>
      <c r="SHL41" s="220"/>
      <c r="SHM41" s="220"/>
      <c r="SHN41" s="220"/>
      <c r="SHO41" s="220"/>
      <c r="SHP41" s="220"/>
      <c r="SHQ41" s="220"/>
      <c r="SHR41" s="220"/>
      <c r="SHS41" s="220"/>
      <c r="SHT41" s="220"/>
      <c r="SHU41" s="220"/>
      <c r="SHV41" s="220"/>
      <c r="SHW41" s="220"/>
      <c r="SHX41" s="220"/>
      <c r="SHY41" s="220"/>
      <c r="SHZ41" s="220"/>
      <c r="SIA41" s="220"/>
      <c r="SIB41" s="220"/>
      <c r="SIC41" s="220"/>
      <c r="SID41" s="220"/>
      <c r="SIE41" s="220"/>
      <c r="SIF41" s="220"/>
      <c r="SIG41" s="220"/>
      <c r="SIH41" s="220"/>
      <c r="SII41" s="220"/>
      <c r="SIJ41" s="220"/>
      <c r="SIK41" s="220"/>
      <c r="SIL41" s="220"/>
      <c r="SIM41" s="220"/>
      <c r="SIN41" s="220"/>
      <c r="SIO41" s="220"/>
      <c r="SIP41" s="220"/>
      <c r="SIQ41" s="220"/>
      <c r="SIR41" s="220"/>
      <c r="SIS41" s="220"/>
      <c r="SIT41" s="220"/>
      <c r="SIU41" s="220"/>
      <c r="SIV41" s="220"/>
      <c r="SIW41" s="220"/>
      <c r="SIX41" s="220"/>
      <c r="SIY41" s="220"/>
      <c r="SIZ41" s="220"/>
      <c r="SJA41" s="220"/>
      <c r="SJB41" s="220"/>
      <c r="SJC41" s="220"/>
      <c r="SJD41" s="220"/>
      <c r="SJE41" s="220"/>
      <c r="SJF41" s="220"/>
      <c r="SJG41" s="220"/>
      <c r="SJH41" s="220"/>
      <c r="SJI41" s="220"/>
      <c r="SJJ41" s="220"/>
      <c r="SJK41" s="220"/>
      <c r="SJL41" s="220"/>
      <c r="SJM41" s="220"/>
      <c r="SJN41" s="220"/>
      <c r="SJO41" s="220"/>
      <c r="SJP41" s="220"/>
      <c r="SJQ41" s="220"/>
      <c r="SJR41" s="220"/>
      <c r="SJS41" s="220"/>
      <c r="SJT41" s="220"/>
      <c r="SJU41" s="220"/>
      <c r="SJV41" s="220"/>
      <c r="SJW41" s="220"/>
      <c r="SJX41" s="220"/>
      <c r="SJY41" s="220"/>
      <c r="SJZ41" s="220"/>
      <c r="SKA41" s="220"/>
      <c r="SKB41" s="220"/>
      <c r="SKC41" s="220"/>
      <c r="SKD41" s="220"/>
      <c r="SKE41" s="220"/>
      <c r="SKF41" s="220"/>
      <c r="SKG41" s="220"/>
      <c r="SKH41" s="220"/>
      <c r="SKI41" s="220"/>
      <c r="SKJ41" s="220"/>
      <c r="SKK41" s="220"/>
      <c r="SKL41" s="220"/>
      <c r="SKM41" s="220"/>
      <c r="SKN41" s="220"/>
      <c r="SKO41" s="220"/>
      <c r="SKP41" s="220"/>
      <c r="SKQ41" s="220"/>
      <c r="SKR41" s="220"/>
      <c r="SKS41" s="220"/>
      <c r="SKT41" s="220"/>
      <c r="SKU41" s="220"/>
      <c r="SKV41" s="220"/>
      <c r="SKW41" s="220"/>
      <c r="SKX41" s="220"/>
      <c r="SKY41" s="220"/>
      <c r="SKZ41" s="220"/>
      <c r="SLA41" s="220"/>
      <c r="SLB41" s="220"/>
      <c r="SLC41" s="220"/>
      <c r="SLD41" s="220"/>
      <c r="SLE41" s="220"/>
      <c r="SLF41" s="220"/>
      <c r="SLG41" s="220"/>
      <c r="SLH41" s="220"/>
      <c r="SLI41" s="220"/>
      <c r="SLJ41" s="220"/>
      <c r="SLK41" s="220"/>
      <c r="SLL41" s="220"/>
      <c r="SLM41" s="220"/>
      <c r="SLN41" s="220"/>
      <c r="SLO41" s="220"/>
      <c r="SLP41" s="220"/>
      <c r="SLQ41" s="220"/>
      <c r="SLR41" s="220"/>
      <c r="SLS41" s="220"/>
      <c r="SLT41" s="220"/>
      <c r="SLU41" s="220"/>
      <c r="SLV41" s="220"/>
      <c r="SLW41" s="220"/>
      <c r="SLX41" s="220"/>
      <c r="SLY41" s="220"/>
      <c r="SLZ41" s="220"/>
      <c r="SMA41" s="220"/>
      <c r="SMB41" s="220"/>
      <c r="SMC41" s="220"/>
      <c r="SMD41" s="220"/>
      <c r="SME41" s="220"/>
      <c r="SMF41" s="220"/>
      <c r="SMG41" s="220"/>
      <c r="SMH41" s="220"/>
      <c r="SMI41" s="220"/>
      <c r="SMJ41" s="220"/>
      <c r="SMK41" s="220"/>
      <c r="SML41" s="220"/>
      <c r="SMM41" s="220"/>
      <c r="SMN41" s="220"/>
      <c r="SMO41" s="220"/>
      <c r="SMP41" s="220"/>
      <c r="SMQ41" s="220"/>
      <c r="SMR41" s="220"/>
      <c r="SMS41" s="220"/>
      <c r="SMT41" s="220"/>
      <c r="SMU41" s="220"/>
      <c r="SMV41" s="220"/>
      <c r="SMW41" s="220"/>
      <c r="SMX41" s="220"/>
      <c r="SMY41" s="220"/>
      <c r="SMZ41" s="220"/>
      <c r="SNA41" s="220"/>
      <c r="SNB41" s="220"/>
      <c r="SNC41" s="220"/>
      <c r="SND41" s="220"/>
      <c r="SNE41" s="220"/>
      <c r="SNF41" s="220"/>
      <c r="SNG41" s="220"/>
      <c r="SNH41" s="220"/>
      <c r="SNI41" s="220"/>
      <c r="SNJ41" s="220"/>
      <c r="SNK41" s="220"/>
      <c r="SNL41" s="220"/>
      <c r="SNM41" s="220"/>
      <c r="SNN41" s="220"/>
      <c r="SNO41" s="220"/>
      <c r="SNP41" s="220"/>
      <c r="SNQ41" s="220"/>
      <c r="SNR41" s="220"/>
      <c r="SNS41" s="220"/>
      <c r="SNT41" s="220"/>
      <c r="SNU41" s="220"/>
      <c r="SNV41" s="220"/>
      <c r="SNW41" s="220"/>
      <c r="SNX41" s="220"/>
      <c r="SNY41" s="220"/>
      <c r="SNZ41" s="220"/>
      <c r="SOA41" s="220"/>
      <c r="SOB41" s="220"/>
      <c r="SOC41" s="220"/>
      <c r="SOD41" s="220"/>
      <c r="SOE41" s="220"/>
      <c r="SOF41" s="220"/>
      <c r="SOG41" s="220"/>
      <c r="SOH41" s="220"/>
      <c r="SOI41" s="220"/>
      <c r="SOJ41" s="220"/>
      <c r="SOK41" s="220"/>
      <c r="SOL41" s="220"/>
      <c r="SOM41" s="220"/>
      <c r="SON41" s="220"/>
      <c r="SOO41" s="220"/>
      <c r="SOP41" s="220"/>
      <c r="SOQ41" s="220"/>
      <c r="SOR41" s="220"/>
      <c r="SOS41" s="220"/>
      <c r="SOT41" s="220"/>
      <c r="SOU41" s="220"/>
      <c r="SOV41" s="220"/>
      <c r="SOW41" s="220"/>
      <c r="SOX41" s="220"/>
      <c r="SOY41" s="220"/>
      <c r="SOZ41" s="220"/>
      <c r="SPA41" s="220"/>
      <c r="SPB41" s="220"/>
      <c r="SPC41" s="220"/>
      <c r="SPD41" s="220"/>
      <c r="SPE41" s="220"/>
      <c r="SPF41" s="220"/>
      <c r="SPG41" s="220"/>
      <c r="SPH41" s="220"/>
      <c r="SPI41" s="220"/>
      <c r="SPJ41" s="220"/>
      <c r="SPK41" s="220"/>
      <c r="SPL41" s="220"/>
      <c r="SPM41" s="220"/>
      <c r="SPN41" s="220"/>
      <c r="SPO41" s="220"/>
      <c r="SPP41" s="220"/>
      <c r="SPQ41" s="220"/>
      <c r="SPR41" s="220"/>
      <c r="SPS41" s="220"/>
      <c r="SPT41" s="220"/>
      <c r="SPU41" s="220"/>
      <c r="SPV41" s="220"/>
      <c r="SPW41" s="220"/>
      <c r="SPX41" s="220"/>
      <c r="SPY41" s="220"/>
      <c r="SPZ41" s="220"/>
      <c r="SQA41" s="220"/>
      <c r="SQB41" s="220"/>
      <c r="SQC41" s="220"/>
      <c r="SQD41" s="220"/>
      <c r="SQE41" s="220"/>
      <c r="SQF41" s="220"/>
      <c r="SQG41" s="220"/>
      <c r="SQH41" s="220"/>
      <c r="SQI41" s="220"/>
      <c r="SQJ41" s="220"/>
      <c r="SQK41" s="220"/>
      <c r="SQL41" s="220"/>
      <c r="SQM41" s="220"/>
      <c r="SQN41" s="220"/>
      <c r="SQO41" s="220"/>
      <c r="SQP41" s="220"/>
      <c r="SQQ41" s="220"/>
      <c r="SQR41" s="220"/>
      <c r="SQS41" s="220"/>
      <c r="SQT41" s="220"/>
      <c r="SQU41" s="220"/>
      <c r="SQV41" s="220"/>
      <c r="SQW41" s="220"/>
      <c r="SQX41" s="220"/>
      <c r="SQY41" s="220"/>
      <c r="SQZ41" s="220"/>
      <c r="SRA41" s="220"/>
      <c r="SRB41" s="220"/>
      <c r="SRC41" s="220"/>
      <c r="SRD41" s="220"/>
      <c r="SRE41" s="220"/>
      <c r="SRF41" s="220"/>
      <c r="SRG41" s="220"/>
      <c r="SRH41" s="220"/>
      <c r="SRI41" s="220"/>
      <c r="SRJ41" s="220"/>
      <c r="SRK41" s="220"/>
      <c r="SRL41" s="220"/>
      <c r="SRM41" s="220"/>
      <c r="SRN41" s="220"/>
      <c r="SRO41" s="220"/>
      <c r="SRP41" s="220"/>
      <c r="SRQ41" s="220"/>
      <c r="SRR41" s="220"/>
      <c r="SRS41" s="220"/>
      <c r="SRT41" s="220"/>
      <c r="SRU41" s="220"/>
      <c r="SRV41" s="220"/>
      <c r="SRW41" s="220"/>
      <c r="SRX41" s="220"/>
      <c r="SRY41" s="220"/>
      <c r="SRZ41" s="220"/>
      <c r="SSA41" s="220"/>
      <c r="SSB41" s="220"/>
      <c r="SSC41" s="220"/>
      <c r="SSD41" s="220"/>
      <c r="SSE41" s="220"/>
      <c r="SSF41" s="220"/>
      <c r="SSG41" s="220"/>
      <c r="SSH41" s="220"/>
      <c r="SSI41" s="220"/>
      <c r="SSJ41" s="220"/>
      <c r="SSK41" s="220"/>
      <c r="SSL41" s="220"/>
      <c r="SSM41" s="220"/>
      <c r="SSN41" s="220"/>
      <c r="SSO41" s="220"/>
      <c r="SSP41" s="220"/>
      <c r="SSQ41" s="220"/>
      <c r="SSR41" s="220"/>
      <c r="SSS41" s="220"/>
      <c r="SST41" s="220"/>
      <c r="SSU41" s="220"/>
      <c r="SSV41" s="220"/>
      <c r="SSW41" s="220"/>
      <c r="SSX41" s="220"/>
      <c r="SSY41" s="220"/>
      <c r="SSZ41" s="220"/>
      <c r="STA41" s="220"/>
      <c r="STB41" s="220"/>
      <c r="STC41" s="220"/>
      <c r="STD41" s="220"/>
      <c r="STE41" s="220"/>
      <c r="STF41" s="220"/>
      <c r="STG41" s="220"/>
      <c r="STH41" s="220"/>
      <c r="STI41" s="220"/>
      <c r="STJ41" s="220"/>
      <c r="STK41" s="220"/>
      <c r="STL41" s="220"/>
      <c r="STM41" s="220"/>
      <c r="STN41" s="220"/>
      <c r="STO41" s="220"/>
      <c r="STP41" s="220"/>
      <c r="STQ41" s="220"/>
      <c r="STR41" s="220"/>
      <c r="STS41" s="220"/>
      <c r="STT41" s="220"/>
      <c r="STU41" s="220"/>
      <c r="STV41" s="220"/>
      <c r="STW41" s="220"/>
      <c r="STX41" s="220"/>
      <c r="STY41" s="220"/>
      <c r="STZ41" s="220"/>
      <c r="SUA41" s="220"/>
      <c r="SUB41" s="220"/>
      <c r="SUC41" s="220"/>
      <c r="SUD41" s="220"/>
      <c r="SUE41" s="220"/>
      <c r="SUF41" s="220"/>
      <c r="SUG41" s="220"/>
      <c r="SUH41" s="220"/>
      <c r="SUI41" s="220"/>
      <c r="SUJ41" s="220"/>
      <c r="SUK41" s="220"/>
      <c r="SUL41" s="220"/>
      <c r="SUM41" s="220"/>
      <c r="SUN41" s="220"/>
      <c r="SUO41" s="220"/>
      <c r="SUP41" s="220"/>
      <c r="SUQ41" s="220"/>
      <c r="SUR41" s="220"/>
      <c r="SUS41" s="220"/>
      <c r="SUT41" s="220"/>
      <c r="SUU41" s="220"/>
      <c r="SUV41" s="220"/>
      <c r="SUW41" s="220"/>
      <c r="SUX41" s="220"/>
      <c r="SUY41" s="220"/>
      <c r="SUZ41" s="220"/>
      <c r="SVA41" s="220"/>
      <c r="SVB41" s="220"/>
      <c r="SVC41" s="220"/>
      <c r="SVD41" s="220"/>
      <c r="SVE41" s="220"/>
      <c r="SVF41" s="220"/>
      <c r="SVG41" s="220"/>
      <c r="SVH41" s="220"/>
      <c r="SVI41" s="220"/>
      <c r="SVJ41" s="220"/>
      <c r="SVK41" s="220"/>
      <c r="SVL41" s="220"/>
      <c r="SVM41" s="220"/>
      <c r="SVN41" s="220"/>
      <c r="SVO41" s="220"/>
      <c r="SVP41" s="220"/>
      <c r="SVQ41" s="220"/>
      <c r="SVR41" s="220"/>
      <c r="SVS41" s="220"/>
      <c r="SVT41" s="220"/>
      <c r="SVU41" s="220"/>
      <c r="SVV41" s="220"/>
      <c r="SVW41" s="220"/>
      <c r="SVX41" s="220"/>
      <c r="SVY41" s="220"/>
      <c r="SVZ41" s="220"/>
      <c r="SWA41" s="220"/>
      <c r="SWB41" s="220"/>
      <c r="SWC41" s="220"/>
      <c r="SWD41" s="220"/>
      <c r="SWE41" s="220"/>
      <c r="SWF41" s="220"/>
      <c r="SWG41" s="220"/>
      <c r="SWH41" s="220"/>
      <c r="SWI41" s="220"/>
      <c r="SWJ41" s="220"/>
      <c r="SWK41" s="220"/>
      <c r="SWL41" s="220"/>
      <c r="SWM41" s="220"/>
      <c r="SWN41" s="220"/>
      <c r="SWO41" s="220"/>
      <c r="SWP41" s="220"/>
      <c r="SWQ41" s="220"/>
      <c r="SWR41" s="220"/>
      <c r="SWS41" s="220"/>
      <c r="SWT41" s="220"/>
      <c r="SWU41" s="220"/>
      <c r="SWV41" s="220"/>
      <c r="SWW41" s="220"/>
      <c r="SWX41" s="220"/>
      <c r="SWY41" s="220"/>
      <c r="SWZ41" s="220"/>
      <c r="SXA41" s="220"/>
      <c r="SXB41" s="220"/>
      <c r="SXC41" s="220"/>
      <c r="SXD41" s="220"/>
      <c r="SXE41" s="220"/>
      <c r="SXF41" s="220"/>
      <c r="SXG41" s="220"/>
      <c r="SXH41" s="220"/>
      <c r="SXI41" s="220"/>
      <c r="SXJ41" s="220"/>
      <c r="SXK41" s="220"/>
      <c r="SXL41" s="220"/>
      <c r="SXM41" s="220"/>
      <c r="SXN41" s="220"/>
      <c r="SXO41" s="220"/>
      <c r="SXP41" s="220"/>
      <c r="SXQ41" s="220"/>
      <c r="SXR41" s="220"/>
      <c r="SXS41" s="220"/>
      <c r="SXT41" s="220"/>
      <c r="SXU41" s="220"/>
      <c r="SXV41" s="220"/>
      <c r="SXW41" s="220"/>
      <c r="SXX41" s="220"/>
      <c r="SXY41" s="220"/>
      <c r="SXZ41" s="220"/>
      <c r="SYA41" s="220"/>
      <c r="SYB41" s="220"/>
      <c r="SYC41" s="220"/>
      <c r="SYD41" s="220"/>
      <c r="SYE41" s="220"/>
      <c r="SYF41" s="220"/>
      <c r="SYG41" s="220"/>
      <c r="SYH41" s="220"/>
      <c r="SYI41" s="220"/>
      <c r="SYJ41" s="220"/>
      <c r="SYK41" s="220"/>
      <c r="SYL41" s="220"/>
      <c r="SYM41" s="220"/>
      <c r="SYN41" s="220"/>
      <c r="SYO41" s="220"/>
      <c r="SYP41" s="220"/>
      <c r="SYQ41" s="220"/>
      <c r="SYR41" s="220"/>
      <c r="SYS41" s="220"/>
      <c r="SYT41" s="220"/>
      <c r="SYU41" s="220"/>
      <c r="SYV41" s="220"/>
      <c r="SYW41" s="220"/>
      <c r="SYX41" s="220"/>
      <c r="SYY41" s="220"/>
      <c r="SYZ41" s="220"/>
      <c r="SZA41" s="220"/>
      <c r="SZB41" s="220"/>
      <c r="SZC41" s="220"/>
      <c r="SZD41" s="220"/>
      <c r="SZE41" s="220"/>
      <c r="SZF41" s="220"/>
      <c r="SZG41" s="220"/>
      <c r="SZH41" s="220"/>
      <c r="SZI41" s="220"/>
      <c r="SZJ41" s="220"/>
      <c r="SZK41" s="220"/>
      <c r="SZL41" s="220"/>
      <c r="SZM41" s="220"/>
      <c r="SZN41" s="220"/>
      <c r="SZO41" s="220"/>
      <c r="SZP41" s="220"/>
      <c r="SZQ41" s="220"/>
      <c r="SZR41" s="220"/>
      <c r="SZS41" s="220"/>
      <c r="SZT41" s="220"/>
      <c r="SZU41" s="220"/>
      <c r="SZV41" s="220"/>
      <c r="SZW41" s="220"/>
      <c r="SZX41" s="220"/>
      <c r="SZY41" s="220"/>
      <c r="SZZ41" s="220"/>
      <c r="TAA41" s="220"/>
      <c r="TAB41" s="220"/>
      <c r="TAC41" s="220"/>
      <c r="TAD41" s="220"/>
      <c r="TAE41" s="220"/>
      <c r="TAF41" s="220"/>
      <c r="TAG41" s="220"/>
      <c r="TAH41" s="220"/>
      <c r="TAI41" s="220"/>
      <c r="TAJ41" s="220"/>
      <c r="TAK41" s="220"/>
      <c r="TAL41" s="220"/>
      <c r="TAM41" s="220"/>
      <c r="TAN41" s="220"/>
      <c r="TAO41" s="220"/>
      <c r="TAP41" s="220"/>
      <c r="TAQ41" s="220"/>
      <c r="TAR41" s="220"/>
      <c r="TAS41" s="220"/>
      <c r="TAT41" s="220"/>
      <c r="TAU41" s="220"/>
      <c r="TAV41" s="220"/>
      <c r="TAW41" s="220"/>
      <c r="TAX41" s="220"/>
      <c r="TAY41" s="220"/>
      <c r="TAZ41" s="220"/>
      <c r="TBA41" s="220"/>
      <c r="TBB41" s="220"/>
      <c r="TBC41" s="220"/>
      <c r="TBD41" s="220"/>
      <c r="TBE41" s="220"/>
      <c r="TBF41" s="220"/>
      <c r="TBG41" s="220"/>
      <c r="TBH41" s="220"/>
      <c r="TBI41" s="220"/>
      <c r="TBJ41" s="220"/>
      <c r="TBK41" s="220"/>
      <c r="TBL41" s="220"/>
      <c r="TBM41" s="220"/>
      <c r="TBN41" s="220"/>
      <c r="TBO41" s="220"/>
      <c r="TBP41" s="220"/>
      <c r="TBQ41" s="220"/>
      <c r="TBR41" s="220"/>
      <c r="TBS41" s="220"/>
      <c r="TBT41" s="220"/>
      <c r="TBU41" s="220"/>
      <c r="TBV41" s="220"/>
      <c r="TBW41" s="220"/>
      <c r="TBX41" s="220"/>
      <c r="TBY41" s="220"/>
      <c r="TBZ41" s="220"/>
      <c r="TCA41" s="220"/>
      <c r="TCB41" s="220"/>
      <c r="TCC41" s="220"/>
      <c r="TCD41" s="220"/>
      <c r="TCE41" s="220"/>
      <c r="TCF41" s="220"/>
      <c r="TCG41" s="220"/>
      <c r="TCH41" s="220"/>
      <c r="TCI41" s="220"/>
      <c r="TCJ41" s="220"/>
      <c r="TCK41" s="220"/>
      <c r="TCL41" s="220"/>
      <c r="TCM41" s="220"/>
      <c r="TCN41" s="220"/>
      <c r="TCO41" s="220"/>
      <c r="TCP41" s="220"/>
      <c r="TCQ41" s="220"/>
      <c r="TCR41" s="220"/>
      <c r="TCS41" s="220"/>
      <c r="TCT41" s="220"/>
      <c r="TCU41" s="220"/>
      <c r="TCV41" s="220"/>
      <c r="TCW41" s="220"/>
      <c r="TCX41" s="220"/>
      <c r="TCY41" s="220"/>
      <c r="TCZ41" s="220"/>
      <c r="TDA41" s="220"/>
      <c r="TDB41" s="220"/>
      <c r="TDC41" s="220"/>
      <c r="TDD41" s="220"/>
      <c r="TDE41" s="220"/>
      <c r="TDF41" s="220"/>
      <c r="TDG41" s="220"/>
      <c r="TDH41" s="220"/>
      <c r="TDI41" s="220"/>
      <c r="TDJ41" s="220"/>
      <c r="TDK41" s="220"/>
      <c r="TDL41" s="220"/>
      <c r="TDM41" s="220"/>
      <c r="TDN41" s="220"/>
      <c r="TDO41" s="220"/>
      <c r="TDP41" s="220"/>
      <c r="TDQ41" s="220"/>
      <c r="TDR41" s="220"/>
      <c r="TDS41" s="220"/>
      <c r="TDT41" s="220"/>
      <c r="TDU41" s="220"/>
      <c r="TDV41" s="220"/>
      <c r="TDW41" s="220"/>
      <c r="TDX41" s="220"/>
      <c r="TDY41" s="220"/>
      <c r="TDZ41" s="220"/>
      <c r="TEA41" s="220"/>
      <c r="TEB41" s="220"/>
      <c r="TEC41" s="220"/>
      <c r="TED41" s="220"/>
      <c r="TEE41" s="220"/>
      <c r="TEF41" s="220"/>
      <c r="TEG41" s="220"/>
      <c r="TEH41" s="220"/>
      <c r="TEI41" s="220"/>
      <c r="TEJ41" s="220"/>
      <c r="TEK41" s="220"/>
      <c r="TEL41" s="220"/>
      <c r="TEM41" s="220"/>
      <c r="TEN41" s="220"/>
      <c r="TEO41" s="220"/>
      <c r="TEP41" s="220"/>
      <c r="TEQ41" s="220"/>
      <c r="TER41" s="220"/>
      <c r="TES41" s="220"/>
      <c r="TET41" s="220"/>
      <c r="TEU41" s="220"/>
      <c r="TEV41" s="220"/>
      <c r="TEW41" s="220"/>
      <c r="TEX41" s="220"/>
      <c r="TEY41" s="220"/>
      <c r="TEZ41" s="220"/>
      <c r="TFA41" s="220"/>
      <c r="TFB41" s="220"/>
      <c r="TFC41" s="220"/>
      <c r="TFD41" s="220"/>
      <c r="TFE41" s="220"/>
      <c r="TFF41" s="220"/>
      <c r="TFG41" s="220"/>
      <c r="TFH41" s="220"/>
      <c r="TFI41" s="220"/>
      <c r="TFJ41" s="220"/>
      <c r="TFK41" s="220"/>
      <c r="TFL41" s="220"/>
      <c r="TFM41" s="220"/>
      <c r="TFN41" s="220"/>
      <c r="TFO41" s="220"/>
      <c r="TFP41" s="220"/>
      <c r="TFQ41" s="220"/>
      <c r="TFR41" s="220"/>
      <c r="TFS41" s="220"/>
      <c r="TFT41" s="220"/>
      <c r="TFU41" s="220"/>
      <c r="TFV41" s="220"/>
      <c r="TFW41" s="220"/>
      <c r="TFX41" s="220"/>
      <c r="TFY41" s="220"/>
      <c r="TFZ41" s="220"/>
      <c r="TGA41" s="220"/>
      <c r="TGB41" s="220"/>
      <c r="TGC41" s="220"/>
      <c r="TGD41" s="220"/>
      <c r="TGE41" s="220"/>
      <c r="TGF41" s="220"/>
      <c r="TGG41" s="220"/>
      <c r="TGH41" s="220"/>
      <c r="TGI41" s="220"/>
      <c r="TGJ41" s="220"/>
      <c r="TGK41" s="220"/>
      <c r="TGL41" s="220"/>
      <c r="TGM41" s="220"/>
      <c r="TGN41" s="220"/>
      <c r="TGO41" s="220"/>
      <c r="TGP41" s="220"/>
      <c r="TGQ41" s="220"/>
      <c r="TGR41" s="220"/>
      <c r="TGS41" s="220"/>
      <c r="TGT41" s="220"/>
      <c r="TGU41" s="220"/>
      <c r="TGV41" s="220"/>
      <c r="TGW41" s="220"/>
      <c r="TGX41" s="220"/>
      <c r="TGY41" s="220"/>
      <c r="TGZ41" s="220"/>
      <c r="THA41" s="220"/>
      <c r="THB41" s="220"/>
      <c r="THC41" s="220"/>
      <c r="THD41" s="220"/>
      <c r="THE41" s="220"/>
      <c r="THF41" s="220"/>
      <c r="THG41" s="220"/>
      <c r="THH41" s="220"/>
      <c r="THI41" s="220"/>
      <c r="THJ41" s="220"/>
      <c r="THK41" s="220"/>
      <c r="THL41" s="220"/>
      <c r="THM41" s="220"/>
      <c r="THN41" s="220"/>
      <c r="THO41" s="220"/>
      <c r="THP41" s="220"/>
      <c r="THQ41" s="220"/>
      <c r="THR41" s="220"/>
      <c r="THS41" s="220"/>
      <c r="THT41" s="220"/>
      <c r="THU41" s="220"/>
      <c r="THV41" s="220"/>
      <c r="THW41" s="220"/>
      <c r="THX41" s="220"/>
      <c r="THY41" s="220"/>
      <c r="THZ41" s="220"/>
      <c r="TIA41" s="220"/>
      <c r="TIB41" s="220"/>
      <c r="TIC41" s="220"/>
      <c r="TID41" s="220"/>
      <c r="TIE41" s="220"/>
      <c r="TIF41" s="220"/>
      <c r="TIG41" s="220"/>
      <c r="TIH41" s="220"/>
      <c r="TII41" s="220"/>
      <c r="TIJ41" s="220"/>
      <c r="TIK41" s="220"/>
      <c r="TIL41" s="220"/>
      <c r="TIM41" s="220"/>
      <c r="TIN41" s="220"/>
      <c r="TIO41" s="220"/>
      <c r="TIP41" s="220"/>
      <c r="TIQ41" s="220"/>
      <c r="TIR41" s="220"/>
      <c r="TIS41" s="220"/>
      <c r="TIT41" s="220"/>
      <c r="TIU41" s="220"/>
      <c r="TIV41" s="220"/>
      <c r="TIW41" s="220"/>
      <c r="TIX41" s="220"/>
      <c r="TIY41" s="220"/>
      <c r="TIZ41" s="220"/>
      <c r="TJA41" s="220"/>
      <c r="TJB41" s="220"/>
      <c r="TJC41" s="220"/>
      <c r="TJD41" s="220"/>
      <c r="TJE41" s="220"/>
      <c r="TJF41" s="220"/>
      <c r="TJG41" s="220"/>
      <c r="TJH41" s="220"/>
      <c r="TJI41" s="220"/>
      <c r="TJJ41" s="220"/>
      <c r="TJK41" s="220"/>
      <c r="TJL41" s="220"/>
      <c r="TJM41" s="220"/>
      <c r="TJN41" s="220"/>
      <c r="TJO41" s="220"/>
      <c r="TJP41" s="220"/>
      <c r="TJQ41" s="220"/>
      <c r="TJR41" s="220"/>
      <c r="TJS41" s="220"/>
      <c r="TJT41" s="220"/>
      <c r="TJU41" s="220"/>
      <c r="TJV41" s="220"/>
      <c r="TJW41" s="220"/>
      <c r="TJX41" s="220"/>
      <c r="TJY41" s="220"/>
      <c r="TJZ41" s="220"/>
      <c r="TKA41" s="220"/>
      <c r="TKB41" s="220"/>
      <c r="TKC41" s="220"/>
      <c r="TKD41" s="220"/>
      <c r="TKE41" s="220"/>
      <c r="TKF41" s="220"/>
      <c r="TKG41" s="220"/>
      <c r="TKH41" s="220"/>
      <c r="TKI41" s="220"/>
      <c r="TKJ41" s="220"/>
      <c r="TKK41" s="220"/>
      <c r="TKL41" s="220"/>
      <c r="TKM41" s="220"/>
      <c r="TKN41" s="220"/>
      <c r="TKO41" s="220"/>
      <c r="TKP41" s="220"/>
      <c r="TKQ41" s="220"/>
      <c r="TKR41" s="220"/>
      <c r="TKS41" s="220"/>
      <c r="TKT41" s="220"/>
      <c r="TKU41" s="220"/>
      <c r="TKV41" s="220"/>
      <c r="TKW41" s="220"/>
      <c r="TKX41" s="220"/>
      <c r="TKY41" s="220"/>
      <c r="TKZ41" s="220"/>
      <c r="TLA41" s="220"/>
      <c r="TLB41" s="220"/>
      <c r="TLC41" s="220"/>
      <c r="TLD41" s="220"/>
      <c r="TLE41" s="220"/>
      <c r="TLF41" s="220"/>
      <c r="TLG41" s="220"/>
      <c r="TLH41" s="220"/>
      <c r="TLI41" s="220"/>
      <c r="TLJ41" s="220"/>
      <c r="TLK41" s="220"/>
      <c r="TLL41" s="220"/>
      <c r="TLM41" s="220"/>
      <c r="TLN41" s="220"/>
      <c r="TLO41" s="220"/>
      <c r="TLP41" s="220"/>
      <c r="TLQ41" s="220"/>
      <c r="TLR41" s="220"/>
      <c r="TLS41" s="220"/>
      <c r="TLT41" s="220"/>
      <c r="TLU41" s="220"/>
      <c r="TLV41" s="220"/>
      <c r="TLW41" s="220"/>
      <c r="TLX41" s="220"/>
      <c r="TLY41" s="220"/>
      <c r="TLZ41" s="220"/>
      <c r="TMA41" s="220"/>
      <c r="TMB41" s="220"/>
      <c r="TMC41" s="220"/>
      <c r="TMD41" s="220"/>
      <c r="TME41" s="220"/>
      <c r="TMF41" s="220"/>
      <c r="TMG41" s="220"/>
      <c r="TMH41" s="220"/>
      <c r="TMI41" s="220"/>
      <c r="TMJ41" s="220"/>
      <c r="TMK41" s="220"/>
      <c r="TML41" s="220"/>
      <c r="TMM41" s="220"/>
      <c r="TMN41" s="220"/>
      <c r="TMO41" s="220"/>
      <c r="TMP41" s="220"/>
      <c r="TMQ41" s="220"/>
      <c r="TMR41" s="220"/>
      <c r="TMS41" s="220"/>
      <c r="TMT41" s="220"/>
      <c r="TMU41" s="220"/>
      <c r="TMV41" s="220"/>
      <c r="TMW41" s="220"/>
      <c r="TMX41" s="220"/>
      <c r="TMY41" s="220"/>
      <c r="TMZ41" s="220"/>
      <c r="TNA41" s="220"/>
      <c r="TNB41" s="220"/>
      <c r="TNC41" s="220"/>
      <c r="TND41" s="220"/>
      <c r="TNE41" s="220"/>
      <c r="TNF41" s="220"/>
      <c r="TNG41" s="220"/>
      <c r="TNH41" s="220"/>
      <c r="TNI41" s="220"/>
      <c r="TNJ41" s="220"/>
      <c r="TNK41" s="220"/>
      <c r="TNL41" s="220"/>
      <c r="TNM41" s="220"/>
      <c r="TNN41" s="220"/>
      <c r="TNO41" s="220"/>
      <c r="TNP41" s="220"/>
      <c r="TNQ41" s="220"/>
      <c r="TNR41" s="220"/>
      <c r="TNS41" s="220"/>
      <c r="TNT41" s="220"/>
      <c r="TNU41" s="220"/>
      <c r="TNV41" s="220"/>
      <c r="TNW41" s="220"/>
      <c r="TNX41" s="220"/>
      <c r="TNY41" s="220"/>
      <c r="TNZ41" s="220"/>
      <c r="TOA41" s="220"/>
      <c r="TOB41" s="220"/>
      <c r="TOC41" s="220"/>
      <c r="TOD41" s="220"/>
      <c r="TOE41" s="220"/>
      <c r="TOF41" s="220"/>
      <c r="TOG41" s="220"/>
      <c r="TOH41" s="220"/>
      <c r="TOI41" s="220"/>
      <c r="TOJ41" s="220"/>
      <c r="TOK41" s="220"/>
      <c r="TOL41" s="220"/>
      <c r="TOM41" s="220"/>
      <c r="TON41" s="220"/>
      <c r="TOO41" s="220"/>
      <c r="TOP41" s="220"/>
      <c r="TOQ41" s="220"/>
      <c r="TOR41" s="220"/>
      <c r="TOS41" s="220"/>
      <c r="TOT41" s="220"/>
      <c r="TOU41" s="220"/>
      <c r="TOV41" s="220"/>
      <c r="TOW41" s="220"/>
      <c r="TOX41" s="220"/>
      <c r="TOY41" s="220"/>
      <c r="TOZ41" s="220"/>
      <c r="TPA41" s="220"/>
      <c r="TPB41" s="220"/>
      <c r="TPC41" s="220"/>
      <c r="TPD41" s="220"/>
      <c r="TPE41" s="220"/>
      <c r="TPF41" s="220"/>
      <c r="TPG41" s="220"/>
      <c r="TPH41" s="220"/>
      <c r="TPI41" s="220"/>
      <c r="TPJ41" s="220"/>
      <c r="TPK41" s="220"/>
      <c r="TPL41" s="220"/>
      <c r="TPM41" s="220"/>
      <c r="TPN41" s="220"/>
      <c r="TPO41" s="220"/>
      <c r="TPP41" s="220"/>
      <c r="TPQ41" s="220"/>
      <c r="TPR41" s="220"/>
      <c r="TPS41" s="220"/>
      <c r="TPT41" s="220"/>
      <c r="TPU41" s="220"/>
      <c r="TPV41" s="220"/>
      <c r="TPW41" s="220"/>
      <c r="TPX41" s="220"/>
      <c r="TPY41" s="220"/>
      <c r="TPZ41" s="220"/>
      <c r="TQA41" s="220"/>
      <c r="TQB41" s="220"/>
      <c r="TQC41" s="220"/>
      <c r="TQD41" s="220"/>
      <c r="TQE41" s="220"/>
      <c r="TQF41" s="220"/>
      <c r="TQG41" s="220"/>
      <c r="TQH41" s="220"/>
      <c r="TQI41" s="220"/>
      <c r="TQJ41" s="220"/>
      <c r="TQK41" s="220"/>
      <c r="TQL41" s="220"/>
      <c r="TQM41" s="220"/>
      <c r="TQN41" s="220"/>
      <c r="TQO41" s="220"/>
      <c r="TQP41" s="220"/>
      <c r="TQQ41" s="220"/>
      <c r="TQR41" s="220"/>
      <c r="TQS41" s="220"/>
      <c r="TQT41" s="220"/>
      <c r="TQU41" s="220"/>
      <c r="TQV41" s="220"/>
      <c r="TQW41" s="220"/>
      <c r="TQX41" s="220"/>
      <c r="TQY41" s="220"/>
      <c r="TQZ41" s="220"/>
      <c r="TRA41" s="220"/>
      <c r="TRB41" s="220"/>
      <c r="TRC41" s="220"/>
      <c r="TRD41" s="220"/>
      <c r="TRE41" s="220"/>
      <c r="TRF41" s="220"/>
      <c r="TRG41" s="220"/>
      <c r="TRH41" s="220"/>
      <c r="TRI41" s="220"/>
      <c r="TRJ41" s="220"/>
      <c r="TRK41" s="220"/>
      <c r="TRL41" s="220"/>
      <c r="TRM41" s="220"/>
      <c r="TRN41" s="220"/>
      <c r="TRO41" s="220"/>
      <c r="TRP41" s="220"/>
      <c r="TRQ41" s="220"/>
      <c r="TRR41" s="220"/>
      <c r="TRS41" s="220"/>
      <c r="TRT41" s="220"/>
      <c r="TRU41" s="220"/>
      <c r="TRV41" s="220"/>
      <c r="TRW41" s="220"/>
      <c r="TRX41" s="220"/>
      <c r="TRY41" s="220"/>
      <c r="TRZ41" s="220"/>
      <c r="TSA41" s="220"/>
      <c r="TSB41" s="220"/>
      <c r="TSC41" s="220"/>
      <c r="TSD41" s="220"/>
      <c r="TSE41" s="220"/>
      <c r="TSF41" s="220"/>
      <c r="TSG41" s="220"/>
      <c r="TSH41" s="220"/>
      <c r="TSI41" s="220"/>
      <c r="TSJ41" s="220"/>
      <c r="TSK41" s="220"/>
      <c r="TSL41" s="220"/>
      <c r="TSM41" s="220"/>
      <c r="TSN41" s="220"/>
      <c r="TSO41" s="220"/>
      <c r="TSP41" s="220"/>
      <c r="TSQ41" s="220"/>
      <c r="TSR41" s="220"/>
      <c r="TSS41" s="220"/>
      <c r="TST41" s="220"/>
      <c r="TSU41" s="220"/>
      <c r="TSV41" s="220"/>
      <c r="TSW41" s="220"/>
      <c r="TSX41" s="220"/>
      <c r="TSY41" s="220"/>
      <c r="TSZ41" s="220"/>
      <c r="TTA41" s="220"/>
      <c r="TTB41" s="220"/>
      <c r="TTC41" s="220"/>
      <c r="TTD41" s="220"/>
      <c r="TTE41" s="220"/>
      <c r="TTF41" s="220"/>
      <c r="TTG41" s="220"/>
      <c r="TTH41" s="220"/>
      <c r="TTI41" s="220"/>
      <c r="TTJ41" s="220"/>
      <c r="TTK41" s="220"/>
      <c r="TTL41" s="220"/>
      <c r="TTM41" s="220"/>
      <c r="TTN41" s="220"/>
      <c r="TTO41" s="220"/>
      <c r="TTP41" s="220"/>
      <c r="TTQ41" s="220"/>
      <c r="TTR41" s="220"/>
      <c r="TTS41" s="220"/>
      <c r="TTT41" s="220"/>
      <c r="TTU41" s="220"/>
      <c r="TTV41" s="220"/>
      <c r="TTW41" s="220"/>
      <c r="TTX41" s="220"/>
      <c r="TTY41" s="220"/>
      <c r="TTZ41" s="220"/>
      <c r="TUA41" s="220"/>
      <c r="TUB41" s="220"/>
      <c r="TUC41" s="220"/>
      <c r="TUD41" s="220"/>
      <c r="TUE41" s="220"/>
      <c r="TUF41" s="220"/>
      <c r="TUG41" s="220"/>
      <c r="TUH41" s="220"/>
      <c r="TUI41" s="220"/>
      <c r="TUJ41" s="220"/>
      <c r="TUK41" s="220"/>
      <c r="TUL41" s="220"/>
      <c r="TUM41" s="220"/>
      <c r="TUN41" s="220"/>
      <c r="TUO41" s="220"/>
      <c r="TUP41" s="220"/>
      <c r="TUQ41" s="220"/>
      <c r="TUR41" s="220"/>
      <c r="TUS41" s="220"/>
      <c r="TUT41" s="220"/>
      <c r="TUU41" s="220"/>
      <c r="TUV41" s="220"/>
      <c r="TUW41" s="220"/>
      <c r="TUX41" s="220"/>
      <c r="TUY41" s="220"/>
      <c r="TUZ41" s="220"/>
      <c r="TVA41" s="220"/>
      <c r="TVB41" s="220"/>
      <c r="TVC41" s="220"/>
      <c r="TVD41" s="220"/>
      <c r="TVE41" s="220"/>
      <c r="TVF41" s="220"/>
      <c r="TVG41" s="220"/>
      <c r="TVH41" s="220"/>
      <c r="TVI41" s="220"/>
      <c r="TVJ41" s="220"/>
      <c r="TVK41" s="220"/>
      <c r="TVL41" s="220"/>
      <c r="TVM41" s="220"/>
      <c r="TVN41" s="220"/>
      <c r="TVO41" s="220"/>
      <c r="TVP41" s="220"/>
      <c r="TVQ41" s="220"/>
      <c r="TVR41" s="220"/>
      <c r="TVS41" s="220"/>
      <c r="TVT41" s="220"/>
      <c r="TVU41" s="220"/>
      <c r="TVV41" s="220"/>
      <c r="TVW41" s="220"/>
      <c r="TVX41" s="220"/>
      <c r="TVY41" s="220"/>
      <c r="TVZ41" s="220"/>
      <c r="TWA41" s="220"/>
      <c r="TWB41" s="220"/>
      <c r="TWC41" s="220"/>
      <c r="TWD41" s="220"/>
      <c r="TWE41" s="220"/>
      <c r="TWF41" s="220"/>
      <c r="TWG41" s="220"/>
      <c r="TWH41" s="220"/>
      <c r="TWI41" s="220"/>
      <c r="TWJ41" s="220"/>
      <c r="TWK41" s="220"/>
      <c r="TWL41" s="220"/>
      <c r="TWM41" s="220"/>
      <c r="TWN41" s="220"/>
      <c r="TWO41" s="220"/>
      <c r="TWP41" s="220"/>
      <c r="TWQ41" s="220"/>
      <c r="TWR41" s="220"/>
      <c r="TWS41" s="220"/>
      <c r="TWT41" s="220"/>
      <c r="TWU41" s="220"/>
      <c r="TWV41" s="220"/>
      <c r="TWW41" s="220"/>
      <c r="TWX41" s="220"/>
      <c r="TWY41" s="220"/>
      <c r="TWZ41" s="220"/>
      <c r="TXA41" s="220"/>
      <c r="TXB41" s="220"/>
      <c r="TXC41" s="220"/>
      <c r="TXD41" s="220"/>
      <c r="TXE41" s="220"/>
      <c r="TXF41" s="220"/>
      <c r="TXG41" s="220"/>
      <c r="TXH41" s="220"/>
      <c r="TXI41" s="220"/>
      <c r="TXJ41" s="220"/>
      <c r="TXK41" s="220"/>
      <c r="TXL41" s="220"/>
      <c r="TXM41" s="220"/>
      <c r="TXN41" s="220"/>
      <c r="TXO41" s="220"/>
      <c r="TXP41" s="220"/>
      <c r="TXQ41" s="220"/>
      <c r="TXR41" s="220"/>
      <c r="TXS41" s="220"/>
      <c r="TXT41" s="220"/>
      <c r="TXU41" s="220"/>
      <c r="TXV41" s="220"/>
      <c r="TXW41" s="220"/>
      <c r="TXX41" s="220"/>
      <c r="TXY41" s="220"/>
      <c r="TXZ41" s="220"/>
      <c r="TYA41" s="220"/>
      <c r="TYB41" s="220"/>
      <c r="TYC41" s="220"/>
      <c r="TYD41" s="220"/>
      <c r="TYE41" s="220"/>
      <c r="TYF41" s="220"/>
      <c r="TYG41" s="220"/>
      <c r="TYH41" s="220"/>
      <c r="TYI41" s="220"/>
      <c r="TYJ41" s="220"/>
      <c r="TYK41" s="220"/>
      <c r="TYL41" s="220"/>
      <c r="TYM41" s="220"/>
      <c r="TYN41" s="220"/>
      <c r="TYO41" s="220"/>
      <c r="TYP41" s="220"/>
      <c r="TYQ41" s="220"/>
      <c r="TYR41" s="220"/>
      <c r="TYS41" s="220"/>
      <c r="TYT41" s="220"/>
      <c r="TYU41" s="220"/>
      <c r="TYV41" s="220"/>
      <c r="TYW41" s="220"/>
      <c r="TYX41" s="220"/>
      <c r="TYY41" s="220"/>
      <c r="TYZ41" s="220"/>
      <c r="TZA41" s="220"/>
      <c r="TZB41" s="220"/>
      <c r="TZC41" s="220"/>
      <c r="TZD41" s="220"/>
      <c r="TZE41" s="220"/>
      <c r="TZF41" s="220"/>
      <c r="TZG41" s="220"/>
      <c r="TZH41" s="220"/>
      <c r="TZI41" s="220"/>
      <c r="TZJ41" s="220"/>
      <c r="TZK41" s="220"/>
      <c r="TZL41" s="220"/>
      <c r="TZM41" s="220"/>
      <c r="TZN41" s="220"/>
      <c r="TZO41" s="220"/>
      <c r="TZP41" s="220"/>
      <c r="TZQ41" s="220"/>
      <c r="TZR41" s="220"/>
      <c r="TZS41" s="220"/>
      <c r="TZT41" s="220"/>
      <c r="TZU41" s="220"/>
      <c r="TZV41" s="220"/>
      <c r="TZW41" s="220"/>
      <c r="TZX41" s="220"/>
      <c r="TZY41" s="220"/>
      <c r="TZZ41" s="220"/>
      <c r="UAA41" s="220"/>
      <c r="UAB41" s="220"/>
      <c r="UAC41" s="220"/>
      <c r="UAD41" s="220"/>
      <c r="UAE41" s="220"/>
      <c r="UAF41" s="220"/>
      <c r="UAG41" s="220"/>
      <c r="UAH41" s="220"/>
      <c r="UAI41" s="220"/>
      <c r="UAJ41" s="220"/>
      <c r="UAK41" s="220"/>
      <c r="UAL41" s="220"/>
      <c r="UAM41" s="220"/>
      <c r="UAN41" s="220"/>
      <c r="UAO41" s="220"/>
      <c r="UAP41" s="220"/>
      <c r="UAQ41" s="220"/>
      <c r="UAR41" s="220"/>
      <c r="UAS41" s="220"/>
      <c r="UAT41" s="220"/>
      <c r="UAU41" s="220"/>
      <c r="UAV41" s="220"/>
      <c r="UAW41" s="220"/>
      <c r="UAX41" s="220"/>
      <c r="UAY41" s="220"/>
      <c r="UAZ41" s="220"/>
      <c r="UBA41" s="220"/>
      <c r="UBB41" s="220"/>
      <c r="UBC41" s="220"/>
      <c r="UBD41" s="220"/>
      <c r="UBE41" s="220"/>
      <c r="UBF41" s="220"/>
      <c r="UBG41" s="220"/>
      <c r="UBH41" s="220"/>
      <c r="UBI41" s="220"/>
      <c r="UBJ41" s="220"/>
      <c r="UBK41" s="220"/>
      <c r="UBL41" s="220"/>
      <c r="UBM41" s="220"/>
      <c r="UBN41" s="220"/>
      <c r="UBO41" s="220"/>
      <c r="UBP41" s="220"/>
      <c r="UBQ41" s="220"/>
      <c r="UBR41" s="220"/>
      <c r="UBS41" s="220"/>
      <c r="UBT41" s="220"/>
      <c r="UBU41" s="220"/>
      <c r="UBV41" s="220"/>
      <c r="UBW41" s="220"/>
      <c r="UBX41" s="220"/>
      <c r="UBY41" s="220"/>
      <c r="UBZ41" s="220"/>
      <c r="UCA41" s="220"/>
      <c r="UCB41" s="220"/>
      <c r="UCC41" s="220"/>
      <c r="UCD41" s="220"/>
      <c r="UCE41" s="220"/>
      <c r="UCF41" s="220"/>
      <c r="UCG41" s="220"/>
      <c r="UCH41" s="220"/>
      <c r="UCI41" s="220"/>
      <c r="UCJ41" s="220"/>
      <c r="UCK41" s="220"/>
      <c r="UCL41" s="220"/>
      <c r="UCM41" s="220"/>
      <c r="UCN41" s="220"/>
      <c r="UCO41" s="220"/>
      <c r="UCP41" s="220"/>
      <c r="UCQ41" s="220"/>
      <c r="UCR41" s="220"/>
      <c r="UCS41" s="220"/>
      <c r="UCT41" s="220"/>
      <c r="UCU41" s="220"/>
      <c r="UCV41" s="220"/>
      <c r="UCW41" s="220"/>
      <c r="UCX41" s="220"/>
      <c r="UCY41" s="220"/>
      <c r="UCZ41" s="220"/>
      <c r="UDA41" s="220"/>
      <c r="UDB41" s="220"/>
      <c r="UDC41" s="220"/>
      <c r="UDD41" s="220"/>
      <c r="UDE41" s="220"/>
      <c r="UDF41" s="220"/>
      <c r="UDG41" s="220"/>
      <c r="UDH41" s="220"/>
      <c r="UDI41" s="220"/>
      <c r="UDJ41" s="220"/>
      <c r="UDK41" s="220"/>
      <c r="UDL41" s="220"/>
      <c r="UDM41" s="220"/>
      <c r="UDN41" s="220"/>
      <c r="UDO41" s="220"/>
      <c r="UDP41" s="220"/>
      <c r="UDQ41" s="220"/>
      <c r="UDR41" s="220"/>
      <c r="UDS41" s="220"/>
      <c r="UDT41" s="220"/>
      <c r="UDU41" s="220"/>
      <c r="UDV41" s="220"/>
      <c r="UDW41" s="220"/>
      <c r="UDX41" s="220"/>
      <c r="UDY41" s="220"/>
      <c r="UDZ41" s="220"/>
      <c r="UEA41" s="220"/>
      <c r="UEB41" s="220"/>
      <c r="UEC41" s="220"/>
      <c r="UED41" s="220"/>
      <c r="UEE41" s="220"/>
      <c r="UEF41" s="220"/>
      <c r="UEG41" s="220"/>
      <c r="UEH41" s="220"/>
      <c r="UEI41" s="220"/>
      <c r="UEJ41" s="220"/>
      <c r="UEK41" s="220"/>
      <c r="UEL41" s="220"/>
      <c r="UEM41" s="220"/>
      <c r="UEN41" s="220"/>
      <c r="UEO41" s="220"/>
      <c r="UEP41" s="220"/>
      <c r="UEQ41" s="220"/>
      <c r="UER41" s="220"/>
      <c r="UES41" s="220"/>
      <c r="UET41" s="220"/>
      <c r="UEU41" s="220"/>
      <c r="UEV41" s="220"/>
      <c r="UEW41" s="220"/>
      <c r="UEX41" s="220"/>
      <c r="UEY41" s="220"/>
      <c r="UEZ41" s="220"/>
      <c r="UFA41" s="220"/>
      <c r="UFB41" s="220"/>
      <c r="UFC41" s="220"/>
      <c r="UFD41" s="220"/>
      <c r="UFE41" s="220"/>
      <c r="UFF41" s="220"/>
      <c r="UFG41" s="220"/>
      <c r="UFH41" s="220"/>
      <c r="UFI41" s="220"/>
      <c r="UFJ41" s="220"/>
      <c r="UFK41" s="220"/>
      <c r="UFL41" s="220"/>
      <c r="UFM41" s="220"/>
      <c r="UFN41" s="220"/>
      <c r="UFO41" s="220"/>
      <c r="UFP41" s="220"/>
      <c r="UFQ41" s="220"/>
      <c r="UFR41" s="220"/>
      <c r="UFS41" s="220"/>
      <c r="UFT41" s="220"/>
      <c r="UFU41" s="220"/>
      <c r="UFV41" s="220"/>
      <c r="UFW41" s="220"/>
      <c r="UFX41" s="220"/>
      <c r="UFY41" s="220"/>
      <c r="UFZ41" s="220"/>
      <c r="UGA41" s="220"/>
      <c r="UGB41" s="220"/>
      <c r="UGC41" s="220"/>
      <c r="UGD41" s="220"/>
      <c r="UGE41" s="220"/>
      <c r="UGF41" s="220"/>
      <c r="UGG41" s="220"/>
      <c r="UGH41" s="220"/>
      <c r="UGI41" s="220"/>
      <c r="UGJ41" s="220"/>
      <c r="UGK41" s="220"/>
      <c r="UGL41" s="220"/>
      <c r="UGM41" s="220"/>
      <c r="UGN41" s="220"/>
      <c r="UGO41" s="220"/>
      <c r="UGP41" s="220"/>
      <c r="UGQ41" s="220"/>
      <c r="UGR41" s="220"/>
      <c r="UGS41" s="220"/>
      <c r="UGT41" s="220"/>
      <c r="UGU41" s="220"/>
      <c r="UGV41" s="220"/>
      <c r="UGW41" s="220"/>
      <c r="UGX41" s="220"/>
      <c r="UGY41" s="220"/>
      <c r="UGZ41" s="220"/>
      <c r="UHA41" s="220"/>
      <c r="UHB41" s="220"/>
      <c r="UHC41" s="220"/>
      <c r="UHD41" s="220"/>
      <c r="UHE41" s="220"/>
      <c r="UHF41" s="220"/>
      <c r="UHG41" s="220"/>
      <c r="UHH41" s="220"/>
      <c r="UHI41" s="220"/>
      <c r="UHJ41" s="220"/>
      <c r="UHK41" s="220"/>
      <c r="UHL41" s="220"/>
      <c r="UHM41" s="220"/>
      <c r="UHN41" s="220"/>
      <c r="UHO41" s="220"/>
      <c r="UHP41" s="220"/>
      <c r="UHQ41" s="220"/>
      <c r="UHR41" s="220"/>
      <c r="UHS41" s="220"/>
      <c r="UHT41" s="220"/>
      <c r="UHU41" s="220"/>
      <c r="UHV41" s="220"/>
      <c r="UHW41" s="220"/>
      <c r="UHX41" s="220"/>
      <c r="UHY41" s="220"/>
      <c r="UHZ41" s="220"/>
      <c r="UIA41" s="220"/>
      <c r="UIB41" s="220"/>
      <c r="UIC41" s="220"/>
      <c r="UID41" s="220"/>
      <c r="UIE41" s="220"/>
      <c r="UIF41" s="220"/>
      <c r="UIG41" s="220"/>
      <c r="UIH41" s="220"/>
      <c r="UII41" s="220"/>
      <c r="UIJ41" s="220"/>
      <c r="UIK41" s="220"/>
      <c r="UIL41" s="220"/>
      <c r="UIM41" s="220"/>
      <c r="UIN41" s="220"/>
      <c r="UIO41" s="220"/>
      <c r="UIP41" s="220"/>
      <c r="UIQ41" s="220"/>
      <c r="UIR41" s="220"/>
      <c r="UIS41" s="220"/>
      <c r="UIT41" s="220"/>
      <c r="UIU41" s="220"/>
      <c r="UIV41" s="220"/>
      <c r="UIW41" s="220"/>
      <c r="UIX41" s="220"/>
      <c r="UIY41" s="220"/>
      <c r="UIZ41" s="220"/>
      <c r="UJA41" s="220"/>
      <c r="UJB41" s="220"/>
      <c r="UJC41" s="220"/>
      <c r="UJD41" s="220"/>
      <c r="UJE41" s="220"/>
      <c r="UJF41" s="220"/>
      <c r="UJG41" s="220"/>
      <c r="UJH41" s="220"/>
      <c r="UJI41" s="220"/>
      <c r="UJJ41" s="220"/>
      <c r="UJK41" s="220"/>
      <c r="UJL41" s="220"/>
      <c r="UJM41" s="220"/>
      <c r="UJN41" s="220"/>
      <c r="UJO41" s="220"/>
      <c r="UJP41" s="220"/>
      <c r="UJQ41" s="220"/>
      <c r="UJR41" s="220"/>
      <c r="UJS41" s="220"/>
      <c r="UJT41" s="220"/>
      <c r="UJU41" s="220"/>
      <c r="UJV41" s="220"/>
      <c r="UJW41" s="220"/>
      <c r="UJX41" s="220"/>
      <c r="UJY41" s="220"/>
      <c r="UJZ41" s="220"/>
      <c r="UKA41" s="220"/>
      <c r="UKB41" s="220"/>
      <c r="UKC41" s="220"/>
      <c r="UKD41" s="220"/>
      <c r="UKE41" s="220"/>
      <c r="UKF41" s="220"/>
      <c r="UKG41" s="220"/>
      <c r="UKH41" s="220"/>
      <c r="UKI41" s="220"/>
      <c r="UKJ41" s="220"/>
      <c r="UKK41" s="220"/>
      <c r="UKL41" s="220"/>
      <c r="UKM41" s="220"/>
      <c r="UKN41" s="220"/>
      <c r="UKO41" s="220"/>
      <c r="UKP41" s="220"/>
      <c r="UKQ41" s="220"/>
      <c r="UKR41" s="220"/>
      <c r="UKS41" s="220"/>
      <c r="UKT41" s="220"/>
      <c r="UKU41" s="220"/>
      <c r="UKV41" s="220"/>
      <c r="UKW41" s="220"/>
      <c r="UKX41" s="220"/>
      <c r="UKY41" s="220"/>
      <c r="UKZ41" s="220"/>
      <c r="ULA41" s="220"/>
      <c r="ULB41" s="220"/>
      <c r="ULC41" s="220"/>
      <c r="ULD41" s="220"/>
      <c r="ULE41" s="220"/>
      <c r="ULF41" s="220"/>
      <c r="ULG41" s="220"/>
      <c r="ULH41" s="220"/>
      <c r="ULI41" s="220"/>
      <c r="ULJ41" s="220"/>
      <c r="ULK41" s="220"/>
      <c r="ULL41" s="220"/>
      <c r="ULM41" s="220"/>
      <c r="ULN41" s="220"/>
      <c r="ULO41" s="220"/>
      <c r="ULP41" s="220"/>
      <c r="ULQ41" s="220"/>
      <c r="ULR41" s="220"/>
      <c r="ULS41" s="220"/>
      <c r="ULT41" s="220"/>
      <c r="ULU41" s="220"/>
      <c r="ULV41" s="220"/>
      <c r="ULW41" s="220"/>
      <c r="ULX41" s="220"/>
      <c r="ULY41" s="220"/>
      <c r="ULZ41" s="220"/>
      <c r="UMA41" s="220"/>
      <c r="UMB41" s="220"/>
      <c r="UMC41" s="220"/>
      <c r="UMD41" s="220"/>
      <c r="UME41" s="220"/>
      <c r="UMF41" s="220"/>
      <c r="UMG41" s="220"/>
      <c r="UMH41" s="220"/>
      <c r="UMI41" s="220"/>
      <c r="UMJ41" s="220"/>
      <c r="UMK41" s="220"/>
      <c r="UML41" s="220"/>
      <c r="UMM41" s="220"/>
      <c r="UMN41" s="220"/>
      <c r="UMO41" s="220"/>
      <c r="UMP41" s="220"/>
      <c r="UMQ41" s="220"/>
      <c r="UMR41" s="220"/>
      <c r="UMS41" s="220"/>
      <c r="UMT41" s="220"/>
      <c r="UMU41" s="220"/>
      <c r="UMV41" s="220"/>
      <c r="UMW41" s="220"/>
      <c r="UMX41" s="220"/>
      <c r="UMY41" s="220"/>
      <c r="UMZ41" s="220"/>
      <c r="UNA41" s="220"/>
      <c r="UNB41" s="220"/>
      <c r="UNC41" s="220"/>
      <c r="UND41" s="220"/>
      <c r="UNE41" s="220"/>
      <c r="UNF41" s="220"/>
      <c r="UNG41" s="220"/>
      <c r="UNH41" s="220"/>
      <c r="UNI41" s="220"/>
      <c r="UNJ41" s="220"/>
      <c r="UNK41" s="220"/>
      <c r="UNL41" s="220"/>
      <c r="UNM41" s="220"/>
      <c r="UNN41" s="220"/>
      <c r="UNO41" s="220"/>
      <c r="UNP41" s="220"/>
      <c r="UNQ41" s="220"/>
      <c r="UNR41" s="220"/>
      <c r="UNS41" s="220"/>
      <c r="UNT41" s="220"/>
      <c r="UNU41" s="220"/>
      <c r="UNV41" s="220"/>
      <c r="UNW41" s="220"/>
      <c r="UNX41" s="220"/>
      <c r="UNY41" s="220"/>
      <c r="UNZ41" s="220"/>
      <c r="UOA41" s="220"/>
      <c r="UOB41" s="220"/>
      <c r="UOC41" s="220"/>
      <c r="UOD41" s="220"/>
      <c r="UOE41" s="220"/>
      <c r="UOF41" s="220"/>
      <c r="UOG41" s="220"/>
      <c r="UOH41" s="220"/>
      <c r="UOI41" s="220"/>
      <c r="UOJ41" s="220"/>
      <c r="UOK41" s="220"/>
      <c r="UOL41" s="220"/>
      <c r="UOM41" s="220"/>
      <c r="UON41" s="220"/>
      <c r="UOO41" s="220"/>
      <c r="UOP41" s="220"/>
      <c r="UOQ41" s="220"/>
      <c r="UOR41" s="220"/>
      <c r="UOS41" s="220"/>
      <c r="UOT41" s="220"/>
      <c r="UOU41" s="220"/>
      <c r="UOV41" s="220"/>
      <c r="UOW41" s="220"/>
      <c r="UOX41" s="220"/>
      <c r="UOY41" s="220"/>
      <c r="UOZ41" s="220"/>
      <c r="UPA41" s="220"/>
      <c r="UPB41" s="220"/>
      <c r="UPC41" s="220"/>
      <c r="UPD41" s="220"/>
      <c r="UPE41" s="220"/>
      <c r="UPF41" s="220"/>
      <c r="UPG41" s="220"/>
      <c r="UPH41" s="220"/>
      <c r="UPI41" s="220"/>
      <c r="UPJ41" s="220"/>
      <c r="UPK41" s="220"/>
      <c r="UPL41" s="220"/>
      <c r="UPM41" s="220"/>
      <c r="UPN41" s="220"/>
      <c r="UPO41" s="220"/>
      <c r="UPP41" s="220"/>
      <c r="UPQ41" s="220"/>
      <c r="UPR41" s="220"/>
      <c r="UPS41" s="220"/>
      <c r="UPT41" s="220"/>
      <c r="UPU41" s="220"/>
      <c r="UPV41" s="220"/>
      <c r="UPW41" s="220"/>
      <c r="UPX41" s="220"/>
      <c r="UPY41" s="220"/>
      <c r="UPZ41" s="220"/>
      <c r="UQA41" s="220"/>
      <c r="UQB41" s="220"/>
      <c r="UQC41" s="220"/>
      <c r="UQD41" s="220"/>
      <c r="UQE41" s="220"/>
      <c r="UQF41" s="220"/>
      <c r="UQG41" s="220"/>
      <c r="UQH41" s="220"/>
      <c r="UQI41" s="220"/>
      <c r="UQJ41" s="220"/>
      <c r="UQK41" s="220"/>
      <c r="UQL41" s="220"/>
      <c r="UQM41" s="220"/>
      <c r="UQN41" s="220"/>
      <c r="UQO41" s="220"/>
      <c r="UQP41" s="220"/>
      <c r="UQQ41" s="220"/>
      <c r="UQR41" s="220"/>
      <c r="UQS41" s="220"/>
      <c r="UQT41" s="220"/>
      <c r="UQU41" s="220"/>
      <c r="UQV41" s="220"/>
      <c r="UQW41" s="220"/>
      <c r="UQX41" s="220"/>
      <c r="UQY41" s="220"/>
      <c r="UQZ41" s="220"/>
      <c r="URA41" s="220"/>
      <c r="URB41" s="220"/>
      <c r="URC41" s="220"/>
      <c r="URD41" s="220"/>
      <c r="URE41" s="220"/>
      <c r="URF41" s="220"/>
      <c r="URG41" s="220"/>
      <c r="URH41" s="220"/>
      <c r="URI41" s="220"/>
      <c r="URJ41" s="220"/>
      <c r="URK41" s="220"/>
      <c r="URL41" s="220"/>
      <c r="URM41" s="220"/>
      <c r="URN41" s="220"/>
      <c r="URO41" s="220"/>
      <c r="URP41" s="220"/>
      <c r="URQ41" s="220"/>
      <c r="URR41" s="220"/>
      <c r="URS41" s="220"/>
      <c r="URT41" s="220"/>
      <c r="URU41" s="220"/>
      <c r="URV41" s="220"/>
      <c r="URW41" s="220"/>
      <c r="URX41" s="220"/>
      <c r="URY41" s="220"/>
      <c r="URZ41" s="220"/>
      <c r="USA41" s="220"/>
      <c r="USB41" s="220"/>
      <c r="USC41" s="220"/>
      <c r="USD41" s="220"/>
      <c r="USE41" s="220"/>
      <c r="USF41" s="220"/>
      <c r="USG41" s="220"/>
      <c r="USH41" s="220"/>
      <c r="USI41" s="220"/>
      <c r="USJ41" s="220"/>
      <c r="USK41" s="220"/>
      <c r="USL41" s="220"/>
      <c r="USM41" s="220"/>
      <c r="USN41" s="220"/>
      <c r="USO41" s="220"/>
      <c r="USP41" s="220"/>
      <c r="USQ41" s="220"/>
      <c r="USR41" s="220"/>
      <c r="USS41" s="220"/>
      <c r="UST41" s="220"/>
      <c r="USU41" s="220"/>
      <c r="USV41" s="220"/>
      <c r="USW41" s="220"/>
      <c r="USX41" s="220"/>
      <c r="USY41" s="220"/>
      <c r="USZ41" s="220"/>
      <c r="UTA41" s="220"/>
      <c r="UTB41" s="220"/>
      <c r="UTC41" s="220"/>
      <c r="UTD41" s="220"/>
      <c r="UTE41" s="220"/>
      <c r="UTF41" s="220"/>
      <c r="UTG41" s="220"/>
      <c r="UTH41" s="220"/>
      <c r="UTI41" s="220"/>
      <c r="UTJ41" s="220"/>
      <c r="UTK41" s="220"/>
      <c r="UTL41" s="220"/>
      <c r="UTM41" s="220"/>
      <c r="UTN41" s="220"/>
      <c r="UTO41" s="220"/>
      <c r="UTP41" s="220"/>
      <c r="UTQ41" s="220"/>
      <c r="UTR41" s="220"/>
      <c r="UTS41" s="220"/>
      <c r="UTT41" s="220"/>
      <c r="UTU41" s="220"/>
      <c r="UTV41" s="220"/>
      <c r="UTW41" s="220"/>
      <c r="UTX41" s="220"/>
      <c r="UTY41" s="220"/>
      <c r="UTZ41" s="220"/>
      <c r="UUA41" s="220"/>
      <c r="UUB41" s="220"/>
      <c r="UUC41" s="220"/>
      <c r="UUD41" s="220"/>
      <c r="UUE41" s="220"/>
      <c r="UUF41" s="220"/>
      <c r="UUG41" s="220"/>
      <c r="UUH41" s="220"/>
      <c r="UUI41" s="220"/>
      <c r="UUJ41" s="220"/>
      <c r="UUK41" s="220"/>
      <c r="UUL41" s="220"/>
      <c r="UUM41" s="220"/>
      <c r="UUN41" s="220"/>
      <c r="UUO41" s="220"/>
      <c r="UUP41" s="220"/>
      <c r="UUQ41" s="220"/>
      <c r="UUR41" s="220"/>
      <c r="UUS41" s="220"/>
      <c r="UUT41" s="220"/>
      <c r="UUU41" s="220"/>
      <c r="UUV41" s="220"/>
      <c r="UUW41" s="220"/>
      <c r="UUX41" s="220"/>
      <c r="UUY41" s="220"/>
      <c r="UUZ41" s="220"/>
      <c r="UVA41" s="220"/>
      <c r="UVB41" s="220"/>
      <c r="UVC41" s="220"/>
      <c r="UVD41" s="220"/>
      <c r="UVE41" s="220"/>
      <c r="UVF41" s="220"/>
      <c r="UVG41" s="220"/>
      <c r="UVH41" s="220"/>
      <c r="UVI41" s="220"/>
      <c r="UVJ41" s="220"/>
      <c r="UVK41" s="220"/>
      <c r="UVL41" s="220"/>
      <c r="UVM41" s="220"/>
      <c r="UVN41" s="220"/>
      <c r="UVO41" s="220"/>
      <c r="UVP41" s="220"/>
      <c r="UVQ41" s="220"/>
      <c r="UVR41" s="220"/>
      <c r="UVS41" s="220"/>
      <c r="UVT41" s="220"/>
      <c r="UVU41" s="220"/>
      <c r="UVV41" s="220"/>
      <c r="UVW41" s="220"/>
      <c r="UVX41" s="220"/>
      <c r="UVY41" s="220"/>
      <c r="UVZ41" s="220"/>
      <c r="UWA41" s="220"/>
      <c r="UWB41" s="220"/>
      <c r="UWC41" s="220"/>
      <c r="UWD41" s="220"/>
      <c r="UWE41" s="220"/>
      <c r="UWF41" s="220"/>
      <c r="UWG41" s="220"/>
      <c r="UWH41" s="220"/>
      <c r="UWI41" s="220"/>
      <c r="UWJ41" s="220"/>
      <c r="UWK41" s="220"/>
      <c r="UWL41" s="220"/>
      <c r="UWM41" s="220"/>
      <c r="UWN41" s="220"/>
      <c r="UWO41" s="220"/>
      <c r="UWP41" s="220"/>
      <c r="UWQ41" s="220"/>
      <c r="UWR41" s="220"/>
      <c r="UWS41" s="220"/>
      <c r="UWT41" s="220"/>
      <c r="UWU41" s="220"/>
      <c r="UWV41" s="220"/>
      <c r="UWW41" s="220"/>
      <c r="UWX41" s="220"/>
      <c r="UWY41" s="220"/>
      <c r="UWZ41" s="220"/>
      <c r="UXA41" s="220"/>
      <c r="UXB41" s="220"/>
      <c r="UXC41" s="220"/>
      <c r="UXD41" s="220"/>
      <c r="UXE41" s="220"/>
      <c r="UXF41" s="220"/>
      <c r="UXG41" s="220"/>
      <c r="UXH41" s="220"/>
      <c r="UXI41" s="220"/>
      <c r="UXJ41" s="220"/>
      <c r="UXK41" s="220"/>
      <c r="UXL41" s="220"/>
      <c r="UXM41" s="220"/>
      <c r="UXN41" s="220"/>
      <c r="UXO41" s="220"/>
      <c r="UXP41" s="220"/>
      <c r="UXQ41" s="220"/>
      <c r="UXR41" s="220"/>
      <c r="UXS41" s="220"/>
      <c r="UXT41" s="220"/>
      <c r="UXU41" s="220"/>
      <c r="UXV41" s="220"/>
      <c r="UXW41" s="220"/>
      <c r="UXX41" s="220"/>
      <c r="UXY41" s="220"/>
      <c r="UXZ41" s="220"/>
      <c r="UYA41" s="220"/>
      <c r="UYB41" s="220"/>
      <c r="UYC41" s="220"/>
      <c r="UYD41" s="220"/>
      <c r="UYE41" s="220"/>
      <c r="UYF41" s="220"/>
      <c r="UYG41" s="220"/>
      <c r="UYH41" s="220"/>
      <c r="UYI41" s="220"/>
      <c r="UYJ41" s="220"/>
      <c r="UYK41" s="220"/>
      <c r="UYL41" s="220"/>
      <c r="UYM41" s="220"/>
      <c r="UYN41" s="220"/>
      <c r="UYO41" s="220"/>
      <c r="UYP41" s="220"/>
      <c r="UYQ41" s="220"/>
      <c r="UYR41" s="220"/>
      <c r="UYS41" s="220"/>
      <c r="UYT41" s="220"/>
      <c r="UYU41" s="220"/>
      <c r="UYV41" s="220"/>
      <c r="UYW41" s="220"/>
      <c r="UYX41" s="220"/>
      <c r="UYY41" s="220"/>
      <c r="UYZ41" s="220"/>
      <c r="UZA41" s="220"/>
      <c r="UZB41" s="220"/>
      <c r="UZC41" s="220"/>
      <c r="UZD41" s="220"/>
      <c r="UZE41" s="220"/>
      <c r="UZF41" s="220"/>
      <c r="UZG41" s="220"/>
      <c r="UZH41" s="220"/>
      <c r="UZI41" s="220"/>
      <c r="UZJ41" s="220"/>
      <c r="UZK41" s="220"/>
      <c r="UZL41" s="220"/>
      <c r="UZM41" s="220"/>
      <c r="UZN41" s="220"/>
      <c r="UZO41" s="220"/>
      <c r="UZP41" s="220"/>
      <c r="UZQ41" s="220"/>
      <c r="UZR41" s="220"/>
      <c r="UZS41" s="220"/>
      <c r="UZT41" s="220"/>
      <c r="UZU41" s="220"/>
      <c r="UZV41" s="220"/>
      <c r="UZW41" s="220"/>
      <c r="UZX41" s="220"/>
      <c r="UZY41" s="220"/>
      <c r="UZZ41" s="220"/>
      <c r="VAA41" s="220"/>
      <c r="VAB41" s="220"/>
      <c r="VAC41" s="220"/>
      <c r="VAD41" s="220"/>
      <c r="VAE41" s="220"/>
      <c r="VAF41" s="220"/>
      <c r="VAG41" s="220"/>
      <c r="VAH41" s="220"/>
      <c r="VAI41" s="220"/>
      <c r="VAJ41" s="220"/>
      <c r="VAK41" s="220"/>
      <c r="VAL41" s="220"/>
      <c r="VAM41" s="220"/>
      <c r="VAN41" s="220"/>
      <c r="VAO41" s="220"/>
      <c r="VAP41" s="220"/>
      <c r="VAQ41" s="220"/>
      <c r="VAR41" s="220"/>
      <c r="VAS41" s="220"/>
      <c r="VAT41" s="220"/>
      <c r="VAU41" s="220"/>
      <c r="VAV41" s="220"/>
      <c r="VAW41" s="220"/>
      <c r="VAX41" s="220"/>
      <c r="VAY41" s="220"/>
      <c r="VAZ41" s="220"/>
      <c r="VBA41" s="220"/>
      <c r="VBB41" s="220"/>
      <c r="VBC41" s="220"/>
      <c r="VBD41" s="220"/>
      <c r="VBE41" s="220"/>
      <c r="VBF41" s="220"/>
      <c r="VBG41" s="220"/>
      <c r="VBH41" s="220"/>
      <c r="VBI41" s="220"/>
      <c r="VBJ41" s="220"/>
      <c r="VBK41" s="220"/>
      <c r="VBL41" s="220"/>
      <c r="VBM41" s="220"/>
      <c r="VBN41" s="220"/>
      <c r="VBO41" s="220"/>
      <c r="VBP41" s="220"/>
      <c r="VBQ41" s="220"/>
      <c r="VBR41" s="220"/>
      <c r="VBS41" s="220"/>
      <c r="VBT41" s="220"/>
      <c r="VBU41" s="220"/>
      <c r="VBV41" s="220"/>
      <c r="VBW41" s="220"/>
      <c r="VBX41" s="220"/>
      <c r="VBY41" s="220"/>
      <c r="VBZ41" s="220"/>
      <c r="VCA41" s="220"/>
      <c r="VCB41" s="220"/>
      <c r="VCC41" s="220"/>
      <c r="VCD41" s="220"/>
      <c r="VCE41" s="220"/>
      <c r="VCF41" s="220"/>
      <c r="VCG41" s="220"/>
      <c r="VCH41" s="220"/>
      <c r="VCI41" s="220"/>
      <c r="VCJ41" s="220"/>
      <c r="VCK41" s="220"/>
      <c r="VCL41" s="220"/>
      <c r="VCM41" s="220"/>
      <c r="VCN41" s="220"/>
      <c r="VCO41" s="220"/>
      <c r="VCP41" s="220"/>
      <c r="VCQ41" s="220"/>
      <c r="VCR41" s="220"/>
      <c r="VCS41" s="220"/>
      <c r="VCT41" s="220"/>
      <c r="VCU41" s="220"/>
      <c r="VCV41" s="220"/>
      <c r="VCW41" s="220"/>
      <c r="VCX41" s="220"/>
      <c r="VCY41" s="220"/>
      <c r="VCZ41" s="220"/>
      <c r="VDA41" s="220"/>
      <c r="VDB41" s="220"/>
      <c r="VDC41" s="220"/>
      <c r="VDD41" s="220"/>
      <c r="VDE41" s="220"/>
      <c r="VDF41" s="220"/>
      <c r="VDG41" s="220"/>
      <c r="VDH41" s="220"/>
      <c r="VDI41" s="220"/>
      <c r="VDJ41" s="220"/>
      <c r="VDK41" s="220"/>
      <c r="VDL41" s="220"/>
      <c r="VDM41" s="220"/>
      <c r="VDN41" s="220"/>
      <c r="VDO41" s="220"/>
      <c r="VDP41" s="220"/>
      <c r="VDQ41" s="220"/>
      <c r="VDR41" s="220"/>
      <c r="VDS41" s="220"/>
      <c r="VDT41" s="220"/>
      <c r="VDU41" s="220"/>
      <c r="VDV41" s="220"/>
      <c r="VDW41" s="220"/>
      <c r="VDX41" s="220"/>
      <c r="VDY41" s="220"/>
      <c r="VDZ41" s="220"/>
      <c r="VEA41" s="220"/>
      <c r="VEB41" s="220"/>
      <c r="VEC41" s="220"/>
      <c r="VED41" s="220"/>
      <c r="VEE41" s="220"/>
      <c r="VEF41" s="220"/>
      <c r="VEG41" s="220"/>
      <c r="VEH41" s="220"/>
      <c r="VEI41" s="220"/>
      <c r="VEJ41" s="220"/>
      <c r="VEK41" s="220"/>
      <c r="VEL41" s="220"/>
      <c r="VEM41" s="220"/>
      <c r="VEN41" s="220"/>
      <c r="VEO41" s="220"/>
      <c r="VEP41" s="220"/>
      <c r="VEQ41" s="220"/>
      <c r="VER41" s="220"/>
      <c r="VES41" s="220"/>
      <c r="VET41" s="220"/>
      <c r="VEU41" s="220"/>
      <c r="VEV41" s="220"/>
      <c r="VEW41" s="220"/>
      <c r="VEX41" s="220"/>
      <c r="VEY41" s="220"/>
      <c r="VEZ41" s="220"/>
      <c r="VFA41" s="220"/>
      <c r="VFB41" s="220"/>
      <c r="VFC41" s="220"/>
      <c r="VFD41" s="220"/>
      <c r="VFE41" s="220"/>
      <c r="VFF41" s="220"/>
      <c r="VFG41" s="220"/>
      <c r="VFH41" s="220"/>
      <c r="VFI41" s="220"/>
      <c r="VFJ41" s="220"/>
      <c r="VFK41" s="220"/>
      <c r="VFL41" s="220"/>
      <c r="VFM41" s="220"/>
      <c r="VFN41" s="220"/>
      <c r="VFO41" s="220"/>
      <c r="VFP41" s="220"/>
      <c r="VFQ41" s="220"/>
      <c r="VFR41" s="220"/>
      <c r="VFS41" s="220"/>
      <c r="VFT41" s="220"/>
      <c r="VFU41" s="220"/>
      <c r="VFV41" s="220"/>
      <c r="VFW41" s="220"/>
      <c r="VFX41" s="220"/>
      <c r="VFY41" s="220"/>
      <c r="VFZ41" s="220"/>
      <c r="VGA41" s="220"/>
      <c r="VGB41" s="220"/>
      <c r="VGC41" s="220"/>
      <c r="VGD41" s="220"/>
      <c r="VGE41" s="220"/>
      <c r="VGF41" s="220"/>
      <c r="VGG41" s="220"/>
      <c r="VGH41" s="220"/>
      <c r="VGI41" s="220"/>
      <c r="VGJ41" s="220"/>
      <c r="VGK41" s="220"/>
      <c r="VGL41" s="220"/>
      <c r="VGM41" s="220"/>
      <c r="VGN41" s="220"/>
      <c r="VGO41" s="220"/>
      <c r="VGP41" s="220"/>
      <c r="VGQ41" s="220"/>
      <c r="VGR41" s="220"/>
      <c r="VGS41" s="220"/>
      <c r="VGT41" s="220"/>
      <c r="VGU41" s="220"/>
      <c r="VGV41" s="220"/>
      <c r="VGW41" s="220"/>
      <c r="VGX41" s="220"/>
      <c r="VGY41" s="220"/>
      <c r="VGZ41" s="220"/>
      <c r="VHA41" s="220"/>
      <c r="VHB41" s="220"/>
      <c r="VHC41" s="220"/>
      <c r="VHD41" s="220"/>
      <c r="VHE41" s="220"/>
      <c r="VHF41" s="220"/>
      <c r="VHG41" s="220"/>
      <c r="VHH41" s="220"/>
      <c r="VHI41" s="220"/>
      <c r="VHJ41" s="220"/>
      <c r="VHK41" s="220"/>
      <c r="VHL41" s="220"/>
      <c r="VHM41" s="220"/>
      <c r="VHN41" s="220"/>
      <c r="VHO41" s="220"/>
      <c r="VHP41" s="220"/>
      <c r="VHQ41" s="220"/>
      <c r="VHR41" s="220"/>
      <c r="VHS41" s="220"/>
      <c r="VHT41" s="220"/>
      <c r="VHU41" s="220"/>
      <c r="VHV41" s="220"/>
      <c r="VHW41" s="220"/>
      <c r="VHX41" s="220"/>
      <c r="VHY41" s="220"/>
      <c r="VHZ41" s="220"/>
      <c r="VIA41" s="220"/>
      <c r="VIB41" s="220"/>
      <c r="VIC41" s="220"/>
      <c r="VID41" s="220"/>
      <c r="VIE41" s="220"/>
      <c r="VIF41" s="220"/>
      <c r="VIG41" s="220"/>
      <c r="VIH41" s="220"/>
      <c r="VII41" s="220"/>
      <c r="VIJ41" s="220"/>
      <c r="VIK41" s="220"/>
      <c r="VIL41" s="220"/>
      <c r="VIM41" s="220"/>
      <c r="VIN41" s="220"/>
      <c r="VIO41" s="220"/>
      <c r="VIP41" s="220"/>
      <c r="VIQ41" s="220"/>
      <c r="VIR41" s="220"/>
      <c r="VIS41" s="220"/>
      <c r="VIT41" s="220"/>
      <c r="VIU41" s="220"/>
      <c r="VIV41" s="220"/>
      <c r="VIW41" s="220"/>
      <c r="VIX41" s="220"/>
      <c r="VIY41" s="220"/>
      <c r="VIZ41" s="220"/>
      <c r="VJA41" s="220"/>
      <c r="VJB41" s="220"/>
      <c r="VJC41" s="220"/>
      <c r="VJD41" s="220"/>
      <c r="VJE41" s="220"/>
      <c r="VJF41" s="220"/>
      <c r="VJG41" s="220"/>
      <c r="VJH41" s="220"/>
      <c r="VJI41" s="220"/>
      <c r="VJJ41" s="220"/>
      <c r="VJK41" s="220"/>
      <c r="VJL41" s="220"/>
      <c r="VJM41" s="220"/>
      <c r="VJN41" s="220"/>
      <c r="VJO41" s="220"/>
      <c r="VJP41" s="220"/>
      <c r="VJQ41" s="220"/>
      <c r="VJR41" s="220"/>
      <c r="VJS41" s="220"/>
      <c r="VJT41" s="220"/>
      <c r="VJU41" s="220"/>
      <c r="VJV41" s="220"/>
      <c r="VJW41" s="220"/>
      <c r="VJX41" s="220"/>
      <c r="VJY41" s="220"/>
      <c r="VJZ41" s="220"/>
      <c r="VKA41" s="220"/>
      <c r="VKB41" s="220"/>
      <c r="VKC41" s="220"/>
      <c r="VKD41" s="220"/>
      <c r="VKE41" s="220"/>
      <c r="VKF41" s="220"/>
      <c r="VKG41" s="220"/>
      <c r="VKH41" s="220"/>
      <c r="VKI41" s="220"/>
      <c r="VKJ41" s="220"/>
      <c r="VKK41" s="220"/>
      <c r="VKL41" s="220"/>
      <c r="VKM41" s="220"/>
      <c r="VKN41" s="220"/>
      <c r="VKO41" s="220"/>
      <c r="VKP41" s="220"/>
      <c r="VKQ41" s="220"/>
      <c r="VKR41" s="220"/>
      <c r="VKS41" s="220"/>
      <c r="VKT41" s="220"/>
      <c r="VKU41" s="220"/>
      <c r="VKV41" s="220"/>
      <c r="VKW41" s="220"/>
      <c r="VKX41" s="220"/>
      <c r="VKY41" s="220"/>
      <c r="VKZ41" s="220"/>
      <c r="VLA41" s="220"/>
      <c r="VLB41" s="220"/>
      <c r="VLC41" s="220"/>
      <c r="VLD41" s="220"/>
      <c r="VLE41" s="220"/>
      <c r="VLF41" s="220"/>
      <c r="VLG41" s="220"/>
      <c r="VLH41" s="220"/>
      <c r="VLI41" s="220"/>
      <c r="VLJ41" s="220"/>
      <c r="VLK41" s="220"/>
      <c r="VLL41" s="220"/>
      <c r="VLM41" s="220"/>
      <c r="VLN41" s="220"/>
      <c r="VLO41" s="220"/>
      <c r="VLP41" s="220"/>
      <c r="VLQ41" s="220"/>
      <c r="VLR41" s="220"/>
      <c r="VLS41" s="220"/>
      <c r="VLT41" s="220"/>
      <c r="VLU41" s="220"/>
      <c r="VLV41" s="220"/>
      <c r="VLW41" s="220"/>
      <c r="VLX41" s="220"/>
      <c r="VLY41" s="220"/>
      <c r="VLZ41" s="220"/>
      <c r="VMA41" s="220"/>
      <c r="VMB41" s="220"/>
      <c r="VMC41" s="220"/>
      <c r="VMD41" s="220"/>
      <c r="VME41" s="220"/>
      <c r="VMF41" s="220"/>
      <c r="VMG41" s="220"/>
      <c r="VMH41" s="220"/>
      <c r="VMI41" s="220"/>
      <c r="VMJ41" s="220"/>
      <c r="VMK41" s="220"/>
      <c r="VML41" s="220"/>
      <c r="VMM41" s="220"/>
      <c r="VMN41" s="220"/>
      <c r="VMO41" s="220"/>
      <c r="VMP41" s="220"/>
      <c r="VMQ41" s="220"/>
      <c r="VMR41" s="220"/>
      <c r="VMS41" s="220"/>
      <c r="VMT41" s="220"/>
      <c r="VMU41" s="220"/>
      <c r="VMV41" s="220"/>
      <c r="VMW41" s="220"/>
      <c r="VMX41" s="220"/>
      <c r="VMY41" s="220"/>
      <c r="VMZ41" s="220"/>
      <c r="VNA41" s="220"/>
      <c r="VNB41" s="220"/>
      <c r="VNC41" s="220"/>
      <c r="VND41" s="220"/>
      <c r="VNE41" s="220"/>
      <c r="VNF41" s="220"/>
      <c r="VNG41" s="220"/>
      <c r="VNH41" s="220"/>
      <c r="VNI41" s="220"/>
      <c r="VNJ41" s="220"/>
      <c r="VNK41" s="220"/>
      <c r="VNL41" s="220"/>
      <c r="VNM41" s="220"/>
      <c r="VNN41" s="220"/>
      <c r="VNO41" s="220"/>
      <c r="VNP41" s="220"/>
      <c r="VNQ41" s="220"/>
      <c r="VNR41" s="220"/>
      <c r="VNS41" s="220"/>
      <c r="VNT41" s="220"/>
      <c r="VNU41" s="220"/>
      <c r="VNV41" s="220"/>
      <c r="VNW41" s="220"/>
      <c r="VNX41" s="220"/>
      <c r="VNY41" s="220"/>
      <c r="VNZ41" s="220"/>
      <c r="VOA41" s="220"/>
      <c r="VOB41" s="220"/>
      <c r="VOC41" s="220"/>
      <c r="VOD41" s="220"/>
      <c r="VOE41" s="220"/>
      <c r="VOF41" s="220"/>
      <c r="VOG41" s="220"/>
      <c r="VOH41" s="220"/>
      <c r="VOI41" s="220"/>
      <c r="VOJ41" s="220"/>
      <c r="VOK41" s="220"/>
      <c r="VOL41" s="220"/>
      <c r="VOM41" s="220"/>
      <c r="VON41" s="220"/>
      <c r="VOO41" s="220"/>
      <c r="VOP41" s="220"/>
      <c r="VOQ41" s="220"/>
      <c r="VOR41" s="220"/>
      <c r="VOS41" s="220"/>
      <c r="VOT41" s="220"/>
      <c r="VOU41" s="220"/>
      <c r="VOV41" s="220"/>
      <c r="VOW41" s="220"/>
      <c r="VOX41" s="220"/>
      <c r="VOY41" s="220"/>
      <c r="VOZ41" s="220"/>
      <c r="VPA41" s="220"/>
      <c r="VPB41" s="220"/>
      <c r="VPC41" s="220"/>
      <c r="VPD41" s="220"/>
      <c r="VPE41" s="220"/>
      <c r="VPF41" s="220"/>
      <c r="VPG41" s="220"/>
      <c r="VPH41" s="220"/>
      <c r="VPI41" s="220"/>
      <c r="VPJ41" s="220"/>
      <c r="VPK41" s="220"/>
      <c r="VPL41" s="220"/>
      <c r="VPM41" s="220"/>
      <c r="VPN41" s="220"/>
      <c r="VPO41" s="220"/>
      <c r="VPP41" s="220"/>
      <c r="VPQ41" s="220"/>
      <c r="VPR41" s="220"/>
      <c r="VPS41" s="220"/>
      <c r="VPT41" s="220"/>
      <c r="VPU41" s="220"/>
      <c r="VPV41" s="220"/>
      <c r="VPW41" s="220"/>
      <c r="VPX41" s="220"/>
      <c r="VPY41" s="220"/>
      <c r="VPZ41" s="220"/>
      <c r="VQA41" s="220"/>
      <c r="VQB41" s="220"/>
      <c r="VQC41" s="220"/>
      <c r="VQD41" s="220"/>
      <c r="VQE41" s="220"/>
      <c r="VQF41" s="220"/>
      <c r="VQG41" s="220"/>
      <c r="VQH41" s="220"/>
      <c r="VQI41" s="220"/>
      <c r="VQJ41" s="220"/>
      <c r="VQK41" s="220"/>
      <c r="VQL41" s="220"/>
      <c r="VQM41" s="220"/>
      <c r="VQN41" s="220"/>
      <c r="VQO41" s="220"/>
      <c r="VQP41" s="220"/>
      <c r="VQQ41" s="220"/>
      <c r="VQR41" s="220"/>
      <c r="VQS41" s="220"/>
      <c r="VQT41" s="220"/>
      <c r="VQU41" s="220"/>
      <c r="VQV41" s="220"/>
      <c r="VQW41" s="220"/>
      <c r="VQX41" s="220"/>
      <c r="VQY41" s="220"/>
      <c r="VQZ41" s="220"/>
      <c r="VRA41" s="220"/>
      <c r="VRB41" s="220"/>
      <c r="VRC41" s="220"/>
      <c r="VRD41" s="220"/>
      <c r="VRE41" s="220"/>
      <c r="VRF41" s="220"/>
      <c r="VRG41" s="220"/>
      <c r="VRH41" s="220"/>
      <c r="VRI41" s="220"/>
      <c r="VRJ41" s="220"/>
      <c r="VRK41" s="220"/>
      <c r="VRL41" s="220"/>
      <c r="VRM41" s="220"/>
      <c r="VRN41" s="220"/>
      <c r="VRO41" s="220"/>
      <c r="VRP41" s="220"/>
      <c r="VRQ41" s="220"/>
      <c r="VRR41" s="220"/>
      <c r="VRS41" s="220"/>
      <c r="VRT41" s="220"/>
      <c r="VRU41" s="220"/>
      <c r="VRV41" s="220"/>
      <c r="VRW41" s="220"/>
      <c r="VRX41" s="220"/>
      <c r="VRY41" s="220"/>
      <c r="VRZ41" s="220"/>
      <c r="VSA41" s="220"/>
      <c r="VSB41" s="220"/>
      <c r="VSC41" s="220"/>
      <c r="VSD41" s="220"/>
      <c r="VSE41" s="220"/>
      <c r="VSF41" s="220"/>
      <c r="VSG41" s="220"/>
      <c r="VSH41" s="220"/>
      <c r="VSI41" s="220"/>
      <c r="VSJ41" s="220"/>
      <c r="VSK41" s="220"/>
      <c r="VSL41" s="220"/>
      <c r="VSM41" s="220"/>
      <c r="VSN41" s="220"/>
      <c r="VSO41" s="220"/>
      <c r="VSP41" s="220"/>
      <c r="VSQ41" s="220"/>
      <c r="VSR41" s="220"/>
      <c r="VSS41" s="220"/>
      <c r="VST41" s="220"/>
      <c r="VSU41" s="220"/>
      <c r="VSV41" s="220"/>
      <c r="VSW41" s="220"/>
      <c r="VSX41" s="220"/>
      <c r="VSY41" s="220"/>
      <c r="VSZ41" s="220"/>
      <c r="VTA41" s="220"/>
      <c r="VTB41" s="220"/>
      <c r="VTC41" s="220"/>
      <c r="VTD41" s="220"/>
      <c r="VTE41" s="220"/>
      <c r="VTF41" s="220"/>
      <c r="VTG41" s="220"/>
      <c r="VTH41" s="220"/>
      <c r="VTI41" s="220"/>
      <c r="VTJ41" s="220"/>
      <c r="VTK41" s="220"/>
      <c r="VTL41" s="220"/>
      <c r="VTM41" s="220"/>
      <c r="VTN41" s="220"/>
      <c r="VTO41" s="220"/>
      <c r="VTP41" s="220"/>
      <c r="VTQ41" s="220"/>
      <c r="VTR41" s="220"/>
      <c r="VTS41" s="220"/>
      <c r="VTT41" s="220"/>
      <c r="VTU41" s="220"/>
      <c r="VTV41" s="220"/>
      <c r="VTW41" s="220"/>
      <c r="VTX41" s="220"/>
      <c r="VTY41" s="220"/>
      <c r="VTZ41" s="220"/>
      <c r="VUA41" s="220"/>
      <c r="VUB41" s="220"/>
      <c r="VUC41" s="220"/>
      <c r="VUD41" s="220"/>
      <c r="VUE41" s="220"/>
      <c r="VUF41" s="220"/>
      <c r="VUG41" s="220"/>
      <c r="VUH41" s="220"/>
      <c r="VUI41" s="220"/>
      <c r="VUJ41" s="220"/>
      <c r="VUK41" s="220"/>
      <c r="VUL41" s="220"/>
      <c r="VUM41" s="220"/>
      <c r="VUN41" s="220"/>
      <c r="VUO41" s="220"/>
      <c r="VUP41" s="220"/>
      <c r="VUQ41" s="220"/>
      <c r="VUR41" s="220"/>
      <c r="VUS41" s="220"/>
      <c r="VUT41" s="220"/>
      <c r="VUU41" s="220"/>
      <c r="VUV41" s="220"/>
      <c r="VUW41" s="220"/>
      <c r="VUX41" s="220"/>
      <c r="VUY41" s="220"/>
      <c r="VUZ41" s="220"/>
      <c r="VVA41" s="220"/>
      <c r="VVB41" s="220"/>
      <c r="VVC41" s="220"/>
      <c r="VVD41" s="220"/>
      <c r="VVE41" s="220"/>
      <c r="VVF41" s="220"/>
      <c r="VVG41" s="220"/>
      <c r="VVH41" s="220"/>
      <c r="VVI41" s="220"/>
      <c r="VVJ41" s="220"/>
      <c r="VVK41" s="220"/>
      <c r="VVL41" s="220"/>
      <c r="VVM41" s="220"/>
      <c r="VVN41" s="220"/>
      <c r="VVO41" s="220"/>
      <c r="VVP41" s="220"/>
      <c r="VVQ41" s="220"/>
      <c r="VVR41" s="220"/>
      <c r="VVS41" s="220"/>
      <c r="VVT41" s="220"/>
      <c r="VVU41" s="220"/>
      <c r="VVV41" s="220"/>
      <c r="VVW41" s="220"/>
      <c r="VVX41" s="220"/>
      <c r="VVY41" s="220"/>
      <c r="VVZ41" s="220"/>
      <c r="VWA41" s="220"/>
      <c r="VWB41" s="220"/>
      <c r="VWC41" s="220"/>
      <c r="VWD41" s="220"/>
      <c r="VWE41" s="220"/>
      <c r="VWF41" s="220"/>
      <c r="VWG41" s="220"/>
      <c r="VWH41" s="220"/>
      <c r="VWI41" s="220"/>
      <c r="VWJ41" s="220"/>
      <c r="VWK41" s="220"/>
      <c r="VWL41" s="220"/>
      <c r="VWM41" s="220"/>
      <c r="VWN41" s="220"/>
      <c r="VWO41" s="220"/>
      <c r="VWP41" s="220"/>
      <c r="VWQ41" s="220"/>
      <c r="VWR41" s="220"/>
      <c r="VWS41" s="220"/>
      <c r="VWT41" s="220"/>
      <c r="VWU41" s="220"/>
      <c r="VWV41" s="220"/>
      <c r="VWW41" s="220"/>
      <c r="VWX41" s="220"/>
      <c r="VWY41" s="220"/>
      <c r="VWZ41" s="220"/>
      <c r="VXA41" s="220"/>
      <c r="VXB41" s="220"/>
      <c r="VXC41" s="220"/>
      <c r="VXD41" s="220"/>
      <c r="VXE41" s="220"/>
      <c r="VXF41" s="220"/>
      <c r="VXG41" s="220"/>
      <c r="VXH41" s="220"/>
      <c r="VXI41" s="220"/>
      <c r="VXJ41" s="220"/>
      <c r="VXK41" s="220"/>
      <c r="VXL41" s="220"/>
      <c r="VXM41" s="220"/>
      <c r="VXN41" s="220"/>
      <c r="VXO41" s="220"/>
      <c r="VXP41" s="220"/>
      <c r="VXQ41" s="220"/>
      <c r="VXR41" s="220"/>
      <c r="VXS41" s="220"/>
      <c r="VXT41" s="220"/>
      <c r="VXU41" s="220"/>
      <c r="VXV41" s="220"/>
      <c r="VXW41" s="220"/>
      <c r="VXX41" s="220"/>
      <c r="VXY41" s="220"/>
      <c r="VXZ41" s="220"/>
      <c r="VYA41" s="220"/>
      <c r="VYB41" s="220"/>
      <c r="VYC41" s="220"/>
      <c r="VYD41" s="220"/>
      <c r="VYE41" s="220"/>
      <c r="VYF41" s="220"/>
      <c r="VYG41" s="220"/>
      <c r="VYH41" s="220"/>
      <c r="VYI41" s="220"/>
      <c r="VYJ41" s="220"/>
      <c r="VYK41" s="220"/>
      <c r="VYL41" s="220"/>
      <c r="VYM41" s="220"/>
      <c r="VYN41" s="220"/>
      <c r="VYO41" s="220"/>
      <c r="VYP41" s="220"/>
      <c r="VYQ41" s="220"/>
      <c r="VYR41" s="220"/>
      <c r="VYS41" s="220"/>
      <c r="VYT41" s="220"/>
      <c r="VYU41" s="220"/>
      <c r="VYV41" s="220"/>
      <c r="VYW41" s="220"/>
      <c r="VYX41" s="220"/>
      <c r="VYY41" s="220"/>
      <c r="VYZ41" s="220"/>
      <c r="VZA41" s="220"/>
      <c r="VZB41" s="220"/>
      <c r="VZC41" s="220"/>
      <c r="VZD41" s="220"/>
      <c r="VZE41" s="220"/>
      <c r="VZF41" s="220"/>
      <c r="VZG41" s="220"/>
      <c r="VZH41" s="220"/>
      <c r="VZI41" s="220"/>
      <c r="VZJ41" s="220"/>
      <c r="VZK41" s="220"/>
      <c r="VZL41" s="220"/>
      <c r="VZM41" s="220"/>
      <c r="VZN41" s="220"/>
      <c r="VZO41" s="220"/>
      <c r="VZP41" s="220"/>
      <c r="VZQ41" s="220"/>
      <c r="VZR41" s="220"/>
      <c r="VZS41" s="220"/>
      <c r="VZT41" s="220"/>
      <c r="VZU41" s="220"/>
      <c r="VZV41" s="220"/>
      <c r="VZW41" s="220"/>
      <c r="VZX41" s="220"/>
      <c r="VZY41" s="220"/>
      <c r="VZZ41" s="220"/>
      <c r="WAA41" s="220"/>
      <c r="WAB41" s="220"/>
      <c r="WAC41" s="220"/>
      <c r="WAD41" s="220"/>
      <c r="WAE41" s="220"/>
      <c r="WAF41" s="220"/>
      <c r="WAG41" s="220"/>
      <c r="WAH41" s="220"/>
      <c r="WAI41" s="220"/>
      <c r="WAJ41" s="220"/>
      <c r="WAK41" s="220"/>
      <c r="WAL41" s="220"/>
      <c r="WAM41" s="220"/>
      <c r="WAN41" s="220"/>
      <c r="WAO41" s="220"/>
      <c r="WAP41" s="220"/>
      <c r="WAQ41" s="220"/>
      <c r="WAR41" s="220"/>
      <c r="WAS41" s="220"/>
      <c r="WAT41" s="220"/>
      <c r="WAU41" s="220"/>
      <c r="WAV41" s="220"/>
      <c r="WAW41" s="220"/>
      <c r="WAX41" s="220"/>
      <c r="WAY41" s="220"/>
      <c r="WAZ41" s="220"/>
      <c r="WBA41" s="220"/>
      <c r="WBB41" s="220"/>
      <c r="WBC41" s="220"/>
      <c r="WBD41" s="220"/>
      <c r="WBE41" s="220"/>
      <c r="WBF41" s="220"/>
      <c r="WBG41" s="220"/>
      <c r="WBH41" s="220"/>
      <c r="WBI41" s="220"/>
      <c r="WBJ41" s="220"/>
      <c r="WBK41" s="220"/>
      <c r="WBL41" s="220"/>
      <c r="WBM41" s="220"/>
      <c r="WBN41" s="220"/>
      <c r="WBO41" s="220"/>
      <c r="WBP41" s="220"/>
      <c r="WBQ41" s="220"/>
      <c r="WBR41" s="220"/>
      <c r="WBS41" s="220"/>
      <c r="WBT41" s="220"/>
      <c r="WBU41" s="220"/>
      <c r="WBV41" s="220"/>
      <c r="WBW41" s="220"/>
      <c r="WBX41" s="220"/>
      <c r="WBY41" s="220"/>
      <c r="WBZ41" s="220"/>
      <c r="WCA41" s="220"/>
      <c r="WCB41" s="220"/>
      <c r="WCC41" s="220"/>
      <c r="WCD41" s="220"/>
      <c r="WCE41" s="220"/>
      <c r="WCF41" s="220"/>
      <c r="WCG41" s="220"/>
      <c r="WCH41" s="220"/>
      <c r="WCI41" s="220"/>
      <c r="WCJ41" s="220"/>
      <c r="WCK41" s="220"/>
      <c r="WCL41" s="220"/>
      <c r="WCM41" s="220"/>
      <c r="WCN41" s="220"/>
      <c r="WCO41" s="220"/>
      <c r="WCP41" s="220"/>
      <c r="WCQ41" s="220"/>
      <c r="WCR41" s="220"/>
      <c r="WCS41" s="220"/>
      <c r="WCT41" s="220"/>
      <c r="WCU41" s="220"/>
      <c r="WCV41" s="220"/>
      <c r="WCW41" s="220"/>
      <c r="WCX41" s="220"/>
      <c r="WCY41" s="220"/>
      <c r="WCZ41" s="220"/>
      <c r="WDA41" s="220"/>
      <c r="WDB41" s="220"/>
      <c r="WDC41" s="220"/>
      <c r="WDD41" s="220"/>
      <c r="WDE41" s="220"/>
      <c r="WDF41" s="220"/>
      <c r="WDG41" s="220"/>
      <c r="WDH41" s="220"/>
      <c r="WDI41" s="220"/>
      <c r="WDJ41" s="220"/>
      <c r="WDK41" s="220"/>
      <c r="WDL41" s="220"/>
      <c r="WDM41" s="220"/>
      <c r="WDN41" s="220"/>
      <c r="WDO41" s="220"/>
      <c r="WDP41" s="220"/>
      <c r="WDQ41" s="220"/>
      <c r="WDR41" s="220"/>
      <c r="WDS41" s="220"/>
      <c r="WDT41" s="220"/>
      <c r="WDU41" s="220"/>
      <c r="WDV41" s="220"/>
      <c r="WDW41" s="220"/>
      <c r="WDX41" s="220"/>
      <c r="WDY41" s="220"/>
      <c r="WDZ41" s="220"/>
      <c r="WEA41" s="220"/>
      <c r="WEB41" s="220"/>
      <c r="WEC41" s="220"/>
      <c r="WED41" s="220"/>
      <c r="WEE41" s="220"/>
      <c r="WEF41" s="220"/>
      <c r="WEG41" s="220"/>
      <c r="WEH41" s="220"/>
      <c r="WEI41" s="220"/>
      <c r="WEJ41" s="220"/>
      <c r="WEK41" s="220"/>
      <c r="WEL41" s="220"/>
      <c r="WEM41" s="220"/>
      <c r="WEN41" s="220"/>
      <c r="WEO41" s="220"/>
      <c r="WEP41" s="220"/>
      <c r="WEQ41" s="220"/>
      <c r="WER41" s="220"/>
      <c r="WES41" s="220"/>
      <c r="WET41" s="220"/>
      <c r="WEU41" s="220"/>
      <c r="WEV41" s="220"/>
      <c r="WEW41" s="220"/>
      <c r="WEX41" s="220"/>
      <c r="WEY41" s="220"/>
      <c r="WEZ41" s="220"/>
      <c r="WFA41" s="220"/>
      <c r="WFB41" s="220"/>
      <c r="WFC41" s="220"/>
      <c r="WFD41" s="220"/>
      <c r="WFE41" s="220"/>
      <c r="WFF41" s="220"/>
      <c r="WFG41" s="220"/>
      <c r="WFH41" s="220"/>
      <c r="WFI41" s="220"/>
      <c r="WFJ41" s="220"/>
      <c r="WFK41" s="220"/>
      <c r="WFL41" s="220"/>
      <c r="WFM41" s="220"/>
      <c r="WFN41" s="220"/>
      <c r="WFO41" s="220"/>
      <c r="WFP41" s="220"/>
      <c r="WFQ41" s="220"/>
      <c r="WFR41" s="220"/>
      <c r="WFS41" s="220"/>
      <c r="WFT41" s="220"/>
      <c r="WFU41" s="220"/>
      <c r="WFV41" s="220"/>
      <c r="WFW41" s="220"/>
      <c r="WFX41" s="220"/>
      <c r="WFY41" s="220"/>
      <c r="WFZ41" s="220"/>
      <c r="WGA41" s="220"/>
      <c r="WGB41" s="220"/>
      <c r="WGC41" s="220"/>
      <c r="WGD41" s="220"/>
      <c r="WGE41" s="220"/>
      <c r="WGF41" s="220"/>
      <c r="WGG41" s="220"/>
      <c r="WGH41" s="220"/>
      <c r="WGI41" s="220"/>
      <c r="WGJ41" s="220"/>
      <c r="WGK41" s="220"/>
      <c r="WGL41" s="220"/>
      <c r="WGM41" s="220"/>
      <c r="WGN41" s="220"/>
      <c r="WGO41" s="220"/>
      <c r="WGP41" s="220"/>
      <c r="WGQ41" s="220"/>
      <c r="WGR41" s="220"/>
      <c r="WGS41" s="220"/>
      <c r="WGT41" s="220"/>
      <c r="WGU41" s="220"/>
      <c r="WGV41" s="220"/>
      <c r="WGW41" s="220"/>
      <c r="WGX41" s="220"/>
      <c r="WGY41" s="220"/>
      <c r="WGZ41" s="220"/>
      <c r="WHA41" s="220"/>
      <c r="WHB41" s="220"/>
      <c r="WHC41" s="220"/>
      <c r="WHD41" s="220"/>
      <c r="WHE41" s="220"/>
      <c r="WHF41" s="220"/>
      <c r="WHG41" s="220"/>
      <c r="WHH41" s="220"/>
      <c r="WHI41" s="220"/>
      <c r="WHJ41" s="220"/>
      <c r="WHK41" s="220"/>
      <c r="WHL41" s="220"/>
      <c r="WHM41" s="220"/>
      <c r="WHN41" s="220"/>
      <c r="WHO41" s="220"/>
      <c r="WHP41" s="220"/>
      <c r="WHQ41" s="220"/>
      <c r="WHR41" s="220"/>
      <c r="WHS41" s="220"/>
      <c r="WHT41" s="220"/>
      <c r="WHU41" s="220"/>
      <c r="WHV41" s="220"/>
      <c r="WHW41" s="220"/>
      <c r="WHX41" s="220"/>
      <c r="WHY41" s="220"/>
      <c r="WHZ41" s="220"/>
      <c r="WIA41" s="220"/>
      <c r="WIB41" s="220"/>
      <c r="WIC41" s="220"/>
      <c r="WID41" s="220"/>
      <c r="WIE41" s="220"/>
      <c r="WIF41" s="220"/>
      <c r="WIG41" s="220"/>
      <c r="WIH41" s="220"/>
      <c r="WII41" s="220"/>
      <c r="WIJ41" s="220"/>
      <c r="WIK41" s="220"/>
      <c r="WIL41" s="220"/>
      <c r="WIM41" s="220"/>
      <c r="WIN41" s="220"/>
      <c r="WIO41" s="220"/>
      <c r="WIP41" s="220"/>
      <c r="WIQ41" s="220"/>
      <c r="WIR41" s="220"/>
      <c r="WIS41" s="220"/>
      <c r="WIT41" s="220"/>
      <c r="WIU41" s="220"/>
      <c r="WIV41" s="220"/>
      <c r="WIW41" s="220"/>
      <c r="WIX41" s="220"/>
      <c r="WIY41" s="220"/>
      <c r="WIZ41" s="220"/>
      <c r="WJA41" s="220"/>
      <c r="WJB41" s="220"/>
      <c r="WJC41" s="220"/>
      <c r="WJD41" s="220"/>
      <c r="WJE41" s="220"/>
      <c r="WJF41" s="220"/>
      <c r="WJG41" s="220"/>
      <c r="WJH41" s="220"/>
      <c r="WJI41" s="220"/>
      <c r="WJJ41" s="220"/>
      <c r="WJK41" s="220"/>
      <c r="WJL41" s="220"/>
      <c r="WJM41" s="220"/>
      <c r="WJN41" s="220"/>
      <c r="WJO41" s="220"/>
      <c r="WJP41" s="220"/>
      <c r="WJQ41" s="220"/>
      <c r="WJR41" s="220"/>
      <c r="WJS41" s="220"/>
      <c r="WJT41" s="220"/>
      <c r="WJU41" s="220"/>
      <c r="WJV41" s="220"/>
      <c r="WJW41" s="220"/>
      <c r="WJX41" s="220"/>
      <c r="WJY41" s="220"/>
      <c r="WJZ41" s="220"/>
      <c r="WKA41" s="220"/>
      <c r="WKB41" s="220"/>
      <c r="WKC41" s="220"/>
      <c r="WKD41" s="220"/>
      <c r="WKE41" s="220"/>
      <c r="WKF41" s="220"/>
      <c r="WKG41" s="220"/>
      <c r="WKH41" s="220"/>
      <c r="WKI41" s="220"/>
      <c r="WKJ41" s="220"/>
      <c r="WKK41" s="220"/>
      <c r="WKL41" s="220"/>
      <c r="WKM41" s="220"/>
      <c r="WKN41" s="220"/>
      <c r="WKO41" s="220"/>
      <c r="WKP41" s="220"/>
      <c r="WKQ41" s="220"/>
      <c r="WKR41" s="220"/>
      <c r="WKS41" s="220"/>
      <c r="WKT41" s="220"/>
      <c r="WKU41" s="220"/>
      <c r="WKV41" s="220"/>
      <c r="WKW41" s="220"/>
      <c r="WKX41" s="220"/>
      <c r="WKY41" s="220"/>
      <c r="WKZ41" s="220"/>
      <c r="WLA41" s="220"/>
      <c r="WLB41" s="220"/>
      <c r="WLC41" s="220"/>
      <c r="WLD41" s="220"/>
      <c r="WLE41" s="220"/>
      <c r="WLF41" s="220"/>
      <c r="WLG41" s="220"/>
      <c r="WLH41" s="220"/>
      <c r="WLI41" s="220"/>
      <c r="WLJ41" s="220"/>
      <c r="WLK41" s="220"/>
      <c r="WLL41" s="220"/>
      <c r="WLM41" s="220"/>
      <c r="WLN41" s="220"/>
      <c r="WLO41" s="220"/>
      <c r="WLP41" s="220"/>
      <c r="WLQ41" s="220"/>
      <c r="WLR41" s="220"/>
      <c r="WLS41" s="220"/>
      <c r="WLT41" s="220"/>
      <c r="WLU41" s="220"/>
      <c r="WLV41" s="220"/>
      <c r="WLW41" s="220"/>
      <c r="WLX41" s="220"/>
      <c r="WLY41" s="220"/>
      <c r="WLZ41" s="220"/>
      <c r="WMA41" s="220"/>
      <c r="WMB41" s="220"/>
      <c r="WMC41" s="220"/>
      <c r="WMD41" s="220"/>
      <c r="WME41" s="220"/>
      <c r="WMF41" s="220"/>
      <c r="WMG41" s="220"/>
      <c r="WMH41" s="220"/>
      <c r="WMI41" s="220"/>
      <c r="WMJ41" s="220"/>
      <c r="WMK41" s="220"/>
      <c r="WML41" s="220"/>
      <c r="WMM41" s="220"/>
      <c r="WMN41" s="220"/>
      <c r="WMO41" s="220"/>
      <c r="WMP41" s="220"/>
      <c r="WMQ41" s="220"/>
      <c r="WMR41" s="220"/>
      <c r="WMS41" s="220"/>
      <c r="WMT41" s="220"/>
      <c r="WMU41" s="220"/>
      <c r="WMV41" s="220"/>
      <c r="WMW41" s="220"/>
      <c r="WMX41" s="220"/>
      <c r="WMY41" s="220"/>
      <c r="WMZ41" s="220"/>
      <c r="WNA41" s="220"/>
      <c r="WNB41" s="220"/>
      <c r="WNC41" s="220"/>
      <c r="WND41" s="220"/>
      <c r="WNE41" s="220"/>
      <c r="WNF41" s="220"/>
      <c r="WNG41" s="220"/>
      <c r="WNH41" s="220"/>
      <c r="WNI41" s="220"/>
      <c r="WNJ41" s="220"/>
      <c r="WNK41" s="220"/>
      <c r="WNL41" s="220"/>
      <c r="WNM41" s="220"/>
      <c r="WNN41" s="220"/>
      <c r="WNO41" s="220"/>
      <c r="WNP41" s="220"/>
      <c r="WNQ41" s="220"/>
      <c r="WNR41" s="220"/>
      <c r="WNS41" s="220"/>
      <c r="WNT41" s="220"/>
      <c r="WNU41" s="220"/>
      <c r="WNV41" s="220"/>
      <c r="WNW41" s="220"/>
      <c r="WNX41" s="220"/>
      <c r="WNY41" s="220"/>
      <c r="WNZ41" s="220"/>
      <c r="WOA41" s="220"/>
      <c r="WOB41" s="220"/>
      <c r="WOC41" s="220"/>
      <c r="WOD41" s="220"/>
      <c r="WOE41" s="220"/>
      <c r="WOF41" s="220"/>
      <c r="WOG41" s="220"/>
      <c r="WOH41" s="220"/>
      <c r="WOI41" s="220"/>
      <c r="WOJ41" s="220"/>
      <c r="WOK41" s="220"/>
      <c r="WOL41" s="220"/>
      <c r="WOM41" s="220"/>
      <c r="WON41" s="220"/>
      <c r="WOO41" s="220"/>
      <c r="WOP41" s="220"/>
      <c r="WOQ41" s="220"/>
      <c r="WOR41" s="220"/>
      <c r="WOS41" s="220"/>
      <c r="WOT41" s="220"/>
      <c r="WOU41" s="220"/>
      <c r="WOV41" s="220"/>
      <c r="WOW41" s="220"/>
      <c r="WOX41" s="220"/>
      <c r="WOY41" s="220"/>
      <c r="WOZ41" s="220"/>
      <c r="WPA41" s="220"/>
      <c r="WPB41" s="220"/>
      <c r="WPC41" s="220"/>
      <c r="WPD41" s="220"/>
      <c r="WPE41" s="220"/>
      <c r="WPF41" s="220"/>
      <c r="WPG41" s="220"/>
      <c r="WPH41" s="220"/>
      <c r="WPI41" s="220"/>
      <c r="WPJ41" s="220"/>
      <c r="WPK41" s="220"/>
      <c r="WPL41" s="220"/>
      <c r="WPM41" s="220"/>
      <c r="WPN41" s="220"/>
      <c r="WPO41" s="220"/>
      <c r="WPP41" s="220"/>
      <c r="WPQ41" s="220"/>
      <c r="WPR41" s="220"/>
      <c r="WPS41" s="220"/>
      <c r="WPT41" s="220"/>
      <c r="WPU41" s="220"/>
      <c r="WPV41" s="220"/>
      <c r="WPW41" s="220"/>
      <c r="WPX41" s="220"/>
      <c r="WPY41" s="220"/>
      <c r="WPZ41" s="220"/>
      <c r="WQA41" s="220"/>
      <c r="WQB41" s="220"/>
      <c r="WQC41" s="220"/>
      <c r="WQD41" s="220"/>
      <c r="WQE41" s="220"/>
      <c r="WQF41" s="220"/>
      <c r="WQG41" s="220"/>
      <c r="WQH41" s="220"/>
      <c r="WQI41" s="220"/>
      <c r="WQJ41" s="220"/>
      <c r="WQK41" s="220"/>
      <c r="WQL41" s="220"/>
      <c r="WQM41" s="220"/>
      <c r="WQN41" s="220"/>
      <c r="WQO41" s="220"/>
      <c r="WQP41" s="220"/>
      <c r="WQQ41" s="220"/>
      <c r="WQR41" s="220"/>
      <c r="WQS41" s="220"/>
      <c r="WQT41" s="220"/>
      <c r="WQU41" s="220"/>
      <c r="WQV41" s="220"/>
      <c r="WQW41" s="220"/>
      <c r="WQX41" s="220"/>
      <c r="WQY41" s="220"/>
      <c r="WQZ41" s="220"/>
      <c r="WRA41" s="220"/>
      <c r="WRB41" s="220"/>
      <c r="WRC41" s="220"/>
      <c r="WRD41" s="220"/>
      <c r="WRE41" s="220"/>
      <c r="WRF41" s="220"/>
      <c r="WRG41" s="220"/>
      <c r="WRH41" s="220"/>
      <c r="WRI41" s="220"/>
      <c r="WRJ41" s="220"/>
      <c r="WRK41" s="220"/>
      <c r="WRL41" s="220"/>
      <c r="WRM41" s="220"/>
      <c r="WRN41" s="220"/>
      <c r="WRO41" s="220"/>
      <c r="WRP41" s="220"/>
      <c r="WRQ41" s="220"/>
      <c r="WRR41" s="220"/>
      <c r="WRS41" s="220"/>
      <c r="WRT41" s="220"/>
      <c r="WRU41" s="220"/>
      <c r="WRV41" s="220"/>
      <c r="WRW41" s="220"/>
      <c r="WRX41" s="220"/>
      <c r="WRY41" s="220"/>
      <c r="WRZ41" s="220"/>
      <c r="WSA41" s="220"/>
      <c r="WSB41" s="220"/>
      <c r="WSC41" s="220"/>
      <c r="WSD41" s="220"/>
      <c r="WSE41" s="220"/>
      <c r="WSF41" s="220"/>
      <c r="WSG41" s="220"/>
      <c r="WSH41" s="220"/>
      <c r="WSI41" s="220"/>
      <c r="WSJ41" s="220"/>
      <c r="WSK41" s="220"/>
      <c r="WSL41" s="220"/>
      <c r="WSM41" s="220"/>
      <c r="WSN41" s="220"/>
      <c r="WSO41" s="220"/>
      <c r="WSP41" s="220"/>
      <c r="WSQ41" s="220"/>
      <c r="WSR41" s="220"/>
      <c r="WSS41" s="220"/>
      <c r="WST41" s="220"/>
      <c r="WSU41" s="220"/>
      <c r="WSV41" s="220"/>
      <c r="WSW41" s="220"/>
      <c r="WSX41" s="220"/>
      <c r="WSY41" s="220"/>
      <c r="WSZ41" s="220"/>
      <c r="WTA41" s="220"/>
      <c r="WTB41" s="220"/>
      <c r="WTC41" s="220"/>
      <c r="WTD41" s="220"/>
      <c r="WTE41" s="220"/>
      <c r="WTF41" s="220"/>
      <c r="WTG41" s="220"/>
      <c r="WTH41" s="220"/>
      <c r="WTI41" s="220"/>
      <c r="WTJ41" s="220"/>
      <c r="WTK41" s="220"/>
      <c r="WTL41" s="220"/>
      <c r="WTM41" s="220"/>
      <c r="WTN41" s="220"/>
      <c r="WTO41" s="220"/>
      <c r="WTP41" s="220"/>
      <c r="WTQ41" s="220"/>
      <c r="WTR41" s="220"/>
      <c r="WTS41" s="220"/>
      <c r="WTT41" s="220"/>
      <c r="WTU41" s="220"/>
      <c r="WTV41" s="220"/>
      <c r="WTW41" s="220"/>
      <c r="WTX41" s="220"/>
      <c r="WTY41" s="220"/>
      <c r="WTZ41" s="220"/>
      <c r="WUA41" s="220"/>
      <c r="WUB41" s="220"/>
      <c r="WUC41" s="220"/>
      <c r="WUD41" s="220"/>
      <c r="WUE41" s="220"/>
      <c r="WUF41" s="220"/>
      <c r="WUG41" s="220"/>
      <c r="WUH41" s="220"/>
      <c r="WUI41" s="220"/>
      <c r="WUJ41" s="220"/>
      <c r="WUK41" s="220"/>
      <c r="WUL41" s="220"/>
      <c r="WUM41" s="220"/>
      <c r="WUN41" s="220"/>
      <c r="WUO41" s="220"/>
      <c r="WUP41" s="220"/>
      <c r="WUQ41" s="220"/>
      <c r="WUR41" s="220"/>
      <c r="WUS41" s="220"/>
      <c r="WUT41" s="220"/>
      <c r="WUU41" s="220"/>
      <c r="WUV41" s="220"/>
      <c r="WUW41" s="220"/>
      <c r="WUX41" s="220"/>
      <c r="WUY41" s="220"/>
      <c r="WUZ41" s="220"/>
      <c r="WVA41" s="220"/>
      <c r="WVB41" s="220"/>
      <c r="WVC41" s="220"/>
      <c r="WVD41" s="220"/>
      <c r="WVE41" s="220"/>
      <c r="WVF41" s="220"/>
      <c r="WVG41" s="220"/>
      <c r="WVH41" s="220"/>
      <c r="WVI41" s="220"/>
      <c r="WVJ41" s="220"/>
      <c r="WVK41" s="220"/>
      <c r="WVL41" s="220"/>
      <c r="WVM41" s="220"/>
      <c r="WVN41" s="220"/>
      <c r="WVO41" s="220"/>
      <c r="WVP41" s="220"/>
      <c r="WVQ41" s="220"/>
      <c r="WVR41" s="220"/>
      <c r="WVS41" s="220"/>
      <c r="WVT41" s="220"/>
      <c r="WVU41" s="220"/>
      <c r="WVV41" s="220"/>
      <c r="WVW41" s="220"/>
      <c r="WVX41" s="220"/>
      <c r="WVY41" s="220"/>
      <c r="WVZ41" s="220"/>
      <c r="WWA41" s="220"/>
      <c r="WWB41" s="220"/>
      <c r="WWC41" s="220"/>
      <c r="WWD41" s="220"/>
      <c r="WWE41" s="220"/>
      <c r="WWF41" s="220"/>
      <c r="WWG41" s="220"/>
      <c r="WWH41" s="220"/>
      <c r="WWI41" s="220"/>
      <c r="WWJ41" s="220"/>
      <c r="WWK41" s="220"/>
      <c r="WWL41" s="220"/>
      <c r="WWM41" s="220"/>
      <c r="WWN41" s="220"/>
      <c r="WWO41" s="220"/>
      <c r="WWP41" s="220"/>
      <c r="WWQ41" s="220"/>
      <c r="WWR41" s="220"/>
      <c r="WWS41" s="220"/>
      <c r="WWT41" s="220"/>
      <c r="WWU41" s="220"/>
      <c r="WWV41" s="220"/>
      <c r="WWW41" s="220"/>
      <c r="WWX41" s="220"/>
      <c r="WWY41" s="220"/>
      <c r="WWZ41" s="220"/>
      <c r="WXA41" s="220"/>
      <c r="WXB41" s="220"/>
      <c r="WXC41" s="220"/>
      <c r="WXD41" s="220"/>
      <c r="WXE41" s="220"/>
      <c r="WXF41" s="220"/>
      <c r="WXG41" s="220"/>
      <c r="WXH41" s="220"/>
      <c r="WXI41" s="220"/>
      <c r="WXJ41" s="220"/>
      <c r="WXK41" s="220"/>
      <c r="WXL41" s="220"/>
      <c r="WXM41" s="220"/>
      <c r="WXN41" s="220"/>
      <c r="WXO41" s="220"/>
      <c r="WXP41" s="220"/>
      <c r="WXQ41" s="220"/>
      <c r="WXR41" s="220"/>
      <c r="WXS41" s="220"/>
      <c r="WXT41" s="220"/>
      <c r="WXU41" s="220"/>
      <c r="WXV41" s="220"/>
      <c r="WXW41" s="220"/>
      <c r="WXX41" s="220"/>
      <c r="WXY41" s="220"/>
      <c r="WXZ41" s="220"/>
      <c r="WYA41" s="220"/>
      <c r="WYB41" s="220"/>
      <c r="WYC41" s="220"/>
      <c r="WYD41" s="220"/>
      <c r="WYE41" s="220"/>
      <c r="WYF41" s="220"/>
      <c r="WYG41" s="220"/>
      <c r="WYH41" s="220"/>
      <c r="WYI41" s="220"/>
      <c r="WYJ41" s="220"/>
      <c r="WYK41" s="220"/>
      <c r="WYL41" s="220"/>
      <c r="WYM41" s="220"/>
      <c r="WYN41" s="220"/>
      <c r="WYO41" s="220"/>
      <c r="WYP41" s="220"/>
      <c r="WYQ41" s="220"/>
      <c r="WYR41" s="220"/>
      <c r="WYS41" s="220"/>
      <c r="WYT41" s="220"/>
      <c r="WYU41" s="220"/>
      <c r="WYV41" s="220"/>
      <c r="WYW41" s="220"/>
      <c r="WYX41" s="220"/>
      <c r="WYY41" s="220"/>
      <c r="WYZ41" s="220"/>
      <c r="WZA41" s="220"/>
      <c r="WZB41" s="220"/>
      <c r="WZC41" s="220"/>
      <c r="WZD41" s="220"/>
      <c r="WZE41" s="220"/>
      <c r="WZF41" s="220"/>
      <c r="WZG41" s="220"/>
      <c r="WZH41" s="220"/>
      <c r="WZI41" s="220"/>
      <c r="WZJ41" s="220"/>
      <c r="WZK41" s="220"/>
      <c r="WZL41" s="220"/>
      <c r="WZM41" s="220"/>
      <c r="WZN41" s="220"/>
      <c r="WZO41" s="220"/>
      <c r="WZP41" s="220"/>
      <c r="WZQ41" s="220"/>
      <c r="WZR41" s="220"/>
      <c r="WZS41" s="220"/>
      <c r="WZT41" s="220"/>
      <c r="WZU41" s="220"/>
      <c r="WZV41" s="220"/>
      <c r="WZW41" s="220"/>
      <c r="WZX41" s="220"/>
      <c r="WZY41" s="220"/>
      <c r="WZZ41" s="220"/>
      <c r="XAA41" s="220"/>
      <c r="XAB41" s="220"/>
      <c r="XAC41" s="220"/>
      <c r="XAD41" s="220"/>
      <c r="XAE41" s="220"/>
      <c r="XAF41" s="220"/>
      <c r="XAG41" s="220"/>
      <c r="XAH41" s="220"/>
      <c r="XAI41" s="220"/>
      <c r="XAJ41" s="220"/>
      <c r="XAK41" s="220"/>
      <c r="XAL41" s="220"/>
      <c r="XAM41" s="220"/>
      <c r="XAN41" s="220"/>
      <c r="XAO41" s="220"/>
      <c r="XAP41" s="220"/>
      <c r="XAQ41" s="220"/>
      <c r="XAR41" s="220"/>
      <c r="XAS41" s="220"/>
      <c r="XAT41" s="220"/>
      <c r="XAU41" s="220"/>
      <c r="XAV41" s="220"/>
      <c r="XAW41" s="220"/>
      <c r="XAX41" s="220"/>
      <c r="XAY41" s="220"/>
      <c r="XAZ41" s="220"/>
      <c r="XBA41" s="220"/>
      <c r="XBB41" s="220"/>
      <c r="XBC41" s="220"/>
      <c r="XBD41" s="220"/>
      <c r="XBE41" s="220"/>
      <c r="XBF41" s="220"/>
      <c r="XBG41" s="220"/>
      <c r="XBH41" s="220"/>
      <c r="XBI41" s="220"/>
      <c r="XBJ41" s="220"/>
      <c r="XBK41" s="220"/>
      <c r="XBL41" s="220"/>
      <c r="XBM41" s="220"/>
      <c r="XBN41" s="220"/>
      <c r="XBO41" s="220"/>
      <c r="XBP41" s="220"/>
      <c r="XBQ41" s="220"/>
      <c r="XBR41" s="220"/>
      <c r="XBS41" s="220"/>
      <c r="XBT41" s="220"/>
      <c r="XBU41" s="220"/>
      <c r="XBV41" s="220"/>
      <c r="XBW41" s="220"/>
      <c r="XBX41" s="220"/>
      <c r="XBY41" s="220"/>
      <c r="XBZ41" s="220"/>
      <c r="XCA41" s="220"/>
      <c r="XCB41" s="220"/>
      <c r="XCC41" s="220"/>
      <c r="XCD41" s="220"/>
      <c r="XCE41" s="220"/>
      <c r="XCF41" s="220"/>
      <c r="XCG41" s="220"/>
      <c r="XCH41" s="220"/>
      <c r="XCI41" s="220"/>
      <c r="XCJ41" s="220"/>
      <c r="XCK41" s="220"/>
      <c r="XCL41" s="220"/>
      <c r="XCM41" s="220"/>
      <c r="XCN41" s="220"/>
      <c r="XCO41" s="220"/>
      <c r="XCP41" s="220"/>
      <c r="XCQ41" s="220"/>
      <c r="XCR41" s="220"/>
      <c r="XCS41" s="220"/>
      <c r="XCT41" s="220"/>
      <c r="XCU41" s="220"/>
      <c r="XCV41" s="220"/>
      <c r="XCW41" s="220"/>
      <c r="XCX41" s="220"/>
      <c r="XCY41" s="220"/>
      <c r="XCZ41" s="220"/>
      <c r="XDA41" s="220"/>
      <c r="XDB41" s="220"/>
      <c r="XDC41" s="220"/>
      <c r="XDD41" s="220"/>
      <c r="XDE41" s="220"/>
      <c r="XDF41" s="220"/>
      <c r="XDG41" s="220"/>
      <c r="XDH41" s="220"/>
      <c r="XDI41" s="220"/>
      <c r="XDJ41" s="220"/>
      <c r="XDK41" s="220"/>
      <c r="XDL41" s="220"/>
      <c r="XDM41" s="220"/>
      <c r="XDN41" s="220"/>
      <c r="XDO41" s="220"/>
      <c r="XDP41" s="220"/>
      <c r="XDQ41" s="220"/>
      <c r="XDR41" s="220"/>
      <c r="XDS41" s="220"/>
      <c r="XDT41" s="220"/>
      <c r="XDU41" s="220"/>
      <c r="XDV41" s="220"/>
      <c r="XDW41" s="220"/>
      <c r="XDX41" s="220"/>
      <c r="XDY41" s="220"/>
      <c r="XDZ41" s="220"/>
      <c r="XEA41" s="220"/>
      <c r="XEB41" s="220"/>
      <c r="XEC41" s="220"/>
      <c r="XED41" s="220"/>
      <c r="XEE41" s="220"/>
      <c r="XEF41" s="220"/>
      <c r="XEG41" s="220"/>
      <c r="XEH41" s="220"/>
      <c r="XEI41" s="220"/>
      <c r="XEJ41" s="220"/>
      <c r="XEK41" s="220"/>
      <c r="XEL41" s="220"/>
      <c r="XEM41" s="220"/>
      <c r="XEN41" s="220"/>
      <c r="XEO41" s="220"/>
      <c r="XEP41" s="220"/>
      <c r="XEQ41" s="220"/>
      <c r="XER41" s="220"/>
      <c r="XES41" s="220"/>
      <c r="XET41" s="220"/>
      <c r="XEU41" s="220"/>
      <c r="XEV41" s="220"/>
      <c r="XEW41" s="220"/>
      <c r="XEX41" s="220"/>
      <c r="XEY41" s="220"/>
      <c r="XEZ41" s="220"/>
      <c r="XFA41" s="220"/>
      <c r="XFB41" s="220"/>
      <c r="XFC41" s="220"/>
      <c r="XFD41" s="220"/>
    </row>
    <row r="42" spans="1:16384" s="7" customFormat="1" x14ac:dyDescent="0.35">
      <c r="B42" s="234" t="s">
        <v>65</v>
      </c>
      <c r="C42" s="234"/>
      <c r="D42" s="234"/>
      <c r="E42" s="234"/>
      <c r="F42" s="234"/>
      <c r="G42" s="234"/>
      <c r="H42" s="234"/>
      <c r="I42" s="234"/>
      <c r="J42" s="6"/>
    </row>
    <row r="43" spans="1:16384" s="7" customFormat="1" x14ac:dyDescent="0.35">
      <c r="B43" s="233" t="s">
        <v>66</v>
      </c>
      <c r="C43" s="233"/>
      <c r="D43" s="233"/>
      <c r="E43" s="233"/>
      <c r="F43" s="233"/>
      <c r="G43" s="233"/>
      <c r="H43" s="233"/>
      <c r="I43" s="233"/>
      <c r="J43" s="6"/>
    </row>
    <row r="44" spans="1:16384" s="7" customFormat="1" x14ac:dyDescent="0.35">
      <c r="B44" s="232" t="s">
        <v>129</v>
      </c>
      <c r="C44" s="232"/>
      <c r="D44" s="232"/>
      <c r="E44" s="232"/>
      <c r="F44" s="232"/>
      <c r="G44" s="232"/>
      <c r="H44" s="232"/>
      <c r="I44" s="232"/>
      <c r="J44" s="104"/>
    </row>
    <row r="45" spans="1:16384" s="7" customFormat="1" x14ac:dyDescent="0.35">
      <c r="B45" s="6" t="s">
        <v>130</v>
      </c>
      <c r="C45" s="6"/>
      <c r="D45" s="6"/>
      <c r="E45" s="6"/>
      <c r="F45" s="6"/>
      <c r="G45" s="6"/>
      <c r="H45" s="6"/>
      <c r="I45" s="6"/>
      <c r="J45" s="104"/>
    </row>
    <row r="46" spans="1:16384" s="7" customFormat="1" x14ac:dyDescent="0.35">
      <c r="B46" s="233" t="s">
        <v>131</v>
      </c>
      <c r="C46" s="233"/>
      <c r="D46" s="233"/>
      <c r="E46" s="233"/>
      <c r="F46" s="233"/>
      <c r="G46" s="233"/>
      <c r="H46" s="233"/>
      <c r="I46" s="233"/>
      <c r="J46" s="103"/>
    </row>
    <row r="47" spans="1:16384" s="7" customFormat="1" x14ac:dyDescent="0.35">
      <c r="B47" s="233" t="s">
        <v>132</v>
      </c>
      <c r="C47" s="233"/>
      <c r="D47" s="233"/>
      <c r="E47" s="233"/>
      <c r="F47" s="233"/>
      <c r="G47" s="233"/>
      <c r="H47" s="233"/>
      <c r="I47" s="233"/>
      <c r="J47" s="104"/>
    </row>
    <row r="48" spans="1:16384" s="7" customFormat="1" x14ac:dyDescent="0.35">
      <c r="B48" s="233" t="s">
        <v>133</v>
      </c>
      <c r="C48" s="233"/>
      <c r="D48" s="233"/>
      <c r="E48" s="233"/>
      <c r="F48" s="233"/>
      <c r="G48" s="233"/>
      <c r="H48" s="233"/>
      <c r="I48" s="233"/>
      <c r="J48" s="105"/>
    </row>
    <row r="49" spans="2:10" ht="35.25" customHeight="1" x14ac:dyDescent="0.35">
      <c r="B49" s="233" t="s">
        <v>81</v>
      </c>
      <c r="C49" s="233"/>
      <c r="D49" s="233"/>
      <c r="E49" s="233"/>
      <c r="F49" s="233"/>
      <c r="G49" s="233"/>
      <c r="H49" s="233"/>
      <c r="I49" s="233"/>
      <c r="J49" s="103"/>
    </row>
  </sheetData>
  <mergeCells count="16">
    <mergeCell ref="B38:I38"/>
    <mergeCell ref="C1:I1"/>
    <mergeCell ref="E33:F33"/>
    <mergeCell ref="B35:I35"/>
    <mergeCell ref="B36:I36"/>
    <mergeCell ref="B37:I37"/>
    <mergeCell ref="B42:I42"/>
    <mergeCell ref="B43:I43"/>
    <mergeCell ref="B39:I39"/>
    <mergeCell ref="B40:I40"/>
    <mergeCell ref="B41:XFD41"/>
    <mergeCell ref="B44:I44"/>
    <mergeCell ref="B46:I46"/>
    <mergeCell ref="B47:I47"/>
    <mergeCell ref="B48:I48"/>
    <mergeCell ref="B49:I49"/>
  </mergeCells>
  <conditionalFormatting sqref="E7:J30 E31:I31">
    <cfRule type="expression" dxfId="6" priority="1">
      <formula>IF(#REF!=1, TRUE, FALSE)</formula>
    </cfRule>
  </conditionalFormatting>
  <hyperlinks>
    <hyperlink ref="B42:J42" r:id="rId1" display="Further information on New Cancer Waiting Times Data &amp; Definitions can be found on the Rules &amp; Guidance section of the website." xr:uid="{00000000-0004-0000-0300-000003000000}"/>
    <hyperlink ref="I5" location="'Chart 1b - Compliance by CT'!A1" display="View Chart 1b" xr:uid="{00000000-0004-0000-0300-000004000000}"/>
    <hyperlink ref="B41:H41" r:id="rId2" display="Further information on Cancer Waiting Times, including Data Quality and Guidance (such as the Data &amp; Definitions manual) can be found on the website." xr:uid="{CA5F4DA4-8D06-46D0-85F1-516C29F43775}"/>
  </hyperlinks>
  <pageMargins left="0.70866141732283472" right="0.70866141732283472" top="0.74803149606299213" bottom="0.74803149606299213" header="0.31496062992125984" footer="0.31496062992125984"/>
  <pageSetup paperSize="9" orientation="landscape" r:id="rId3"/>
  <drawing r:id="rId4"/>
  <legacyDrawing r:id="rId5"/>
  <mc:AlternateContent xmlns:mc="http://schemas.openxmlformats.org/markup-compatibility/2006">
    <mc:Choice Requires="x14">
      <controls>
        <mc:AlternateContent xmlns:mc="http://schemas.openxmlformats.org/markup-compatibility/2006">
          <mc:Choice Requires="x14">
            <control shapeId="10241" r:id="rId6" name="Drop Down 1">
              <controlPr defaultSize="0" autoLine="0" autoPict="0">
                <anchor moveWithCells="1">
                  <from>
                    <xdr:col>2</xdr:col>
                    <xdr:colOff>1060450</xdr:colOff>
                    <xdr:row>3</xdr:row>
                    <xdr:rowOff>50800</xdr:rowOff>
                  </from>
                  <to>
                    <xdr:col>5</xdr:col>
                    <xdr:colOff>190500</xdr:colOff>
                    <xdr:row>3</xdr:row>
                    <xdr:rowOff>247650</xdr:rowOff>
                  </to>
                </anchor>
              </controlPr>
            </control>
          </mc:Choice>
        </mc:AlternateContent>
        <mc:AlternateContent xmlns:mc="http://schemas.openxmlformats.org/markup-compatibility/2006">
          <mc:Choice Requires="x14">
            <control shapeId="10242" r:id="rId7" name="Drop Down 2">
              <controlPr defaultSize="0" autoLine="0" autoPict="0">
                <anchor moveWithCells="1">
                  <from>
                    <xdr:col>2</xdr:col>
                    <xdr:colOff>1346200</xdr:colOff>
                    <xdr:row>2</xdr:row>
                    <xdr:rowOff>38100</xdr:rowOff>
                  </from>
                  <to>
                    <xdr:col>4</xdr:col>
                    <xdr:colOff>527050</xdr:colOff>
                    <xdr:row>2</xdr:row>
                    <xdr:rowOff>241300</xdr:rowOff>
                  </to>
                </anchor>
              </controlPr>
            </control>
          </mc:Choice>
        </mc:AlternateContent>
        <mc:AlternateContent xmlns:mc="http://schemas.openxmlformats.org/markup-compatibility/2006">
          <mc:Choice Requires="x14">
            <control shapeId="10243" r:id="rId8" name="Drop Down 3">
              <controlPr defaultSize="0" autoLine="0" autoPict="0">
                <anchor moveWithCells="1">
                  <from>
                    <xdr:col>3</xdr:col>
                    <xdr:colOff>12700</xdr:colOff>
                    <xdr:row>1</xdr:row>
                    <xdr:rowOff>0</xdr:rowOff>
                  </from>
                  <to>
                    <xdr:col>8</xdr:col>
                    <xdr:colOff>127000</xdr:colOff>
                    <xdr:row>1</xdr:row>
                    <xdr:rowOff>190500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XFD50"/>
  <sheetViews>
    <sheetView zoomScaleNormal="100" workbookViewId="0"/>
  </sheetViews>
  <sheetFormatPr defaultColWidth="9.1796875" defaultRowHeight="14.5" x14ac:dyDescent="0.35"/>
  <cols>
    <col min="1" max="1" width="3" style="4" customWidth="1"/>
    <col min="2" max="2" width="10" style="4" customWidth="1"/>
    <col min="3" max="3" width="16.81640625" style="4" customWidth="1"/>
    <col min="4" max="6" width="13.26953125" style="4" customWidth="1"/>
    <col min="7" max="7" width="15.453125" style="4" customWidth="1"/>
    <col min="8" max="11" width="13.26953125" style="4" customWidth="1"/>
    <col min="12" max="14" width="9.1796875" style="4"/>
    <col min="15" max="15" width="8.453125" style="4" customWidth="1"/>
    <col min="16" max="16384" width="9.1796875" style="4"/>
  </cols>
  <sheetData>
    <row r="1" spans="2:19" ht="34.5" customHeight="1" x14ac:dyDescent="0.35">
      <c r="B1" s="25" t="s">
        <v>138</v>
      </c>
      <c r="C1" s="228" t="str">
        <f ca="1">CELL("contents", Lookups!H49)</f>
        <v>Performance against the 62-day standard from receipt of an urgent referral with suspicion of cancer to first cancer treatment by cancer type for all Health Boards</v>
      </c>
      <c r="D1" s="228"/>
      <c r="E1" s="228"/>
      <c r="F1" s="228"/>
      <c r="G1" s="228"/>
      <c r="H1" s="228"/>
      <c r="I1" s="228"/>
      <c r="J1" s="228"/>
      <c r="K1" s="228"/>
      <c r="L1" s="228"/>
      <c r="M1" s="228"/>
    </row>
    <row r="2" spans="2:19" ht="24" customHeight="1" x14ac:dyDescent="0.35">
      <c r="B2" s="25"/>
      <c r="C2" s="58" t="s">
        <v>76</v>
      </c>
      <c r="D2" s="102"/>
      <c r="E2" s="102"/>
      <c r="F2" s="102"/>
      <c r="G2" s="102"/>
      <c r="H2" s="102"/>
      <c r="I2" s="102"/>
      <c r="J2" s="102"/>
      <c r="K2" s="102"/>
      <c r="L2" s="115"/>
      <c r="M2" s="102"/>
    </row>
    <row r="3" spans="2:19" ht="24" customHeight="1" x14ac:dyDescent="0.35">
      <c r="C3" s="41" t="s">
        <v>38</v>
      </c>
    </row>
    <row r="4" spans="2:19" ht="24" customHeight="1" x14ac:dyDescent="0.35">
      <c r="C4" s="41" t="s">
        <v>143</v>
      </c>
    </row>
    <row r="5" spans="2:19" ht="24" customHeight="1" x14ac:dyDescent="0.35">
      <c r="C5" s="41" t="s">
        <v>92</v>
      </c>
    </row>
    <row r="6" spans="2:19" ht="24" customHeight="1" x14ac:dyDescent="0.35">
      <c r="B6" s="145"/>
      <c r="C6" s="146"/>
      <c r="D6" s="145"/>
      <c r="E6" s="145"/>
      <c r="F6" s="145"/>
      <c r="G6" s="145"/>
      <c r="H6" s="145"/>
      <c r="I6" s="145"/>
      <c r="J6" s="145"/>
      <c r="K6" s="145"/>
      <c r="O6" s="42" t="s">
        <v>187</v>
      </c>
    </row>
    <row r="7" spans="2:19" x14ac:dyDescent="0.35">
      <c r="B7" s="153"/>
      <c r="C7" s="153"/>
      <c r="D7" s="153"/>
      <c r="E7" s="153"/>
      <c r="F7" s="153"/>
      <c r="G7" s="5"/>
      <c r="H7" s="5"/>
      <c r="I7" s="154"/>
      <c r="J7" s="153"/>
      <c r="K7" s="155"/>
      <c r="L7" s="44"/>
      <c r="M7" s="44"/>
    </row>
    <row r="8" spans="2:19" ht="36.75" customHeight="1" x14ac:dyDescent="0.35">
      <c r="B8" s="156"/>
      <c r="C8" s="153"/>
      <c r="D8" s="157" t="s">
        <v>110</v>
      </c>
      <c r="E8" s="154">
        <f ca="1">CELL("contents",T13)</f>
        <v>0</v>
      </c>
      <c r="F8" s="154" t="s">
        <v>108</v>
      </c>
      <c r="G8" s="154" t="s">
        <v>109</v>
      </c>
      <c r="H8" s="154" t="s">
        <v>146</v>
      </c>
      <c r="I8" s="154" t="str">
        <f ca="1">CELL("contents",Lookups!D52)</f>
        <v>Number of eligible referrals (1)</v>
      </c>
      <c r="J8" s="154"/>
      <c r="K8" s="158"/>
      <c r="M8" s="44"/>
      <c r="N8" s="87"/>
    </row>
    <row r="9" spans="2:19" ht="24" customHeight="1" x14ac:dyDescent="0.35">
      <c r="B9" s="159"/>
      <c r="C9" s="96" t="s">
        <v>93</v>
      </c>
      <c r="D9" s="160">
        <f>IFERROR(VLOOKUP(Lookups!$D$49&amp;Lookups!$D$50&amp;Lookups!$E$45&amp;Lookups!$C3,Data!$A$2:$K$10000,6,FALSE),#N/A)</f>
        <v>4309</v>
      </c>
      <c r="E9" s="160">
        <f>IFERROR(VLOOKUP(Lookups!$D$49&amp;Lookups!$D$50&amp;Lookups!$E$45&amp;Lookups!$C3,Data!$A$2:$K$10000,8,FALSE),#N/A)</f>
        <v>73.474123926665101</v>
      </c>
      <c r="F9" s="160">
        <f>IFERROR(VLOOKUP(Lookups!$D$49&amp;Lookups!$D$50&amp;Lookups!$E$45&amp;Lookups!$C3,Data!$A$2:$K$10000,9,FALSE),#N/A)</f>
        <v>401</v>
      </c>
      <c r="G9" s="160">
        <f>IF($D9&gt;2,(IFERROR(VLOOKUP(Lookups!$D$49&amp;Lookups!$D$50&amp;Lookups!$E$45&amp;Lookups!$C3,Data!$A$2:$K$10000,10,FALSE),#N/A)),#N/A)</f>
        <v>49</v>
      </c>
      <c r="H9" s="160">
        <f>IF($D9&gt;39,(IFERROR(VLOOKUP(Lookups!$D$49&amp;Lookups!$D$50&amp;Lookups!$E$45&amp;Lookups!$C3,Data!$A$2:$L$10000,12,FALSE),#N/A)),#N/A)</f>
        <v>133</v>
      </c>
      <c r="I9" s="161">
        <f ca="1">HLOOKUP($I$8,$D$8:$H$32,2,FALSE)</f>
        <v>4309</v>
      </c>
      <c r="J9" s="161"/>
      <c r="K9" s="162"/>
      <c r="M9" s="44"/>
    </row>
    <row r="10" spans="2:19" x14ac:dyDescent="0.35">
      <c r="B10" s="163"/>
      <c r="C10" s="96" t="s">
        <v>94</v>
      </c>
      <c r="D10" s="160">
        <f>IFERROR(VLOOKUP(Lookups!$D$49&amp;Lookups!$D$50&amp;Lookups!$E$45&amp;Lookups!$C4,Data!$A$2:$K$10000,6,FALSE),#N/A)</f>
        <v>3651</v>
      </c>
      <c r="E10" s="160">
        <f>IFERROR(VLOOKUP(Lookups!$D$49&amp;Lookups!$D$50&amp;Lookups!$E$45&amp;Lookups!$C4,Data!$A$2:$K$10000,8,FALSE),#N/A)</f>
        <v>71.076417419885004</v>
      </c>
      <c r="F10" s="160">
        <f>IFERROR(VLOOKUP(Lookups!$D$49&amp;Lookups!$D$50&amp;Lookups!$E$45&amp;Lookups!$C4,Data!$A$2:$K$10000,9,FALSE),#N/A)</f>
        <v>401</v>
      </c>
      <c r="G10" s="160">
        <f>IF($D10&gt;2,(IFERROR(VLOOKUP(Lookups!$D$49&amp;Lookups!$D$50&amp;Lookups!$E$45&amp;Lookups!$C4,Data!$A$2:$K$10000,10,FALSE),#N/A)),#N/A)</f>
        <v>49</v>
      </c>
      <c r="H10" s="160">
        <f>IF($D10&gt;39,(IFERROR(VLOOKUP(Lookups!$D$49&amp;Lookups!$D$50&amp;Lookups!$E$45&amp;Lookups!$C4,Data!$A$2:$L$10000,12,FALSE),#N/A)),#N/A)</f>
        <v>139</v>
      </c>
      <c r="I10" s="161">
        <f ca="1">HLOOKUP($I$8,$D$8:$H$32,3,FALSE)</f>
        <v>3651</v>
      </c>
      <c r="J10" s="161"/>
      <c r="K10" s="162"/>
      <c r="M10" s="44"/>
    </row>
    <row r="11" spans="2:19" x14ac:dyDescent="0.35">
      <c r="B11" s="164"/>
      <c r="C11" s="96" t="s">
        <v>95</v>
      </c>
      <c r="D11" s="160">
        <f>IFERROR(VLOOKUP(Lookups!$D$49&amp;Lookups!$D$50&amp;Lookups!$E$45&amp;Lookups!$C5,Data!$A$2:$K$10000,6,FALSE),#N/A)</f>
        <v>658</v>
      </c>
      <c r="E11" s="160">
        <f>IFERROR(VLOOKUP(Lookups!$D$49&amp;Lookups!$D$50&amp;Lookups!$E$45&amp;Lookups!$C5,Data!$A$2:$K$10000,8,FALSE),#N/A)</f>
        <v>86.778115501519807</v>
      </c>
      <c r="F11" s="160">
        <f>IFERROR(VLOOKUP(Lookups!$D$49&amp;Lookups!$D$50&amp;Lookups!$E$45&amp;Lookups!$C5,Data!$A$2:$K$10000,9,FALSE),#N/A)</f>
        <v>228</v>
      </c>
      <c r="G11" s="160">
        <f>IF($D11&gt;2,(IFERROR(VLOOKUP(Lookups!$D$49&amp;Lookups!$D$50&amp;Lookups!$E$45&amp;Lookups!$C5,Data!$A$2:$K$10000,10,FALSE),#N/A)),#N/A)</f>
        <v>47</v>
      </c>
      <c r="H11" s="160">
        <f>IF($D11&gt;39,(IFERROR(VLOOKUP(Lookups!$D$49&amp;Lookups!$D$50&amp;Lookups!$E$45&amp;Lookups!$C5,Data!$A$2:$L$10000,12,FALSE),#N/A)),#N/A)</f>
        <v>86</v>
      </c>
      <c r="I11" s="161">
        <f ca="1">HLOOKUP($I$8,$D$8:$H$32,4,FALSE)</f>
        <v>658</v>
      </c>
      <c r="J11" s="161"/>
      <c r="K11" s="162"/>
      <c r="M11" s="44"/>
    </row>
    <row r="12" spans="2:19" x14ac:dyDescent="0.35">
      <c r="B12" s="164"/>
      <c r="C12" s="96" t="s">
        <v>12</v>
      </c>
      <c r="D12" s="160">
        <f>IFERROR(VLOOKUP(Lookups!$D$49&amp;Lookups!$D$50&amp;Lookups!$E$45&amp;Lookups!$C6,Data!$A$2:$K$10000,6,FALSE),#N/A)</f>
        <v>1108</v>
      </c>
      <c r="E12" s="160">
        <f>IFERROR(VLOOKUP(Lookups!$D$49&amp;Lookups!$D$50&amp;Lookups!$E$45&amp;Lookups!$C6,Data!$A$2:$K$10000,8,FALSE),#N/A)</f>
        <v>89.350180505415196</v>
      </c>
      <c r="F12" s="160">
        <f>IFERROR(VLOOKUP(Lookups!$D$49&amp;Lookups!$D$50&amp;Lookups!$E$45&amp;Lookups!$C6,Data!$A$2:$K$10000,9,FALSE),#N/A)</f>
        <v>143</v>
      </c>
      <c r="G12" s="160">
        <f>IF($D12&gt;2,(IFERROR(VLOOKUP(Lookups!$D$49&amp;Lookups!$D$50&amp;Lookups!$E$45&amp;Lookups!$C6,Data!$A$2:$K$10000,10,FALSE),#N/A)),#N/A)</f>
        <v>43</v>
      </c>
      <c r="H12" s="160">
        <f>IF($D12&gt;39,(IFERROR(VLOOKUP(Lookups!$D$49&amp;Lookups!$D$50&amp;Lookups!$E$45&amp;Lookups!$C6,Data!$A$2:$L$10000,12,FALSE),#N/A)),#N/A)</f>
        <v>77</v>
      </c>
      <c r="I12" s="161">
        <f ca="1">HLOOKUP($I$8,$D$8:$H$32,5,FALSE)</f>
        <v>1108</v>
      </c>
      <c r="J12" s="161"/>
      <c r="K12" s="162"/>
      <c r="M12" s="44"/>
    </row>
    <row r="13" spans="2:19" x14ac:dyDescent="0.35">
      <c r="B13" s="164"/>
      <c r="C13" s="96" t="s">
        <v>30</v>
      </c>
      <c r="D13" s="160">
        <f>IFERROR(VLOOKUP(Lookups!$D$49&amp;Lookups!$D$50&amp;Lookups!$E$45&amp;Lookups!$C7,Data!$A$2:$K$10000,6,FALSE),#N/A)</f>
        <v>614</v>
      </c>
      <c r="E13" s="160">
        <f>IFERROR(VLOOKUP(Lookups!$D$49&amp;Lookups!$D$50&amp;Lookups!$E$45&amp;Lookups!$C7,Data!$A$2:$K$10000,8,FALSE),#N/A)</f>
        <v>85.179153094462507</v>
      </c>
      <c r="F13" s="160">
        <f>IFERROR(VLOOKUP(Lookups!$D$49&amp;Lookups!$D$50&amp;Lookups!$E$45&amp;Lookups!$C7,Data!$A$2:$K$10000,9,FALSE),#N/A)</f>
        <v>143</v>
      </c>
      <c r="G13" s="160">
        <f>IF($D13&gt;2,(IFERROR(VLOOKUP(Lookups!$D$49&amp;Lookups!$D$50&amp;Lookups!$E$45&amp;Lookups!$C7,Data!$A$2:$K$10000,10,FALSE),#N/A)),#N/A)</f>
        <v>44</v>
      </c>
      <c r="H13" s="160">
        <f>IF($D13&gt;39,(IFERROR(VLOOKUP(Lookups!$D$49&amp;Lookups!$D$50&amp;Lookups!$E$45&amp;Lookups!$C7,Data!$A$2:$L$10000,12,FALSE),#N/A)),#N/A)</f>
        <v>82</v>
      </c>
      <c r="I13" s="161">
        <f ca="1">HLOOKUP($I$8,$D$8:$H$32,6,FALSE)</f>
        <v>614</v>
      </c>
      <c r="J13" s="161"/>
      <c r="K13" s="162"/>
      <c r="M13" s="44"/>
    </row>
    <row r="14" spans="2:19" x14ac:dyDescent="0.35">
      <c r="B14" s="164"/>
      <c r="C14" s="96" t="s">
        <v>31</v>
      </c>
      <c r="D14" s="160">
        <f>IFERROR(VLOOKUP(Lookups!$D$49&amp;Lookups!$D$50&amp;Lookups!$E$45&amp;Lookups!$C8,Data!$A$2:$K$10000,6,FALSE),#N/A)</f>
        <v>494</v>
      </c>
      <c r="E14" s="160">
        <f>IFERROR(VLOOKUP(Lookups!$D$49&amp;Lookups!$D$50&amp;Lookups!$E$45&amp;Lookups!$C8,Data!$A$2:$K$10000,8,FALSE),#N/A)</f>
        <v>94.534412955465598</v>
      </c>
      <c r="F14" s="160">
        <f>IFERROR(VLOOKUP(Lookups!$D$49&amp;Lookups!$D$50&amp;Lookups!$E$45&amp;Lookups!$C8,Data!$A$2:$K$10000,9,FALSE),#N/A)</f>
        <v>111</v>
      </c>
      <c r="G14" s="160">
        <f>IF($D14&gt;2,(IFERROR(VLOOKUP(Lookups!$D$49&amp;Lookups!$D$50&amp;Lookups!$E$45&amp;Lookups!$C8,Data!$A$2:$K$10000,10,FALSE),#N/A)),#N/A)</f>
        <v>43</v>
      </c>
      <c r="H14" s="160">
        <f>IF($D14&gt;39,(IFERROR(VLOOKUP(Lookups!$D$49&amp;Lookups!$D$50&amp;Lookups!$E$45&amp;Lookups!$C8,Data!$A$2:$L$10000,12,FALSE),#N/A)),#N/A)</f>
        <v>63</v>
      </c>
      <c r="I14" s="161">
        <f ca="1">HLOOKUP($I$8,$D$8:$H$32,7,FALSE)</f>
        <v>494</v>
      </c>
      <c r="J14" s="161"/>
      <c r="K14" s="162"/>
      <c r="M14" s="44"/>
    </row>
    <row r="15" spans="2:19" x14ac:dyDescent="0.35">
      <c r="B15" s="164"/>
      <c r="C15" s="96" t="s">
        <v>13</v>
      </c>
      <c r="D15" s="160">
        <f>IFERROR(VLOOKUP(Lookups!$D$49&amp;Lookups!$D$50&amp;Lookups!$E$45&amp;Lookups!$C9,Data!$A$2:$K$10000,6,FALSE),#N/A)</f>
        <v>58</v>
      </c>
      <c r="E15" s="160">
        <f>IFERROR(VLOOKUP(Lookups!$D$49&amp;Lookups!$D$50&amp;Lookups!$E$45&amp;Lookups!$C9,Data!$A$2:$K$10000,8,FALSE),#N/A)</f>
        <v>51.724137931034498</v>
      </c>
      <c r="F15" s="160">
        <f>IFERROR(VLOOKUP(Lookups!$D$49&amp;Lookups!$D$50&amp;Lookups!$E$45&amp;Lookups!$C9,Data!$A$2:$K$10000,9,FALSE),#N/A)</f>
        <v>180</v>
      </c>
      <c r="G15" s="160">
        <f>IF($D15&gt;2,(IFERROR(VLOOKUP(Lookups!$D$49&amp;Lookups!$D$50&amp;Lookups!$E$45&amp;Lookups!$C9,Data!$A$2:$K$10000,10,FALSE),#N/A)),#N/A)</f>
        <v>62</v>
      </c>
      <c r="H15" s="160">
        <f>IF($D15&gt;39,(IFERROR(VLOOKUP(Lookups!$D$49&amp;Lookups!$D$50&amp;Lookups!$E$45&amp;Lookups!$C9,Data!$A$2:$L$10000,12,FALSE),#N/A)),#N/A)</f>
        <v>139</v>
      </c>
      <c r="I15" s="161">
        <f ca="1">HLOOKUP($I$8,$D$8:$H$32,8,FALSE)</f>
        <v>58</v>
      </c>
      <c r="J15" s="161"/>
      <c r="K15" s="162"/>
      <c r="M15" s="44"/>
      <c r="Q15" s="75"/>
      <c r="R15" s="59"/>
      <c r="S15" s="75"/>
    </row>
    <row r="16" spans="2:19" x14ac:dyDescent="0.35">
      <c r="B16" s="164"/>
      <c r="C16" s="96" t="s">
        <v>32</v>
      </c>
      <c r="D16" s="160">
        <f>IFERROR(VLOOKUP(Lookups!$D$49&amp;Lookups!$D$50&amp;Lookups!$E$45&amp;Lookups!$C10,Data!$A$2:$K$10000,6,FALSE),#N/A)</f>
        <v>33</v>
      </c>
      <c r="E16" s="160">
        <f>IFERROR(VLOOKUP(Lookups!$D$49&amp;Lookups!$D$50&amp;Lookups!$E$45&amp;Lookups!$C10,Data!$A$2:$K$10000,8,FALSE),#N/A)</f>
        <v>39.393939393939398</v>
      </c>
      <c r="F16" s="160">
        <f>IFERROR(VLOOKUP(Lookups!$D$49&amp;Lookups!$D$50&amp;Lookups!$E$45&amp;Lookups!$C10,Data!$A$2:$K$10000,9,FALSE),#N/A)</f>
        <v>180</v>
      </c>
      <c r="G16" s="160">
        <f>IF($D16&gt;2,(IFERROR(VLOOKUP(Lookups!$D$49&amp;Lookups!$D$50&amp;Lookups!$E$45&amp;Lookups!$C10,Data!$A$2:$K$10000,10,FALSE),#N/A)),#N/A)</f>
        <v>73</v>
      </c>
      <c r="H16" s="160" t="e">
        <f>IF($D16&gt;39,(IFERROR(VLOOKUP(Lookups!$D$49&amp;Lookups!$D$50&amp;Lookups!$E$45&amp;Lookups!$C10,Data!$A$2:$L$10000,12,FALSE),#N/A)),#N/A)</f>
        <v>#N/A</v>
      </c>
      <c r="I16" s="161">
        <f ca="1">HLOOKUP($I$8,$D$8:$H$32,9,FALSE)</f>
        <v>33</v>
      </c>
      <c r="J16" s="161"/>
      <c r="K16" s="162"/>
      <c r="M16" s="44"/>
      <c r="Q16" s="75"/>
      <c r="R16" s="59"/>
      <c r="S16" s="75"/>
    </row>
    <row r="17" spans="2:19" x14ac:dyDescent="0.35">
      <c r="B17" s="165"/>
      <c r="C17" s="96" t="s">
        <v>33</v>
      </c>
      <c r="D17" s="160">
        <f>IFERROR(VLOOKUP(Lookups!$D$49&amp;Lookups!$D$50&amp;Lookups!$E$45&amp;Lookups!$C11,Data!$A$2:$K$10000,6,FALSE),#N/A)</f>
        <v>25</v>
      </c>
      <c r="E17" s="160">
        <f>IFERROR(VLOOKUP(Lookups!$D$49&amp;Lookups!$D$50&amp;Lookups!$E$45&amp;Lookups!$C11,Data!$A$2:$K$10000,8,FALSE),#N/A)</f>
        <v>68</v>
      </c>
      <c r="F17" s="160">
        <f>IFERROR(VLOOKUP(Lookups!$D$49&amp;Lookups!$D$50&amp;Lookups!$E$45&amp;Lookups!$C11,Data!$A$2:$K$10000,9,FALSE),#N/A)</f>
        <v>106</v>
      </c>
      <c r="G17" s="160">
        <f>IF($D17&gt;2,(IFERROR(VLOOKUP(Lookups!$D$49&amp;Lookups!$D$50&amp;Lookups!$E$45&amp;Lookups!$C11,Data!$A$2:$K$10000,10,FALSE),#N/A)),#N/A)</f>
        <v>56</v>
      </c>
      <c r="H17" s="160" t="e">
        <f>IF($D17&gt;39,(IFERROR(VLOOKUP(Lookups!$D$49&amp;Lookups!$D$50&amp;Lookups!$E$45&amp;Lookups!$C11,Data!$A$2:$L$10000,12,FALSE),#N/A)),#N/A)</f>
        <v>#N/A</v>
      </c>
      <c r="I17" s="161">
        <f ca="1">HLOOKUP($I$8,$D$8:$H$32,10,FALSE)</f>
        <v>25</v>
      </c>
      <c r="J17" s="161"/>
      <c r="K17" s="162"/>
      <c r="M17" s="44"/>
      <c r="Q17" s="75"/>
      <c r="R17" s="59"/>
      <c r="S17" s="75"/>
    </row>
    <row r="18" spans="2:19" x14ac:dyDescent="0.35">
      <c r="B18" s="164"/>
      <c r="C18" s="96" t="s">
        <v>14</v>
      </c>
      <c r="D18" s="160">
        <f>IFERROR(VLOOKUP(Lookups!$D$49&amp;Lookups!$D$50&amp;Lookups!$E$45&amp;Lookups!$C12,Data!$A$2:$K$10000,6,FALSE),#N/A)</f>
        <v>634</v>
      </c>
      <c r="E18" s="160">
        <f>IFERROR(VLOOKUP(Lookups!$D$49&amp;Lookups!$D$50&amp;Lookups!$E$45&amp;Lookups!$C12,Data!$A$2:$K$10000,8,FALSE),#N/A)</f>
        <v>67.981072555205003</v>
      </c>
      <c r="F18" s="160">
        <f>IFERROR(VLOOKUP(Lookups!$D$49&amp;Lookups!$D$50&amp;Lookups!$E$45&amp;Lookups!$C12,Data!$A$2:$K$10000,9,FALSE),#N/A)</f>
        <v>330</v>
      </c>
      <c r="G18" s="160">
        <f>IF($D18&gt;2,(IFERROR(VLOOKUP(Lookups!$D$49&amp;Lookups!$D$50&amp;Lookups!$E$45&amp;Lookups!$C12,Data!$A$2:$K$10000,10,FALSE),#N/A)),#N/A)</f>
        <v>54</v>
      </c>
      <c r="H18" s="160">
        <f>IF($D18&gt;39,(IFERROR(VLOOKUP(Lookups!$D$49&amp;Lookups!$D$50&amp;Lookups!$E$45&amp;Lookups!$C12,Data!$A$2:$L$10000,12,FALSE),#N/A)),#N/A)</f>
        <v>133</v>
      </c>
      <c r="I18" s="161">
        <f ca="1">HLOOKUP($I$8,$D$8:$H$32,11,FALSE)</f>
        <v>634</v>
      </c>
      <c r="J18" s="161"/>
      <c r="K18" s="162"/>
      <c r="M18" s="44"/>
      <c r="Q18" s="75"/>
      <c r="R18" s="59"/>
      <c r="S18" s="75"/>
    </row>
    <row r="19" spans="2:19" x14ac:dyDescent="0.35">
      <c r="B19" s="164"/>
      <c r="C19" s="96" t="s">
        <v>35</v>
      </c>
      <c r="D19" s="160">
        <f>IFERROR(VLOOKUP(Lookups!$D$49&amp;Lookups!$D$50&amp;Lookups!$E$45&amp;Lookups!$C13,Data!$A$2:$K$10000,6,FALSE),#N/A)</f>
        <v>495</v>
      </c>
      <c r="E19" s="160">
        <f>IFERROR(VLOOKUP(Lookups!$D$49&amp;Lookups!$D$50&amp;Lookups!$E$45&amp;Lookups!$C13,Data!$A$2:$K$10000,8,FALSE),#N/A)</f>
        <v>69.494949494949495</v>
      </c>
      <c r="F19" s="160">
        <f>IFERROR(VLOOKUP(Lookups!$D$49&amp;Lookups!$D$50&amp;Lookups!$E$45&amp;Lookups!$C13,Data!$A$2:$K$10000,9,FALSE),#N/A)</f>
        <v>330</v>
      </c>
      <c r="G19" s="160">
        <f>IF($D19&gt;2,(IFERROR(VLOOKUP(Lookups!$D$49&amp;Lookups!$D$50&amp;Lookups!$E$45&amp;Lookups!$C13,Data!$A$2:$K$10000,10,FALSE),#N/A)),#N/A)</f>
        <v>52</v>
      </c>
      <c r="H19" s="160">
        <f>IF($D19&gt;39,(IFERROR(VLOOKUP(Lookups!$D$49&amp;Lookups!$D$50&amp;Lookups!$E$45&amp;Lookups!$C13,Data!$A$2:$L$10000,12,FALSE),#N/A)),#N/A)</f>
        <v>128</v>
      </c>
      <c r="I19" s="161">
        <f ca="1">HLOOKUP($I$8,$D$8:$H$32,12,FALSE)</f>
        <v>495</v>
      </c>
      <c r="J19" s="161"/>
      <c r="K19" s="162"/>
      <c r="M19" s="44"/>
      <c r="Q19" s="75"/>
      <c r="R19" s="59"/>
      <c r="S19" s="75"/>
    </row>
    <row r="20" spans="2:19" x14ac:dyDescent="0.35">
      <c r="B20" s="164"/>
      <c r="C20" s="96" t="s">
        <v>34</v>
      </c>
      <c r="D20" s="160">
        <f>IFERROR(VLOOKUP(Lookups!$D$49&amp;Lookups!$D$50&amp;Lookups!$E$45&amp;Lookups!$C14,Data!$A$2:$K$10000,6,FALSE),#N/A)</f>
        <v>139</v>
      </c>
      <c r="E20" s="160">
        <f>IFERROR(VLOOKUP(Lookups!$D$49&amp;Lookups!$D$50&amp;Lookups!$E$45&amp;Lookups!$C14,Data!$A$2:$K$10000,8,FALSE),#N/A)</f>
        <v>62.589928057553998</v>
      </c>
      <c r="F20" s="160">
        <f>IFERROR(VLOOKUP(Lookups!$D$49&amp;Lookups!$D$50&amp;Lookups!$E$45&amp;Lookups!$C14,Data!$A$2:$K$10000,9,FALSE),#N/A)</f>
        <v>228</v>
      </c>
      <c r="G20" s="160">
        <f>IF($D20&gt;2,(IFERROR(VLOOKUP(Lookups!$D$49&amp;Lookups!$D$50&amp;Lookups!$E$45&amp;Lookups!$C14,Data!$A$2:$K$10000,10,FALSE),#N/A)),#N/A)</f>
        <v>60</v>
      </c>
      <c r="H20" s="160">
        <f>IF($D20&gt;39,(IFERROR(VLOOKUP(Lookups!$D$49&amp;Lookups!$D$50&amp;Lookups!$E$45&amp;Lookups!$C14,Data!$A$2:$L$10000,12,FALSE),#N/A)),#N/A)</f>
        <v>159</v>
      </c>
      <c r="I20" s="161">
        <f ca="1">HLOOKUP($I$8,$D$8:$H$32,13,FALSE)</f>
        <v>139</v>
      </c>
      <c r="J20" s="161"/>
      <c r="K20" s="162"/>
      <c r="M20" s="44"/>
      <c r="Q20" s="75"/>
      <c r="R20" s="59"/>
      <c r="S20" s="75"/>
    </row>
    <row r="21" spans="2:19" x14ac:dyDescent="0.35">
      <c r="B21" s="164"/>
      <c r="C21" s="96" t="s">
        <v>15</v>
      </c>
      <c r="D21" s="160">
        <f>IFERROR(VLOOKUP(Lookups!$D$49&amp;Lookups!$D$50&amp;Lookups!$E$45&amp;Lookups!$C15,Data!$A$2:$K$10000,6,FALSE),#N/A)</f>
        <v>149</v>
      </c>
      <c r="E21" s="160">
        <f>IFERROR(VLOOKUP(Lookups!$D$49&amp;Lookups!$D$50&amp;Lookups!$E$45&amp;Lookups!$C15,Data!$A$2:$K$10000,8,FALSE),#N/A)</f>
        <v>65.100671140939596</v>
      </c>
      <c r="F21" s="160">
        <f>IFERROR(VLOOKUP(Lookups!$D$49&amp;Lookups!$D$50&amp;Lookups!$E$45&amp;Lookups!$C15,Data!$A$2:$K$10000,9,FALSE),#N/A)</f>
        <v>132</v>
      </c>
      <c r="G21" s="160">
        <f>IF($D21&gt;2,(IFERROR(VLOOKUP(Lookups!$D$49&amp;Lookups!$D$50&amp;Lookups!$E$45&amp;Lookups!$C15,Data!$A$2:$K$10000,10,FALSE),#N/A)),#N/A)</f>
        <v>58</v>
      </c>
      <c r="H21" s="160">
        <f>IF($D21&gt;39,(IFERROR(VLOOKUP(Lookups!$D$49&amp;Lookups!$D$50&amp;Lookups!$E$45&amp;Lookups!$C15,Data!$A$2:$L$10000,12,FALSE),#N/A)),#N/A)</f>
        <v>103</v>
      </c>
      <c r="I21" s="161">
        <f ca="1">HLOOKUP($I$8,$D$8:$H$32,14,FALSE)</f>
        <v>149</v>
      </c>
      <c r="J21" s="161"/>
      <c r="K21" s="162"/>
      <c r="M21" s="44"/>
      <c r="Q21" s="75"/>
      <c r="R21" s="59"/>
      <c r="S21" s="75"/>
    </row>
    <row r="22" spans="2:19" x14ac:dyDescent="0.35">
      <c r="B22" s="165"/>
      <c r="C22" s="96" t="s">
        <v>16</v>
      </c>
      <c r="D22" s="160">
        <f>IFERROR(VLOOKUP(Lookups!$D$49&amp;Lookups!$D$50&amp;Lookups!$E$45&amp;Lookups!$C16,Data!$A$2:$K$10000,6,FALSE),#N/A)</f>
        <v>548</v>
      </c>
      <c r="E22" s="160">
        <f>IFERROR(VLOOKUP(Lookups!$D$49&amp;Lookups!$D$50&amp;Lookups!$E$45&amp;Lookups!$C16,Data!$A$2:$K$10000,8,FALSE),#N/A)</f>
        <v>85.583941605839399</v>
      </c>
      <c r="F22" s="160">
        <f>IFERROR(VLOOKUP(Lookups!$D$49&amp;Lookups!$D$50&amp;Lookups!$E$45&amp;Lookups!$C16,Data!$A$2:$K$10000,9,FALSE),#N/A)</f>
        <v>123</v>
      </c>
      <c r="G22" s="160">
        <f>IF($D22&gt;2,(IFERROR(VLOOKUP(Lookups!$D$49&amp;Lookups!$D$50&amp;Lookups!$E$45&amp;Lookups!$C16,Data!$A$2:$K$10000,10,FALSE),#N/A)),#N/A)</f>
        <v>42</v>
      </c>
      <c r="H22" s="160">
        <f>IF($D22&gt;39,(IFERROR(VLOOKUP(Lookups!$D$49&amp;Lookups!$D$50&amp;Lookups!$E$45&amp;Lookups!$C16,Data!$A$2:$L$10000,12,FALSE),#N/A)),#N/A)</f>
        <v>80</v>
      </c>
      <c r="I22" s="161">
        <f ca="1">HLOOKUP($I$8,$D$8:$H$32,15,FALSE)</f>
        <v>548</v>
      </c>
      <c r="J22" s="161"/>
      <c r="K22" s="162"/>
      <c r="M22" s="44"/>
      <c r="Q22" s="75"/>
      <c r="R22" s="59"/>
      <c r="S22" s="75"/>
    </row>
    <row r="23" spans="2:19" x14ac:dyDescent="0.35">
      <c r="B23" s="164"/>
      <c r="C23" s="96" t="s">
        <v>17</v>
      </c>
      <c r="D23" s="160">
        <f>IFERROR(VLOOKUP(Lookups!$D$49&amp;Lookups!$D$50&amp;Lookups!$E$45&amp;Lookups!$C17,Data!$A$2:$K$10000,6,FALSE),#N/A)</f>
        <v>81</v>
      </c>
      <c r="E23" s="160">
        <f>IFERROR(VLOOKUP(Lookups!$D$49&amp;Lookups!$D$50&amp;Lookups!$E$45&amp;Lookups!$C17,Data!$A$2:$K$10000,8,FALSE),#N/A)</f>
        <v>80.246913580246897</v>
      </c>
      <c r="F23" s="160">
        <f>IFERROR(VLOOKUP(Lookups!$D$49&amp;Lookups!$D$50&amp;Lookups!$E$45&amp;Lookups!$C17,Data!$A$2:$K$10000,9,FALSE),#N/A)</f>
        <v>117</v>
      </c>
      <c r="G23" s="160">
        <f>IF($D23&gt;2,(IFERROR(VLOOKUP(Lookups!$D$49&amp;Lookups!$D$50&amp;Lookups!$E$45&amp;Lookups!$C17,Data!$A$2:$K$10000,10,FALSE),#N/A)),#N/A)</f>
        <v>49</v>
      </c>
      <c r="H23" s="160">
        <f>IF($D23&gt;39,(IFERROR(VLOOKUP(Lookups!$D$49&amp;Lookups!$D$50&amp;Lookups!$E$45&amp;Lookups!$C17,Data!$A$2:$L$10000,12,FALSE),#N/A)),#N/A)</f>
        <v>93</v>
      </c>
      <c r="I23" s="161">
        <f ca="1">HLOOKUP($I$8,$D$8:$H$32,16,FALSE)</f>
        <v>81</v>
      </c>
      <c r="J23" s="161"/>
      <c r="K23" s="162"/>
      <c r="M23" s="44"/>
      <c r="Q23" s="75"/>
      <c r="R23" s="95"/>
      <c r="S23" s="75"/>
    </row>
    <row r="24" spans="2:19" x14ac:dyDescent="0.35">
      <c r="B24" s="164"/>
      <c r="C24" s="96" t="s">
        <v>18</v>
      </c>
      <c r="D24" s="160">
        <f>IFERROR(VLOOKUP(Lookups!$D$49&amp;Lookups!$D$50&amp;Lookups!$E$45&amp;Lookups!$C18,Data!$A$2:$K$10000,6,FALSE),#N/A)</f>
        <v>226</v>
      </c>
      <c r="E24" s="160">
        <f>IFERROR(VLOOKUP(Lookups!$D$49&amp;Lookups!$D$50&amp;Lookups!$E$45&amp;Lookups!$C18,Data!$A$2:$K$10000,8,FALSE),#N/A)</f>
        <v>85.840707964601805</v>
      </c>
      <c r="F24" s="160">
        <f>IFERROR(VLOOKUP(Lookups!$D$49&amp;Lookups!$D$50&amp;Lookups!$E$45&amp;Lookups!$C18,Data!$A$2:$K$10000,9,FALSE),#N/A)</f>
        <v>247</v>
      </c>
      <c r="G24" s="160">
        <f>IF($D24&gt;2,(IFERROR(VLOOKUP(Lookups!$D$49&amp;Lookups!$D$50&amp;Lookups!$E$45&amp;Lookups!$C18,Data!$A$2:$K$10000,10,FALSE),#N/A)),#N/A)</f>
        <v>24</v>
      </c>
      <c r="H24" s="160">
        <f>IF($D24&gt;39,(IFERROR(VLOOKUP(Lookups!$D$49&amp;Lookups!$D$50&amp;Lookups!$E$45&amp;Lookups!$C18,Data!$A$2:$L$10000,12,FALSE),#N/A)),#N/A)</f>
        <v>104</v>
      </c>
      <c r="I24" s="161">
        <f ca="1">HLOOKUP($I$8,$D$8:$H$32,17,FALSE)</f>
        <v>226</v>
      </c>
      <c r="J24" s="161"/>
      <c r="K24" s="162"/>
      <c r="M24" s="44"/>
      <c r="Q24" s="75"/>
      <c r="R24" s="59"/>
      <c r="S24" s="75"/>
    </row>
    <row r="25" spans="2:19" x14ac:dyDescent="0.35">
      <c r="B25" s="164"/>
      <c r="C25" s="96" t="s">
        <v>19</v>
      </c>
      <c r="D25" s="160">
        <f>IFERROR(VLOOKUP(Lookups!$D$49&amp;Lookups!$D$50&amp;Lookups!$E$45&amp;Lookups!$C19,Data!$A$2:$K$10000,6,FALSE),#N/A)</f>
        <v>75</v>
      </c>
      <c r="E25" s="160">
        <f>IFERROR(VLOOKUP(Lookups!$D$49&amp;Lookups!$D$50&amp;Lookups!$E$45&amp;Lookups!$C19,Data!$A$2:$K$10000,8,FALSE),#N/A)</f>
        <v>73.3333333333333</v>
      </c>
      <c r="F25" s="160">
        <f>IFERROR(VLOOKUP(Lookups!$D$49&amp;Lookups!$D$50&amp;Lookups!$E$45&amp;Lookups!$C19,Data!$A$2:$K$10000,9,FALSE),#N/A)</f>
        <v>169</v>
      </c>
      <c r="G25" s="160">
        <f>IF($D25&gt;2,(IFERROR(VLOOKUP(Lookups!$D$49&amp;Lookups!$D$50&amp;Lookups!$E$45&amp;Lookups!$C19,Data!$A$2:$K$10000,10,FALSE),#N/A)),#N/A)</f>
        <v>50</v>
      </c>
      <c r="H25" s="160">
        <f>IF($D25&gt;39,(IFERROR(VLOOKUP(Lookups!$D$49&amp;Lookups!$D$50&amp;Lookups!$E$45&amp;Lookups!$C19,Data!$A$2:$L$10000,12,FALSE),#N/A)),#N/A)</f>
        <v>120</v>
      </c>
      <c r="I25" s="161">
        <f ca="1">HLOOKUP($I$8,$D$8:$H$32,18,FALSE)</f>
        <v>75</v>
      </c>
      <c r="J25" s="161"/>
      <c r="K25" s="162"/>
      <c r="M25" s="44"/>
      <c r="Q25" s="75"/>
      <c r="R25" s="59"/>
      <c r="S25" s="75"/>
    </row>
    <row r="26" spans="2:19" x14ac:dyDescent="0.35">
      <c r="B26" s="164"/>
      <c r="C26" s="96" t="s">
        <v>160</v>
      </c>
      <c r="D26" s="160">
        <f>IFERROR(VLOOKUP(Lookups!$D$49&amp;Lookups!$D$50&amp;Lookups!$E$45&amp;Lookups!$C20,Data!$A$2:$K$10000,6,FALSE),#N/A)</f>
        <v>375</v>
      </c>
      <c r="E26" s="160">
        <f>IFERROR(VLOOKUP(Lookups!$D$49&amp;Lookups!$D$50&amp;Lookups!$E$45&amp;Lookups!$C20,Data!$A$2:$K$10000,8,FALSE),#N/A)</f>
        <v>84.266666666666694</v>
      </c>
      <c r="F26" s="160">
        <f>IFERROR(VLOOKUP(Lookups!$D$49&amp;Lookups!$D$50&amp;Lookups!$E$45&amp;Lookups!$C20,Data!$A$2:$K$10000,9,FALSE),#N/A)</f>
        <v>198</v>
      </c>
      <c r="G26" s="160">
        <f>IF($D26&gt;2,(IFERROR(VLOOKUP(Lookups!$D$49&amp;Lookups!$D$50&amp;Lookups!$E$45&amp;Lookups!$C20,Data!$A$2:$K$10000,10,FALSE),#N/A)),#N/A)</f>
        <v>35</v>
      </c>
      <c r="H26" s="160">
        <f>IF($D26&gt;39,(IFERROR(VLOOKUP(Lookups!$D$49&amp;Lookups!$D$50&amp;Lookups!$E$45&amp;Lookups!$C20,Data!$A$2:$L$10000,12,FALSE),#N/A)),#N/A)</f>
        <v>103</v>
      </c>
      <c r="I26" s="161">
        <f ca="1">HLOOKUP($I$8,$D$8:$H$32,19,FALSE)</f>
        <v>375</v>
      </c>
      <c r="J26" s="161"/>
      <c r="K26" s="162"/>
      <c r="M26" s="44"/>
      <c r="Q26" s="75"/>
      <c r="R26" s="59"/>
      <c r="S26" s="75"/>
    </row>
    <row r="27" spans="2:19" x14ac:dyDescent="0.35">
      <c r="B27" s="164"/>
      <c r="C27" s="96" t="s">
        <v>155</v>
      </c>
      <c r="D27" s="160">
        <f>IFERROR(VLOOKUP(Lookups!$D$49&amp;Lookups!$D$50&amp;Lookups!$E$45&amp;Lookups!$C21,Data!$A$2:$K$10000,6,FALSE),#N/A)</f>
        <v>189</v>
      </c>
      <c r="E27" s="160">
        <f>IFERROR(VLOOKUP(Lookups!$D$49&amp;Lookups!$D$50&amp;Lookups!$E$45&amp;Lookups!$C21,Data!$A$2:$K$10000,8,FALSE),#N/A)</f>
        <v>92.063492063492106</v>
      </c>
      <c r="F27" s="160">
        <f>IFERROR(VLOOKUP(Lookups!$D$49&amp;Lookups!$D$50&amp;Lookups!$E$45&amp;Lookups!$C21,Data!$A$2:$K$10000,9,FALSE),#N/A)</f>
        <v>198</v>
      </c>
      <c r="G27" s="160">
        <f>IF($D27&gt;2,(IFERROR(VLOOKUP(Lookups!$D$49&amp;Lookups!$D$50&amp;Lookups!$E$45&amp;Lookups!$C21,Data!$A$2:$K$10000,10,FALSE),#N/A)),#N/A)</f>
        <v>23</v>
      </c>
      <c r="H27" s="160">
        <f>IF($D27&gt;39,(IFERROR(VLOOKUP(Lookups!$D$49&amp;Lookups!$D$50&amp;Lookups!$E$45&amp;Lookups!$C21,Data!$A$2:$L$10000,12,FALSE),#N/A)),#N/A)</f>
        <v>84</v>
      </c>
      <c r="I27" s="161">
        <f ca="1">HLOOKUP($I$8,$D$8:$H$32,20,FALSE)</f>
        <v>189</v>
      </c>
      <c r="J27" s="161"/>
      <c r="K27" s="162"/>
      <c r="M27" s="44"/>
      <c r="Q27" s="75"/>
      <c r="R27" s="59"/>
      <c r="S27" s="75"/>
    </row>
    <row r="28" spans="2:19" x14ac:dyDescent="0.35">
      <c r="B28" s="163"/>
      <c r="C28" s="96" t="s">
        <v>156</v>
      </c>
      <c r="D28" s="160">
        <f>IFERROR(VLOOKUP(Lookups!$D$49&amp;Lookups!$D$50&amp;Lookups!$E$45&amp;Lookups!$C22,Data!$A$2:$K$10000,6,FALSE),#N/A)</f>
        <v>186</v>
      </c>
      <c r="E28" s="160">
        <f>IFERROR(VLOOKUP(Lookups!$D$49&amp;Lookups!$D$50&amp;Lookups!$E$45&amp;Lookups!$C22,Data!$A$2:$K$10000,8,FALSE),#N/A)</f>
        <v>76.344086021505404</v>
      </c>
      <c r="F28" s="160">
        <f>IFERROR(VLOOKUP(Lookups!$D$49&amp;Lookups!$D$50&amp;Lookups!$E$45&amp;Lookups!$C22,Data!$A$2:$K$10000,9,FALSE),#N/A)</f>
        <v>141</v>
      </c>
      <c r="G28" s="160">
        <f>IF($D28&gt;2,(IFERROR(VLOOKUP(Lookups!$D$49&amp;Lookups!$D$50&amp;Lookups!$E$45&amp;Lookups!$C22,Data!$A$2:$K$10000,10,FALSE),#N/A)),#N/A)</f>
        <v>52</v>
      </c>
      <c r="H28" s="160">
        <f>IF($D28&gt;39,(IFERROR(VLOOKUP(Lookups!$D$49&amp;Lookups!$D$50&amp;Lookups!$E$45&amp;Lookups!$C22,Data!$A$2:$L$10000,12,FALSE),#N/A)),#N/A)</f>
        <v>105</v>
      </c>
      <c r="I28" s="161">
        <f ca="1">HLOOKUP($I$8,$D$8:$H$32,21,FALSE)</f>
        <v>186</v>
      </c>
      <c r="J28" s="161"/>
      <c r="K28" s="162"/>
      <c r="M28" s="44"/>
      <c r="Q28" s="75"/>
      <c r="R28" s="59"/>
      <c r="S28" s="75"/>
    </row>
    <row r="29" spans="2:19" x14ac:dyDescent="0.35">
      <c r="B29" s="163"/>
      <c r="C29" s="96" t="s">
        <v>161</v>
      </c>
      <c r="D29" s="160">
        <f>IFERROR(VLOOKUP(Lookups!$D$49&amp;Lookups!$D$50&amp;Lookups!$E$45&amp;Lookups!$C23,Data!$A$2:$K$10000,6,FALSE),#N/A)</f>
        <v>1055</v>
      </c>
      <c r="E29" s="160">
        <f>IFERROR(VLOOKUP(Lookups!$D$49&amp;Lookups!$D$50&amp;Lookups!$E$45&amp;Lookups!$C23,Data!$A$2:$K$10000,8,FALSE),#N/A)</f>
        <v>49.1943127962085</v>
      </c>
      <c r="F29" s="160">
        <f>IFERROR(VLOOKUP(Lookups!$D$49&amp;Lookups!$D$50&amp;Lookups!$E$45&amp;Lookups!$C23,Data!$A$2:$K$10000,9,FALSE),#N/A)</f>
        <v>401</v>
      </c>
      <c r="G29" s="160">
        <f>IF($D29&gt;2,(IFERROR(VLOOKUP(Lookups!$D$49&amp;Lookups!$D$50&amp;Lookups!$E$45&amp;Lookups!$C23,Data!$A$2:$K$10000,10,FALSE),#N/A)),#N/A)</f>
        <v>63</v>
      </c>
      <c r="H29" s="160">
        <f>IF($D29&gt;39,(IFERROR(VLOOKUP(Lookups!$D$49&amp;Lookups!$D$50&amp;Lookups!$E$45&amp;Lookups!$C23,Data!$A$2:$L$10000,12,FALSE),#N/A)),#N/A)</f>
        <v>195</v>
      </c>
      <c r="I29" s="161">
        <f ca="1">HLOOKUP($I$8,$D$8:$H$32,22,FALSE)</f>
        <v>1055</v>
      </c>
      <c r="J29" s="161"/>
      <c r="K29" s="162"/>
      <c r="M29" s="44"/>
      <c r="Q29" s="75"/>
      <c r="R29" s="59"/>
      <c r="S29" s="75"/>
    </row>
    <row r="30" spans="2:19" x14ac:dyDescent="0.35">
      <c r="B30" s="164"/>
      <c r="C30" s="166" t="s">
        <v>157</v>
      </c>
      <c r="D30" s="160">
        <f>IFERROR(VLOOKUP(Lookups!$D$49&amp;Lookups!$D$50&amp;Lookups!$E$45&amp;Lookups!$C24,Data!$A$2:$K$10000,6,FALSE),#N/A)</f>
        <v>134</v>
      </c>
      <c r="E30" s="160">
        <f>IFERROR(VLOOKUP(Lookups!$D$49&amp;Lookups!$D$50&amp;Lookups!$E$45&amp;Lookups!$C24,Data!$A$2:$K$10000,8,FALSE),#N/A)</f>
        <v>67.164179104477597</v>
      </c>
      <c r="F30" s="160">
        <f>IFERROR(VLOOKUP(Lookups!$D$49&amp;Lookups!$D$50&amp;Lookups!$E$45&amp;Lookups!$C24,Data!$A$2:$K$10000,9,FALSE),#N/A)</f>
        <v>181</v>
      </c>
      <c r="G30" s="160">
        <f>IF($D30&gt;2,(IFERROR(VLOOKUP(Lookups!$D$49&amp;Lookups!$D$50&amp;Lookups!$E$45&amp;Lookups!$C24,Data!$A$2:$K$10000,10,FALSE),#N/A)),#N/A)</f>
        <v>54</v>
      </c>
      <c r="H30" s="160">
        <f>IF($D30&gt;39,(IFERROR(VLOOKUP(Lookups!$D$49&amp;Lookups!$D$50&amp;Lookups!$E$45&amp;Lookups!$C24,Data!$A$2:$L$10000,12,FALSE),#N/A)),#N/A)</f>
        <v>115</v>
      </c>
      <c r="I30" s="161">
        <f ca="1">HLOOKUP($I$8,$D$8:$H$32,23,FALSE)</f>
        <v>134</v>
      </c>
      <c r="J30" s="161"/>
      <c r="K30" s="162"/>
      <c r="L30" s="167"/>
      <c r="M30" s="44"/>
      <c r="Q30" s="75"/>
      <c r="R30" s="95"/>
      <c r="S30" s="75"/>
    </row>
    <row r="31" spans="2:19" x14ac:dyDescent="0.35">
      <c r="B31" s="153"/>
      <c r="C31" s="168" t="s">
        <v>158</v>
      </c>
      <c r="D31" s="160">
        <f>IFERROR(VLOOKUP(Lookups!$D$49&amp;Lookups!$D$50&amp;Lookups!$E$45&amp;Lookups!$C25,Data!$A$2:$K$10000,6,FALSE),#N/A)</f>
        <v>128</v>
      </c>
      <c r="E31" s="160">
        <f>IFERROR(VLOOKUP(Lookups!$D$49&amp;Lookups!$D$50&amp;Lookups!$E$45&amp;Lookups!$C25,Data!$A$2:$K$10000,8,FALSE),#N/A)</f>
        <v>69.53125</v>
      </c>
      <c r="F31" s="160">
        <f>IFERROR(VLOOKUP(Lookups!$D$49&amp;Lookups!$D$50&amp;Lookups!$E$45&amp;Lookups!$C25,Data!$A$2:$K$10000,9,FALSE),#N/A)</f>
        <v>208</v>
      </c>
      <c r="G31" s="160">
        <f>IF($D31&gt;2,(IFERROR(VLOOKUP(Lookups!$D$49&amp;Lookups!$D$50&amp;Lookups!$E$45&amp;Lookups!$C25,Data!$A$2:$K$10000,10,FALSE),#N/A)),#N/A)</f>
        <v>50</v>
      </c>
      <c r="H31" s="160">
        <f>IF($D31&gt;39,(IFERROR(VLOOKUP(Lookups!$D$49&amp;Lookups!$D$50&amp;Lookups!$E$45&amp;Lookups!$C25,Data!$A$2:$L$10000,12,FALSE),#N/A)),#N/A)</f>
        <v>153</v>
      </c>
      <c r="I31" s="161">
        <f ca="1">HLOOKUP($I$8,$D$8:$H$32,24,FALSE)</f>
        <v>128</v>
      </c>
      <c r="J31" s="168"/>
      <c r="K31" s="169"/>
      <c r="L31" s="169"/>
      <c r="Q31" s="75"/>
      <c r="R31" s="59"/>
      <c r="S31" s="75"/>
    </row>
    <row r="32" spans="2:19" ht="15" customHeight="1" x14ac:dyDescent="0.35">
      <c r="C32" s="5" t="s">
        <v>159</v>
      </c>
      <c r="D32" s="160">
        <f>IFERROR(VLOOKUP(Lookups!$D$49&amp;Lookups!$D$50&amp;Lookups!$E$45&amp;Lookups!$C26,Data!$A$2:$K$10000,6,FALSE),#N/A)</f>
        <v>793</v>
      </c>
      <c r="E32" s="160">
        <f>IFERROR(VLOOKUP(Lookups!$D$49&amp;Lookups!$D$50&amp;Lookups!$E$45&amp;Lookups!$C26,Data!$A$2:$K$10000,8,FALSE),#N/A)</f>
        <v>42.875157629256002</v>
      </c>
      <c r="F32" s="160">
        <f>IFERROR(VLOOKUP(Lookups!$D$49&amp;Lookups!$D$50&amp;Lookups!$E$45&amp;Lookups!$C26,Data!$A$2:$K$10000,9,FALSE),#N/A)</f>
        <v>401</v>
      </c>
      <c r="G32" s="160">
        <f>IF($D32&gt;2,(IFERROR(VLOOKUP(Lookups!$D$49&amp;Lookups!$D$50&amp;Lookups!$E$45&amp;Lookups!$C26,Data!$A$2:$K$10000,10,FALSE),#N/A)),#N/A)</f>
        <v>74</v>
      </c>
      <c r="H32" s="160">
        <f>IF($D32&gt;39,(IFERROR(VLOOKUP(Lookups!$D$49&amp;Lookups!$D$50&amp;Lookups!$E$45&amp;Lookups!$C26,Data!$A$2:$L$10000,12,FALSE),#N/A)),#N/A)</f>
        <v>224</v>
      </c>
      <c r="I32" s="161">
        <f ca="1">HLOOKUP($I$8,$D$8:$H$32,25,FALSE)</f>
        <v>793</v>
      </c>
      <c r="Q32" s="75"/>
      <c r="R32" s="59"/>
      <c r="S32" s="75"/>
    </row>
    <row r="33" spans="1:16384" x14ac:dyDescent="0.35">
      <c r="Q33" s="75"/>
      <c r="R33" s="59"/>
      <c r="S33" s="75"/>
    </row>
    <row r="34" spans="1:16384" x14ac:dyDescent="0.35">
      <c r="C34" s="60"/>
      <c r="Q34" s="75"/>
      <c r="R34" s="59"/>
      <c r="S34" s="75"/>
    </row>
    <row r="35" spans="1:16384" x14ac:dyDescent="0.35">
      <c r="B35" s="215"/>
      <c r="C35" s="215"/>
      <c r="D35" s="215"/>
      <c r="E35" s="215"/>
      <c r="F35" s="215"/>
      <c r="G35" s="215"/>
      <c r="H35" s="215"/>
      <c r="I35" s="215"/>
      <c r="J35" s="215"/>
      <c r="K35" s="215"/>
      <c r="L35" s="215"/>
      <c r="M35" s="215"/>
      <c r="N35" s="215"/>
      <c r="O35" s="215"/>
      <c r="Q35" s="75"/>
      <c r="R35" s="59"/>
      <c r="S35" s="84"/>
    </row>
    <row r="36" spans="1:16384" x14ac:dyDescent="0.35">
      <c r="B36" s="53" t="s">
        <v>36</v>
      </c>
      <c r="C36" s="23"/>
      <c r="D36" s="23"/>
      <c r="E36" s="23"/>
      <c r="F36" s="23"/>
      <c r="G36" s="23"/>
      <c r="H36" s="23"/>
      <c r="I36" s="23"/>
      <c r="J36" s="23"/>
      <c r="K36" s="23"/>
      <c r="L36" s="23"/>
    </row>
    <row r="37" spans="1:16384" x14ac:dyDescent="0.35">
      <c r="B37" s="23" t="s">
        <v>154</v>
      </c>
      <c r="C37" s="23"/>
      <c r="D37" s="23"/>
      <c r="E37" s="226" t="str">
        <f ca="1">CELL("contents",Lookups!D50)</f>
        <v>October-December 2024</v>
      </c>
      <c r="F37" s="227"/>
      <c r="G37" s="23" t="s">
        <v>101</v>
      </c>
      <c r="H37" s="82">
        <f>'Table 1a - Compliance by HB'!H28</f>
        <v>45712</v>
      </c>
      <c r="I37" s="23" t="s">
        <v>102</v>
      </c>
      <c r="J37" s="23"/>
      <c r="K37" s="23"/>
      <c r="L37" s="23"/>
    </row>
    <row r="38" spans="1:16384" s="7" customFormat="1" ht="86.25" customHeight="1" x14ac:dyDescent="0.35">
      <c r="B38" s="213" t="s">
        <v>178</v>
      </c>
      <c r="C38" s="214"/>
      <c r="D38" s="214"/>
      <c r="E38" s="214"/>
      <c r="F38" s="214"/>
      <c r="G38" s="214"/>
      <c r="H38" s="214"/>
      <c r="I38" s="214"/>
      <c r="J38" s="23"/>
    </row>
    <row r="39" spans="1:16384" s="7" customFormat="1" ht="18.75" customHeight="1" x14ac:dyDescent="0.35">
      <c r="B39" s="215" t="s">
        <v>179</v>
      </c>
      <c r="C39" s="215"/>
      <c r="D39" s="215"/>
      <c r="E39" s="215"/>
      <c r="F39" s="215"/>
      <c r="G39" s="215"/>
      <c r="H39" s="215"/>
      <c r="I39" s="215"/>
      <c r="J39" s="100"/>
    </row>
    <row r="40" spans="1:16384" s="7" customFormat="1" ht="27" customHeight="1" x14ac:dyDescent="0.35">
      <c r="B40" s="215" t="s">
        <v>180</v>
      </c>
      <c r="C40" s="215"/>
      <c r="D40" s="215"/>
      <c r="E40" s="215"/>
      <c r="F40" s="215"/>
      <c r="G40" s="215"/>
      <c r="H40" s="215"/>
      <c r="I40" s="215"/>
      <c r="J40" s="100"/>
    </row>
    <row r="41" spans="1:16384" s="7" customFormat="1" ht="40.5" customHeight="1" x14ac:dyDescent="0.35">
      <c r="B41" s="217" t="s">
        <v>182</v>
      </c>
      <c r="C41" s="217"/>
      <c r="D41" s="217"/>
      <c r="E41" s="217"/>
      <c r="F41" s="217"/>
      <c r="G41" s="217"/>
      <c r="H41" s="217"/>
      <c r="I41" s="217"/>
      <c r="J41" s="101"/>
    </row>
    <row r="42" spans="1:16384" s="7" customFormat="1" ht="42.75" customHeight="1" x14ac:dyDescent="0.35">
      <c r="B42" s="215" t="s">
        <v>149</v>
      </c>
      <c r="C42" s="215"/>
      <c r="D42" s="215"/>
      <c r="E42" s="215"/>
      <c r="F42" s="215"/>
      <c r="G42" s="215"/>
      <c r="H42" s="215"/>
      <c r="I42" s="215"/>
      <c r="J42" s="54"/>
    </row>
    <row r="43" spans="1:16384" s="172" customFormat="1" ht="25.5" customHeight="1" x14ac:dyDescent="0.35">
      <c r="B43" s="217" t="s">
        <v>183</v>
      </c>
      <c r="C43" s="217"/>
      <c r="D43" s="217"/>
      <c r="E43" s="217"/>
      <c r="F43" s="217"/>
      <c r="G43" s="217"/>
      <c r="H43" s="217"/>
      <c r="I43" s="217"/>
      <c r="J43" s="173"/>
    </row>
    <row r="44" spans="1:16384" s="221" customFormat="1" x14ac:dyDescent="0.35">
      <c r="A44" s="7"/>
      <c r="B44" s="219" t="s">
        <v>192</v>
      </c>
      <c r="C44" s="219"/>
      <c r="D44" s="219"/>
      <c r="E44" s="219"/>
      <c r="F44" s="219"/>
      <c r="G44" s="219"/>
      <c r="H44" s="219"/>
      <c r="I44" s="219"/>
      <c r="J44" s="219"/>
      <c r="K44" s="219"/>
      <c r="L44" s="219"/>
      <c r="M44" s="219"/>
      <c r="N44" s="219"/>
      <c r="O44" s="219"/>
      <c r="P44" s="219"/>
      <c r="Q44" s="219"/>
      <c r="R44" s="219"/>
      <c r="S44" s="219"/>
      <c r="T44" s="219"/>
      <c r="U44" s="219"/>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0"/>
      <c r="DJ44" s="220"/>
      <c r="DK44" s="220"/>
      <c r="DL44" s="220"/>
      <c r="DM44" s="220"/>
      <c r="DN44" s="220"/>
      <c r="DO44" s="220"/>
      <c r="DP44" s="220"/>
      <c r="DQ44" s="220"/>
      <c r="DR44" s="220"/>
      <c r="DS44" s="220"/>
      <c r="DT44" s="220"/>
      <c r="DU44" s="220"/>
      <c r="DV44" s="220"/>
      <c r="DW44" s="220"/>
      <c r="DX44" s="220"/>
      <c r="DY44" s="220"/>
      <c r="DZ44" s="220"/>
      <c r="EA44" s="220"/>
      <c r="EB44" s="220"/>
      <c r="EC44" s="220"/>
      <c r="ED44" s="220"/>
      <c r="EE44" s="220"/>
      <c r="EF44" s="220"/>
      <c r="EG44" s="220"/>
      <c r="EH44" s="220"/>
      <c r="EI44" s="220"/>
      <c r="EJ44" s="220"/>
      <c r="EK44" s="220"/>
      <c r="EL44" s="220"/>
      <c r="EM44" s="220"/>
      <c r="EN44" s="220"/>
      <c r="EO44" s="220"/>
      <c r="EP44" s="220"/>
      <c r="EQ44" s="220"/>
      <c r="ER44" s="220"/>
      <c r="ES44" s="220"/>
      <c r="ET44" s="220"/>
      <c r="EU44" s="220"/>
      <c r="EV44" s="220"/>
      <c r="EW44" s="220"/>
      <c r="EX44" s="220"/>
      <c r="EY44" s="220"/>
      <c r="EZ44" s="220"/>
      <c r="FA44" s="220"/>
      <c r="FB44" s="220"/>
      <c r="FC44" s="220"/>
      <c r="FD44" s="220"/>
      <c r="FE44" s="220"/>
      <c r="FF44" s="220"/>
      <c r="FG44" s="220"/>
      <c r="FH44" s="220"/>
      <c r="FI44" s="220"/>
      <c r="FJ44" s="220"/>
      <c r="FK44" s="220"/>
      <c r="FL44" s="220"/>
      <c r="FM44" s="220"/>
      <c r="FN44" s="220"/>
      <c r="FO44" s="220"/>
      <c r="FP44" s="220"/>
      <c r="FQ44" s="220"/>
      <c r="FR44" s="220"/>
      <c r="FS44" s="220"/>
      <c r="FT44" s="220"/>
      <c r="FU44" s="220"/>
      <c r="FV44" s="220"/>
      <c r="FW44" s="220"/>
      <c r="FX44" s="220"/>
      <c r="FY44" s="220"/>
      <c r="FZ44" s="220"/>
      <c r="GA44" s="220"/>
      <c r="GB44" s="220"/>
      <c r="GC44" s="220"/>
      <c r="GD44" s="220"/>
      <c r="GE44" s="220"/>
      <c r="GF44" s="220"/>
      <c r="GG44" s="220"/>
      <c r="GH44" s="220"/>
      <c r="GI44" s="220"/>
      <c r="GJ44" s="220"/>
      <c r="GK44" s="220"/>
      <c r="GL44" s="220"/>
      <c r="GM44" s="220"/>
      <c r="GN44" s="220"/>
      <c r="GO44" s="220"/>
      <c r="GP44" s="220"/>
      <c r="GQ44" s="220"/>
      <c r="GR44" s="220"/>
      <c r="GS44" s="220"/>
      <c r="GT44" s="220"/>
      <c r="GU44" s="220"/>
      <c r="GV44" s="220"/>
      <c r="GW44" s="220"/>
      <c r="GX44" s="220"/>
      <c r="GY44" s="220"/>
      <c r="GZ44" s="220"/>
      <c r="HA44" s="220"/>
      <c r="HB44" s="220"/>
      <c r="HC44" s="220"/>
      <c r="HD44" s="220"/>
      <c r="HE44" s="220"/>
      <c r="HF44" s="220"/>
      <c r="HG44" s="220"/>
      <c r="HH44" s="220"/>
      <c r="HI44" s="220"/>
      <c r="HJ44" s="220"/>
      <c r="HK44" s="220"/>
      <c r="HL44" s="220"/>
      <c r="HM44" s="220"/>
      <c r="HN44" s="220"/>
      <c r="HO44" s="220"/>
      <c r="HP44" s="220"/>
      <c r="HQ44" s="220"/>
      <c r="HR44" s="220"/>
      <c r="HS44" s="220"/>
      <c r="HT44" s="220"/>
      <c r="HU44" s="220"/>
      <c r="HV44" s="220"/>
      <c r="HW44" s="220"/>
      <c r="HX44" s="220"/>
      <c r="HY44" s="220"/>
      <c r="HZ44" s="220"/>
      <c r="IA44" s="220"/>
      <c r="IB44" s="220"/>
      <c r="IC44" s="220"/>
      <c r="ID44" s="220"/>
      <c r="IE44" s="220"/>
      <c r="IF44" s="220"/>
      <c r="IG44" s="220"/>
      <c r="IH44" s="220"/>
      <c r="II44" s="220"/>
      <c r="IJ44" s="220"/>
      <c r="IK44" s="220"/>
      <c r="IL44" s="220"/>
      <c r="IM44" s="220"/>
      <c r="IN44" s="220"/>
      <c r="IO44" s="220"/>
      <c r="IP44" s="220"/>
      <c r="IQ44" s="220"/>
      <c r="IR44" s="220"/>
      <c r="IS44" s="220"/>
      <c r="IT44" s="220"/>
      <c r="IU44" s="220"/>
      <c r="IV44" s="220"/>
      <c r="IW44" s="220"/>
      <c r="IX44" s="220"/>
      <c r="IY44" s="220"/>
      <c r="IZ44" s="220"/>
      <c r="JA44" s="220"/>
      <c r="JB44" s="220"/>
      <c r="JC44" s="220"/>
      <c r="JD44" s="220"/>
      <c r="JE44" s="220"/>
      <c r="JF44" s="220"/>
      <c r="JG44" s="220"/>
      <c r="JH44" s="220"/>
      <c r="JI44" s="220"/>
      <c r="JJ44" s="220"/>
      <c r="JK44" s="220"/>
      <c r="JL44" s="220"/>
      <c r="JM44" s="220"/>
      <c r="JN44" s="220"/>
      <c r="JO44" s="220"/>
      <c r="JP44" s="220"/>
      <c r="JQ44" s="220"/>
      <c r="JR44" s="220"/>
      <c r="JS44" s="220"/>
      <c r="JT44" s="220"/>
      <c r="JU44" s="220"/>
      <c r="JV44" s="220"/>
      <c r="JW44" s="220"/>
      <c r="JX44" s="220"/>
      <c r="JY44" s="220"/>
      <c r="JZ44" s="220"/>
      <c r="KA44" s="220"/>
      <c r="KB44" s="220"/>
      <c r="KC44" s="220"/>
      <c r="KD44" s="220"/>
      <c r="KE44" s="220"/>
      <c r="KF44" s="220"/>
      <c r="KG44" s="220"/>
      <c r="KH44" s="220"/>
      <c r="KI44" s="220"/>
      <c r="KJ44" s="220"/>
      <c r="KK44" s="220"/>
      <c r="KL44" s="220"/>
      <c r="KM44" s="220"/>
      <c r="KN44" s="220"/>
      <c r="KO44" s="220"/>
      <c r="KP44" s="220"/>
      <c r="KQ44" s="220"/>
      <c r="KR44" s="220"/>
      <c r="KS44" s="220"/>
      <c r="KT44" s="220"/>
      <c r="KU44" s="220"/>
      <c r="KV44" s="220"/>
      <c r="KW44" s="220"/>
      <c r="KX44" s="220"/>
      <c r="KY44" s="220"/>
      <c r="KZ44" s="220"/>
      <c r="LA44" s="220"/>
      <c r="LB44" s="220"/>
      <c r="LC44" s="220"/>
      <c r="LD44" s="220"/>
      <c r="LE44" s="220"/>
      <c r="LF44" s="220"/>
      <c r="LG44" s="220"/>
      <c r="LH44" s="220"/>
      <c r="LI44" s="220"/>
      <c r="LJ44" s="220"/>
      <c r="LK44" s="220"/>
      <c r="LL44" s="220"/>
      <c r="LM44" s="220"/>
      <c r="LN44" s="220"/>
      <c r="LO44" s="220"/>
      <c r="LP44" s="220"/>
      <c r="LQ44" s="220"/>
      <c r="LR44" s="220"/>
      <c r="LS44" s="220"/>
      <c r="LT44" s="220"/>
      <c r="LU44" s="220"/>
      <c r="LV44" s="220"/>
      <c r="LW44" s="220"/>
      <c r="LX44" s="220"/>
      <c r="LY44" s="220"/>
      <c r="LZ44" s="220"/>
      <c r="MA44" s="220"/>
      <c r="MB44" s="220"/>
      <c r="MC44" s="220"/>
      <c r="MD44" s="220"/>
      <c r="ME44" s="220"/>
      <c r="MF44" s="220"/>
      <c r="MG44" s="220"/>
      <c r="MH44" s="220"/>
      <c r="MI44" s="220"/>
      <c r="MJ44" s="220"/>
      <c r="MK44" s="220"/>
      <c r="ML44" s="220"/>
      <c r="MM44" s="220"/>
      <c r="MN44" s="220"/>
      <c r="MO44" s="220"/>
      <c r="MP44" s="220"/>
      <c r="MQ44" s="220"/>
      <c r="MR44" s="220"/>
      <c r="MS44" s="220"/>
      <c r="MT44" s="220"/>
      <c r="MU44" s="220"/>
      <c r="MV44" s="220"/>
      <c r="MW44" s="220"/>
      <c r="MX44" s="220"/>
      <c r="MY44" s="220"/>
      <c r="MZ44" s="220"/>
      <c r="NA44" s="220"/>
      <c r="NB44" s="220"/>
      <c r="NC44" s="220"/>
      <c r="ND44" s="220"/>
      <c r="NE44" s="220"/>
      <c r="NF44" s="220"/>
      <c r="NG44" s="220"/>
      <c r="NH44" s="220"/>
      <c r="NI44" s="220"/>
      <c r="NJ44" s="220"/>
      <c r="NK44" s="220"/>
      <c r="NL44" s="220"/>
      <c r="NM44" s="220"/>
      <c r="NN44" s="220"/>
      <c r="NO44" s="220"/>
      <c r="NP44" s="220"/>
      <c r="NQ44" s="220"/>
      <c r="NR44" s="220"/>
      <c r="NS44" s="220"/>
      <c r="NT44" s="220"/>
      <c r="NU44" s="220"/>
      <c r="NV44" s="220"/>
      <c r="NW44" s="220"/>
      <c r="NX44" s="220"/>
      <c r="NY44" s="220"/>
      <c r="NZ44" s="220"/>
      <c r="OA44" s="220"/>
      <c r="OB44" s="220"/>
      <c r="OC44" s="220"/>
      <c r="OD44" s="220"/>
      <c r="OE44" s="220"/>
      <c r="OF44" s="220"/>
      <c r="OG44" s="220"/>
      <c r="OH44" s="220"/>
      <c r="OI44" s="220"/>
      <c r="OJ44" s="220"/>
      <c r="OK44" s="220"/>
      <c r="OL44" s="220"/>
      <c r="OM44" s="220"/>
      <c r="ON44" s="220"/>
      <c r="OO44" s="220"/>
      <c r="OP44" s="220"/>
      <c r="OQ44" s="220"/>
      <c r="OR44" s="220"/>
      <c r="OS44" s="220"/>
      <c r="OT44" s="220"/>
      <c r="OU44" s="220"/>
      <c r="OV44" s="220"/>
      <c r="OW44" s="220"/>
      <c r="OX44" s="220"/>
      <c r="OY44" s="220"/>
      <c r="OZ44" s="220"/>
      <c r="PA44" s="220"/>
      <c r="PB44" s="220"/>
      <c r="PC44" s="220"/>
      <c r="PD44" s="220"/>
      <c r="PE44" s="220"/>
      <c r="PF44" s="220"/>
      <c r="PG44" s="220"/>
      <c r="PH44" s="220"/>
      <c r="PI44" s="220"/>
      <c r="PJ44" s="220"/>
      <c r="PK44" s="220"/>
      <c r="PL44" s="220"/>
      <c r="PM44" s="220"/>
      <c r="PN44" s="220"/>
      <c r="PO44" s="220"/>
      <c r="PP44" s="220"/>
      <c r="PQ44" s="220"/>
      <c r="PR44" s="220"/>
      <c r="PS44" s="220"/>
      <c r="PT44" s="220"/>
      <c r="PU44" s="220"/>
      <c r="PV44" s="220"/>
      <c r="PW44" s="220"/>
      <c r="PX44" s="220"/>
      <c r="PY44" s="220"/>
      <c r="PZ44" s="220"/>
      <c r="QA44" s="220"/>
      <c r="QB44" s="220"/>
      <c r="QC44" s="220"/>
      <c r="QD44" s="220"/>
      <c r="QE44" s="220"/>
      <c r="QF44" s="220"/>
      <c r="QG44" s="220"/>
      <c r="QH44" s="220"/>
      <c r="QI44" s="220"/>
      <c r="QJ44" s="220"/>
      <c r="QK44" s="220"/>
      <c r="QL44" s="220"/>
      <c r="QM44" s="220"/>
      <c r="QN44" s="220"/>
      <c r="QO44" s="220"/>
      <c r="QP44" s="220"/>
      <c r="QQ44" s="220"/>
      <c r="QR44" s="220"/>
      <c r="QS44" s="220"/>
      <c r="QT44" s="220"/>
      <c r="QU44" s="220"/>
      <c r="QV44" s="220"/>
      <c r="QW44" s="220"/>
      <c r="QX44" s="220"/>
      <c r="QY44" s="220"/>
      <c r="QZ44" s="220"/>
      <c r="RA44" s="220"/>
      <c r="RB44" s="220"/>
      <c r="RC44" s="220"/>
      <c r="RD44" s="220"/>
      <c r="RE44" s="220"/>
      <c r="RF44" s="220"/>
      <c r="RG44" s="220"/>
      <c r="RH44" s="220"/>
      <c r="RI44" s="220"/>
      <c r="RJ44" s="220"/>
      <c r="RK44" s="220"/>
      <c r="RL44" s="220"/>
      <c r="RM44" s="220"/>
      <c r="RN44" s="220"/>
      <c r="RO44" s="220"/>
      <c r="RP44" s="220"/>
      <c r="RQ44" s="220"/>
      <c r="RR44" s="220"/>
      <c r="RS44" s="220"/>
      <c r="RT44" s="220"/>
      <c r="RU44" s="220"/>
      <c r="RV44" s="220"/>
      <c r="RW44" s="220"/>
      <c r="RX44" s="220"/>
      <c r="RY44" s="220"/>
      <c r="RZ44" s="220"/>
      <c r="SA44" s="220"/>
      <c r="SB44" s="220"/>
      <c r="SC44" s="220"/>
      <c r="SD44" s="220"/>
      <c r="SE44" s="220"/>
      <c r="SF44" s="220"/>
      <c r="SG44" s="220"/>
      <c r="SH44" s="220"/>
      <c r="SI44" s="220"/>
      <c r="SJ44" s="220"/>
      <c r="SK44" s="220"/>
      <c r="SL44" s="220"/>
      <c r="SM44" s="220"/>
      <c r="SN44" s="220"/>
      <c r="SO44" s="220"/>
      <c r="SP44" s="220"/>
      <c r="SQ44" s="220"/>
      <c r="SR44" s="220"/>
      <c r="SS44" s="220"/>
      <c r="ST44" s="220"/>
      <c r="SU44" s="220"/>
      <c r="SV44" s="220"/>
      <c r="SW44" s="220"/>
      <c r="SX44" s="220"/>
      <c r="SY44" s="220"/>
      <c r="SZ44" s="220"/>
      <c r="TA44" s="220"/>
      <c r="TB44" s="220"/>
      <c r="TC44" s="220"/>
      <c r="TD44" s="220"/>
      <c r="TE44" s="220"/>
      <c r="TF44" s="220"/>
      <c r="TG44" s="220"/>
      <c r="TH44" s="220"/>
      <c r="TI44" s="220"/>
      <c r="TJ44" s="220"/>
      <c r="TK44" s="220"/>
      <c r="TL44" s="220"/>
      <c r="TM44" s="220"/>
      <c r="TN44" s="220"/>
      <c r="TO44" s="220"/>
      <c r="TP44" s="220"/>
      <c r="TQ44" s="220"/>
      <c r="TR44" s="220"/>
      <c r="TS44" s="220"/>
      <c r="TT44" s="220"/>
      <c r="TU44" s="220"/>
      <c r="TV44" s="220"/>
      <c r="TW44" s="220"/>
      <c r="TX44" s="220"/>
      <c r="TY44" s="220"/>
      <c r="TZ44" s="220"/>
      <c r="UA44" s="220"/>
      <c r="UB44" s="220"/>
      <c r="UC44" s="220"/>
      <c r="UD44" s="220"/>
      <c r="UE44" s="220"/>
      <c r="UF44" s="220"/>
      <c r="UG44" s="220"/>
      <c r="UH44" s="220"/>
      <c r="UI44" s="220"/>
      <c r="UJ44" s="220"/>
      <c r="UK44" s="220"/>
      <c r="UL44" s="220"/>
      <c r="UM44" s="220"/>
      <c r="UN44" s="220"/>
      <c r="UO44" s="220"/>
      <c r="UP44" s="220"/>
      <c r="UQ44" s="220"/>
      <c r="UR44" s="220"/>
      <c r="US44" s="220"/>
      <c r="UT44" s="220"/>
      <c r="UU44" s="220"/>
      <c r="UV44" s="220"/>
      <c r="UW44" s="220"/>
      <c r="UX44" s="220"/>
      <c r="UY44" s="220"/>
      <c r="UZ44" s="220"/>
      <c r="VA44" s="220"/>
      <c r="VB44" s="220"/>
      <c r="VC44" s="220"/>
      <c r="VD44" s="220"/>
      <c r="VE44" s="220"/>
      <c r="VF44" s="220"/>
      <c r="VG44" s="220"/>
      <c r="VH44" s="220"/>
      <c r="VI44" s="220"/>
      <c r="VJ44" s="220"/>
      <c r="VK44" s="220"/>
      <c r="VL44" s="220"/>
      <c r="VM44" s="220"/>
      <c r="VN44" s="220"/>
      <c r="VO44" s="220"/>
      <c r="VP44" s="220"/>
      <c r="VQ44" s="220"/>
      <c r="VR44" s="220"/>
      <c r="VS44" s="220"/>
      <c r="VT44" s="220"/>
      <c r="VU44" s="220"/>
      <c r="VV44" s="220"/>
      <c r="VW44" s="220"/>
      <c r="VX44" s="220"/>
      <c r="VY44" s="220"/>
      <c r="VZ44" s="220"/>
      <c r="WA44" s="220"/>
      <c r="WB44" s="220"/>
      <c r="WC44" s="220"/>
      <c r="WD44" s="220"/>
      <c r="WE44" s="220"/>
      <c r="WF44" s="220"/>
      <c r="WG44" s="220"/>
      <c r="WH44" s="220"/>
      <c r="WI44" s="220"/>
      <c r="WJ44" s="220"/>
      <c r="WK44" s="220"/>
      <c r="WL44" s="220"/>
      <c r="WM44" s="220"/>
      <c r="WN44" s="220"/>
      <c r="WO44" s="220"/>
      <c r="WP44" s="220"/>
      <c r="WQ44" s="220"/>
      <c r="WR44" s="220"/>
      <c r="WS44" s="220"/>
      <c r="WT44" s="220"/>
      <c r="WU44" s="220"/>
      <c r="WV44" s="220"/>
      <c r="WW44" s="220"/>
      <c r="WX44" s="220"/>
      <c r="WY44" s="220"/>
      <c r="WZ44" s="220"/>
      <c r="XA44" s="220"/>
      <c r="XB44" s="220"/>
      <c r="XC44" s="220"/>
      <c r="XD44" s="220"/>
      <c r="XE44" s="220"/>
      <c r="XF44" s="220"/>
      <c r="XG44" s="220"/>
      <c r="XH44" s="220"/>
      <c r="XI44" s="220"/>
      <c r="XJ44" s="220"/>
      <c r="XK44" s="220"/>
      <c r="XL44" s="220"/>
      <c r="XM44" s="220"/>
      <c r="XN44" s="220"/>
      <c r="XO44" s="220"/>
      <c r="XP44" s="220"/>
      <c r="XQ44" s="220"/>
      <c r="XR44" s="220"/>
      <c r="XS44" s="220"/>
      <c r="XT44" s="220"/>
      <c r="XU44" s="220"/>
      <c r="XV44" s="220"/>
      <c r="XW44" s="220"/>
      <c r="XX44" s="220"/>
      <c r="XY44" s="220"/>
      <c r="XZ44" s="220"/>
      <c r="YA44" s="220"/>
      <c r="YB44" s="220"/>
      <c r="YC44" s="220"/>
      <c r="YD44" s="220"/>
      <c r="YE44" s="220"/>
      <c r="YF44" s="220"/>
      <c r="YG44" s="220"/>
      <c r="YH44" s="220"/>
      <c r="YI44" s="220"/>
      <c r="YJ44" s="220"/>
      <c r="YK44" s="220"/>
      <c r="YL44" s="220"/>
      <c r="YM44" s="220"/>
      <c r="YN44" s="220"/>
      <c r="YO44" s="220"/>
      <c r="YP44" s="220"/>
      <c r="YQ44" s="220"/>
      <c r="YR44" s="220"/>
      <c r="YS44" s="220"/>
      <c r="YT44" s="220"/>
      <c r="YU44" s="220"/>
      <c r="YV44" s="220"/>
      <c r="YW44" s="220"/>
      <c r="YX44" s="220"/>
      <c r="YY44" s="220"/>
      <c r="YZ44" s="220"/>
      <c r="ZA44" s="220"/>
      <c r="ZB44" s="220"/>
      <c r="ZC44" s="220"/>
      <c r="ZD44" s="220"/>
      <c r="ZE44" s="220"/>
      <c r="ZF44" s="220"/>
      <c r="ZG44" s="220"/>
      <c r="ZH44" s="220"/>
      <c r="ZI44" s="220"/>
      <c r="ZJ44" s="220"/>
      <c r="ZK44" s="220"/>
      <c r="ZL44" s="220"/>
      <c r="ZM44" s="220"/>
      <c r="ZN44" s="220"/>
      <c r="ZO44" s="220"/>
      <c r="ZP44" s="220"/>
      <c r="ZQ44" s="220"/>
      <c r="ZR44" s="220"/>
      <c r="ZS44" s="220"/>
      <c r="ZT44" s="220"/>
      <c r="ZU44" s="220"/>
      <c r="ZV44" s="220"/>
      <c r="ZW44" s="220"/>
      <c r="ZX44" s="220"/>
      <c r="ZY44" s="220"/>
      <c r="ZZ44" s="220"/>
      <c r="AAA44" s="220"/>
      <c r="AAB44" s="220"/>
      <c r="AAC44" s="220"/>
      <c r="AAD44" s="220"/>
      <c r="AAE44" s="220"/>
      <c r="AAF44" s="220"/>
      <c r="AAG44" s="220"/>
      <c r="AAH44" s="220"/>
      <c r="AAI44" s="220"/>
      <c r="AAJ44" s="220"/>
      <c r="AAK44" s="220"/>
      <c r="AAL44" s="220"/>
      <c r="AAM44" s="220"/>
      <c r="AAN44" s="220"/>
      <c r="AAO44" s="220"/>
      <c r="AAP44" s="220"/>
      <c r="AAQ44" s="220"/>
      <c r="AAR44" s="220"/>
      <c r="AAS44" s="220"/>
      <c r="AAT44" s="220"/>
      <c r="AAU44" s="220"/>
      <c r="AAV44" s="220"/>
      <c r="AAW44" s="220"/>
      <c r="AAX44" s="220"/>
      <c r="AAY44" s="220"/>
      <c r="AAZ44" s="220"/>
      <c r="ABA44" s="220"/>
      <c r="ABB44" s="220"/>
      <c r="ABC44" s="220"/>
      <c r="ABD44" s="220"/>
      <c r="ABE44" s="220"/>
      <c r="ABF44" s="220"/>
      <c r="ABG44" s="220"/>
      <c r="ABH44" s="220"/>
      <c r="ABI44" s="220"/>
      <c r="ABJ44" s="220"/>
      <c r="ABK44" s="220"/>
      <c r="ABL44" s="220"/>
      <c r="ABM44" s="220"/>
      <c r="ABN44" s="220"/>
      <c r="ABO44" s="220"/>
      <c r="ABP44" s="220"/>
      <c r="ABQ44" s="220"/>
      <c r="ABR44" s="220"/>
      <c r="ABS44" s="220"/>
      <c r="ABT44" s="220"/>
      <c r="ABU44" s="220"/>
      <c r="ABV44" s="220"/>
      <c r="ABW44" s="220"/>
      <c r="ABX44" s="220"/>
      <c r="ABY44" s="220"/>
      <c r="ABZ44" s="220"/>
      <c r="ACA44" s="220"/>
      <c r="ACB44" s="220"/>
      <c r="ACC44" s="220"/>
      <c r="ACD44" s="220"/>
      <c r="ACE44" s="220"/>
      <c r="ACF44" s="220"/>
      <c r="ACG44" s="220"/>
      <c r="ACH44" s="220"/>
      <c r="ACI44" s="220"/>
      <c r="ACJ44" s="220"/>
      <c r="ACK44" s="220"/>
      <c r="ACL44" s="220"/>
      <c r="ACM44" s="220"/>
      <c r="ACN44" s="220"/>
      <c r="ACO44" s="220"/>
      <c r="ACP44" s="220"/>
      <c r="ACQ44" s="220"/>
      <c r="ACR44" s="220"/>
      <c r="ACS44" s="220"/>
      <c r="ACT44" s="220"/>
      <c r="ACU44" s="220"/>
      <c r="ACV44" s="220"/>
      <c r="ACW44" s="220"/>
      <c r="ACX44" s="220"/>
      <c r="ACY44" s="220"/>
      <c r="ACZ44" s="220"/>
      <c r="ADA44" s="220"/>
      <c r="ADB44" s="220"/>
      <c r="ADC44" s="220"/>
      <c r="ADD44" s="220"/>
      <c r="ADE44" s="220"/>
      <c r="ADF44" s="220"/>
      <c r="ADG44" s="220"/>
      <c r="ADH44" s="220"/>
      <c r="ADI44" s="220"/>
      <c r="ADJ44" s="220"/>
      <c r="ADK44" s="220"/>
      <c r="ADL44" s="220"/>
      <c r="ADM44" s="220"/>
      <c r="ADN44" s="220"/>
      <c r="ADO44" s="220"/>
      <c r="ADP44" s="220"/>
      <c r="ADQ44" s="220"/>
      <c r="ADR44" s="220"/>
      <c r="ADS44" s="220"/>
      <c r="ADT44" s="220"/>
      <c r="ADU44" s="220"/>
      <c r="ADV44" s="220"/>
      <c r="ADW44" s="220"/>
      <c r="ADX44" s="220"/>
      <c r="ADY44" s="220"/>
      <c r="ADZ44" s="220"/>
      <c r="AEA44" s="220"/>
      <c r="AEB44" s="220"/>
      <c r="AEC44" s="220"/>
      <c r="AED44" s="220"/>
      <c r="AEE44" s="220"/>
      <c r="AEF44" s="220"/>
      <c r="AEG44" s="220"/>
      <c r="AEH44" s="220"/>
      <c r="AEI44" s="220"/>
      <c r="AEJ44" s="220"/>
      <c r="AEK44" s="220"/>
      <c r="AEL44" s="220"/>
      <c r="AEM44" s="220"/>
      <c r="AEN44" s="220"/>
      <c r="AEO44" s="220"/>
      <c r="AEP44" s="220"/>
      <c r="AEQ44" s="220"/>
      <c r="AER44" s="220"/>
      <c r="AES44" s="220"/>
      <c r="AET44" s="220"/>
      <c r="AEU44" s="220"/>
      <c r="AEV44" s="220"/>
      <c r="AEW44" s="220"/>
      <c r="AEX44" s="220"/>
      <c r="AEY44" s="220"/>
      <c r="AEZ44" s="220"/>
      <c r="AFA44" s="220"/>
      <c r="AFB44" s="220"/>
      <c r="AFC44" s="220"/>
      <c r="AFD44" s="220"/>
      <c r="AFE44" s="220"/>
      <c r="AFF44" s="220"/>
      <c r="AFG44" s="220"/>
      <c r="AFH44" s="220"/>
      <c r="AFI44" s="220"/>
      <c r="AFJ44" s="220"/>
      <c r="AFK44" s="220"/>
      <c r="AFL44" s="220"/>
      <c r="AFM44" s="220"/>
      <c r="AFN44" s="220"/>
      <c r="AFO44" s="220"/>
      <c r="AFP44" s="220"/>
      <c r="AFQ44" s="220"/>
      <c r="AFR44" s="220"/>
      <c r="AFS44" s="220"/>
      <c r="AFT44" s="220"/>
      <c r="AFU44" s="220"/>
      <c r="AFV44" s="220"/>
      <c r="AFW44" s="220"/>
      <c r="AFX44" s="220"/>
      <c r="AFY44" s="220"/>
      <c r="AFZ44" s="220"/>
      <c r="AGA44" s="220"/>
      <c r="AGB44" s="220"/>
      <c r="AGC44" s="220"/>
      <c r="AGD44" s="220"/>
      <c r="AGE44" s="220"/>
      <c r="AGF44" s="220"/>
      <c r="AGG44" s="220"/>
      <c r="AGH44" s="220"/>
      <c r="AGI44" s="220"/>
      <c r="AGJ44" s="220"/>
      <c r="AGK44" s="220"/>
      <c r="AGL44" s="220"/>
      <c r="AGM44" s="220"/>
      <c r="AGN44" s="220"/>
      <c r="AGO44" s="220"/>
      <c r="AGP44" s="220"/>
      <c r="AGQ44" s="220"/>
      <c r="AGR44" s="220"/>
      <c r="AGS44" s="220"/>
      <c r="AGT44" s="220"/>
      <c r="AGU44" s="220"/>
      <c r="AGV44" s="220"/>
      <c r="AGW44" s="220"/>
      <c r="AGX44" s="220"/>
      <c r="AGY44" s="220"/>
      <c r="AGZ44" s="220"/>
      <c r="AHA44" s="220"/>
      <c r="AHB44" s="220"/>
      <c r="AHC44" s="220"/>
      <c r="AHD44" s="220"/>
      <c r="AHE44" s="220"/>
      <c r="AHF44" s="220"/>
      <c r="AHG44" s="220"/>
      <c r="AHH44" s="220"/>
      <c r="AHI44" s="220"/>
      <c r="AHJ44" s="220"/>
      <c r="AHK44" s="220"/>
      <c r="AHL44" s="220"/>
      <c r="AHM44" s="220"/>
      <c r="AHN44" s="220"/>
      <c r="AHO44" s="220"/>
      <c r="AHP44" s="220"/>
      <c r="AHQ44" s="220"/>
      <c r="AHR44" s="220"/>
      <c r="AHS44" s="220"/>
      <c r="AHT44" s="220"/>
      <c r="AHU44" s="220"/>
      <c r="AHV44" s="220"/>
      <c r="AHW44" s="220"/>
      <c r="AHX44" s="220"/>
      <c r="AHY44" s="220"/>
      <c r="AHZ44" s="220"/>
      <c r="AIA44" s="220"/>
      <c r="AIB44" s="220"/>
      <c r="AIC44" s="220"/>
      <c r="AID44" s="220"/>
      <c r="AIE44" s="220"/>
      <c r="AIF44" s="220"/>
      <c r="AIG44" s="220"/>
      <c r="AIH44" s="220"/>
      <c r="AII44" s="220"/>
      <c r="AIJ44" s="220"/>
      <c r="AIK44" s="220"/>
      <c r="AIL44" s="220"/>
      <c r="AIM44" s="220"/>
      <c r="AIN44" s="220"/>
      <c r="AIO44" s="220"/>
      <c r="AIP44" s="220"/>
      <c r="AIQ44" s="220"/>
      <c r="AIR44" s="220"/>
      <c r="AIS44" s="220"/>
      <c r="AIT44" s="220"/>
      <c r="AIU44" s="220"/>
      <c r="AIV44" s="220"/>
      <c r="AIW44" s="220"/>
      <c r="AIX44" s="220"/>
      <c r="AIY44" s="220"/>
      <c r="AIZ44" s="220"/>
      <c r="AJA44" s="220"/>
      <c r="AJB44" s="220"/>
      <c r="AJC44" s="220"/>
      <c r="AJD44" s="220"/>
      <c r="AJE44" s="220"/>
      <c r="AJF44" s="220"/>
      <c r="AJG44" s="220"/>
      <c r="AJH44" s="220"/>
      <c r="AJI44" s="220"/>
      <c r="AJJ44" s="220"/>
      <c r="AJK44" s="220"/>
      <c r="AJL44" s="220"/>
      <c r="AJM44" s="220"/>
      <c r="AJN44" s="220"/>
      <c r="AJO44" s="220"/>
      <c r="AJP44" s="220"/>
      <c r="AJQ44" s="220"/>
      <c r="AJR44" s="220"/>
      <c r="AJS44" s="220"/>
      <c r="AJT44" s="220"/>
      <c r="AJU44" s="220"/>
      <c r="AJV44" s="220"/>
      <c r="AJW44" s="220"/>
      <c r="AJX44" s="220"/>
      <c r="AJY44" s="220"/>
      <c r="AJZ44" s="220"/>
      <c r="AKA44" s="220"/>
      <c r="AKB44" s="220"/>
      <c r="AKC44" s="220"/>
      <c r="AKD44" s="220"/>
      <c r="AKE44" s="220"/>
      <c r="AKF44" s="220"/>
      <c r="AKG44" s="220"/>
      <c r="AKH44" s="220"/>
      <c r="AKI44" s="220"/>
      <c r="AKJ44" s="220"/>
      <c r="AKK44" s="220"/>
      <c r="AKL44" s="220"/>
      <c r="AKM44" s="220"/>
      <c r="AKN44" s="220"/>
      <c r="AKO44" s="220"/>
      <c r="AKP44" s="220"/>
      <c r="AKQ44" s="220"/>
      <c r="AKR44" s="220"/>
      <c r="AKS44" s="220"/>
      <c r="AKT44" s="220"/>
      <c r="AKU44" s="220"/>
      <c r="AKV44" s="220"/>
      <c r="AKW44" s="220"/>
      <c r="AKX44" s="220"/>
      <c r="AKY44" s="220"/>
      <c r="AKZ44" s="220"/>
      <c r="ALA44" s="220"/>
      <c r="ALB44" s="220"/>
      <c r="ALC44" s="220"/>
      <c r="ALD44" s="220"/>
      <c r="ALE44" s="220"/>
      <c r="ALF44" s="220"/>
      <c r="ALG44" s="220"/>
      <c r="ALH44" s="220"/>
      <c r="ALI44" s="220"/>
      <c r="ALJ44" s="220"/>
      <c r="ALK44" s="220"/>
      <c r="ALL44" s="220"/>
      <c r="ALM44" s="220"/>
      <c r="ALN44" s="220"/>
      <c r="ALO44" s="220"/>
      <c r="ALP44" s="220"/>
      <c r="ALQ44" s="220"/>
      <c r="ALR44" s="220"/>
      <c r="ALS44" s="220"/>
      <c r="ALT44" s="220"/>
      <c r="ALU44" s="220"/>
      <c r="ALV44" s="220"/>
      <c r="ALW44" s="220"/>
      <c r="ALX44" s="220"/>
      <c r="ALY44" s="220"/>
      <c r="ALZ44" s="220"/>
      <c r="AMA44" s="220"/>
      <c r="AMB44" s="220"/>
      <c r="AMC44" s="220"/>
      <c r="AMD44" s="220"/>
      <c r="AME44" s="220"/>
      <c r="AMF44" s="220"/>
      <c r="AMG44" s="220"/>
      <c r="AMH44" s="220"/>
      <c r="AMI44" s="220"/>
      <c r="AMJ44" s="220"/>
      <c r="AMK44" s="220"/>
      <c r="AML44" s="220"/>
      <c r="AMM44" s="220"/>
      <c r="AMN44" s="220"/>
      <c r="AMO44" s="220"/>
      <c r="AMP44" s="220"/>
      <c r="AMQ44" s="220"/>
      <c r="AMR44" s="220"/>
      <c r="AMS44" s="220"/>
      <c r="AMT44" s="220"/>
      <c r="AMU44" s="220"/>
      <c r="AMV44" s="220"/>
      <c r="AMW44" s="220"/>
      <c r="AMX44" s="220"/>
      <c r="AMY44" s="220"/>
      <c r="AMZ44" s="220"/>
      <c r="ANA44" s="220"/>
      <c r="ANB44" s="220"/>
      <c r="ANC44" s="220"/>
      <c r="AND44" s="220"/>
      <c r="ANE44" s="220"/>
      <c r="ANF44" s="220"/>
      <c r="ANG44" s="220"/>
      <c r="ANH44" s="220"/>
      <c r="ANI44" s="220"/>
      <c r="ANJ44" s="220"/>
      <c r="ANK44" s="220"/>
      <c r="ANL44" s="220"/>
      <c r="ANM44" s="220"/>
      <c r="ANN44" s="220"/>
      <c r="ANO44" s="220"/>
      <c r="ANP44" s="220"/>
      <c r="ANQ44" s="220"/>
      <c r="ANR44" s="220"/>
      <c r="ANS44" s="220"/>
      <c r="ANT44" s="220"/>
      <c r="ANU44" s="220"/>
      <c r="ANV44" s="220"/>
      <c r="ANW44" s="220"/>
      <c r="ANX44" s="220"/>
      <c r="ANY44" s="220"/>
      <c r="ANZ44" s="220"/>
      <c r="AOA44" s="220"/>
      <c r="AOB44" s="220"/>
      <c r="AOC44" s="220"/>
      <c r="AOD44" s="220"/>
      <c r="AOE44" s="220"/>
      <c r="AOF44" s="220"/>
      <c r="AOG44" s="220"/>
      <c r="AOH44" s="220"/>
      <c r="AOI44" s="220"/>
      <c r="AOJ44" s="220"/>
      <c r="AOK44" s="220"/>
      <c r="AOL44" s="220"/>
      <c r="AOM44" s="220"/>
      <c r="AON44" s="220"/>
      <c r="AOO44" s="220"/>
      <c r="AOP44" s="220"/>
      <c r="AOQ44" s="220"/>
      <c r="AOR44" s="220"/>
      <c r="AOS44" s="220"/>
      <c r="AOT44" s="220"/>
      <c r="AOU44" s="220"/>
      <c r="AOV44" s="220"/>
      <c r="AOW44" s="220"/>
      <c r="AOX44" s="220"/>
      <c r="AOY44" s="220"/>
      <c r="AOZ44" s="220"/>
      <c r="APA44" s="220"/>
      <c r="APB44" s="220"/>
      <c r="APC44" s="220"/>
      <c r="APD44" s="220"/>
      <c r="APE44" s="220"/>
      <c r="APF44" s="220"/>
      <c r="APG44" s="220"/>
      <c r="APH44" s="220"/>
      <c r="API44" s="220"/>
      <c r="APJ44" s="220"/>
      <c r="APK44" s="220"/>
      <c r="APL44" s="220"/>
      <c r="APM44" s="220"/>
      <c r="APN44" s="220"/>
      <c r="APO44" s="220"/>
      <c r="APP44" s="220"/>
      <c r="APQ44" s="220"/>
      <c r="APR44" s="220"/>
      <c r="APS44" s="220"/>
      <c r="APT44" s="220"/>
      <c r="APU44" s="220"/>
      <c r="APV44" s="220"/>
      <c r="APW44" s="220"/>
      <c r="APX44" s="220"/>
      <c r="APY44" s="220"/>
      <c r="APZ44" s="220"/>
      <c r="AQA44" s="220"/>
      <c r="AQB44" s="220"/>
      <c r="AQC44" s="220"/>
      <c r="AQD44" s="220"/>
      <c r="AQE44" s="220"/>
      <c r="AQF44" s="220"/>
      <c r="AQG44" s="220"/>
      <c r="AQH44" s="220"/>
      <c r="AQI44" s="220"/>
      <c r="AQJ44" s="220"/>
      <c r="AQK44" s="220"/>
      <c r="AQL44" s="220"/>
      <c r="AQM44" s="220"/>
      <c r="AQN44" s="220"/>
      <c r="AQO44" s="220"/>
      <c r="AQP44" s="220"/>
      <c r="AQQ44" s="220"/>
      <c r="AQR44" s="220"/>
      <c r="AQS44" s="220"/>
      <c r="AQT44" s="220"/>
      <c r="AQU44" s="220"/>
      <c r="AQV44" s="220"/>
      <c r="AQW44" s="220"/>
      <c r="AQX44" s="220"/>
      <c r="AQY44" s="220"/>
      <c r="AQZ44" s="220"/>
      <c r="ARA44" s="220"/>
      <c r="ARB44" s="220"/>
      <c r="ARC44" s="220"/>
      <c r="ARD44" s="220"/>
      <c r="ARE44" s="220"/>
      <c r="ARF44" s="220"/>
      <c r="ARG44" s="220"/>
      <c r="ARH44" s="220"/>
      <c r="ARI44" s="220"/>
      <c r="ARJ44" s="220"/>
      <c r="ARK44" s="220"/>
      <c r="ARL44" s="220"/>
      <c r="ARM44" s="220"/>
      <c r="ARN44" s="220"/>
      <c r="ARO44" s="220"/>
      <c r="ARP44" s="220"/>
      <c r="ARQ44" s="220"/>
      <c r="ARR44" s="220"/>
      <c r="ARS44" s="220"/>
      <c r="ART44" s="220"/>
      <c r="ARU44" s="220"/>
      <c r="ARV44" s="220"/>
      <c r="ARW44" s="220"/>
      <c r="ARX44" s="220"/>
      <c r="ARY44" s="220"/>
      <c r="ARZ44" s="220"/>
      <c r="ASA44" s="220"/>
      <c r="ASB44" s="220"/>
      <c r="ASC44" s="220"/>
      <c r="ASD44" s="220"/>
      <c r="ASE44" s="220"/>
      <c r="ASF44" s="220"/>
      <c r="ASG44" s="220"/>
      <c r="ASH44" s="220"/>
      <c r="ASI44" s="220"/>
      <c r="ASJ44" s="220"/>
      <c r="ASK44" s="220"/>
      <c r="ASL44" s="220"/>
      <c r="ASM44" s="220"/>
      <c r="ASN44" s="220"/>
      <c r="ASO44" s="220"/>
      <c r="ASP44" s="220"/>
      <c r="ASQ44" s="220"/>
      <c r="ASR44" s="220"/>
      <c r="ASS44" s="220"/>
      <c r="AST44" s="220"/>
      <c r="ASU44" s="220"/>
      <c r="ASV44" s="220"/>
      <c r="ASW44" s="220"/>
      <c r="ASX44" s="220"/>
      <c r="ASY44" s="220"/>
      <c r="ASZ44" s="220"/>
      <c r="ATA44" s="220"/>
      <c r="ATB44" s="220"/>
      <c r="ATC44" s="220"/>
      <c r="ATD44" s="220"/>
      <c r="ATE44" s="220"/>
      <c r="ATF44" s="220"/>
      <c r="ATG44" s="220"/>
      <c r="ATH44" s="220"/>
      <c r="ATI44" s="220"/>
      <c r="ATJ44" s="220"/>
      <c r="ATK44" s="220"/>
      <c r="ATL44" s="220"/>
      <c r="ATM44" s="220"/>
      <c r="ATN44" s="220"/>
      <c r="ATO44" s="220"/>
      <c r="ATP44" s="220"/>
      <c r="ATQ44" s="220"/>
      <c r="ATR44" s="220"/>
      <c r="ATS44" s="220"/>
      <c r="ATT44" s="220"/>
      <c r="ATU44" s="220"/>
      <c r="ATV44" s="220"/>
      <c r="ATW44" s="220"/>
      <c r="ATX44" s="220"/>
      <c r="ATY44" s="220"/>
      <c r="ATZ44" s="220"/>
      <c r="AUA44" s="220"/>
      <c r="AUB44" s="220"/>
      <c r="AUC44" s="220"/>
      <c r="AUD44" s="220"/>
      <c r="AUE44" s="220"/>
      <c r="AUF44" s="220"/>
      <c r="AUG44" s="220"/>
      <c r="AUH44" s="220"/>
      <c r="AUI44" s="220"/>
      <c r="AUJ44" s="220"/>
      <c r="AUK44" s="220"/>
      <c r="AUL44" s="220"/>
      <c r="AUM44" s="220"/>
      <c r="AUN44" s="220"/>
      <c r="AUO44" s="220"/>
      <c r="AUP44" s="220"/>
      <c r="AUQ44" s="220"/>
      <c r="AUR44" s="220"/>
      <c r="AUS44" s="220"/>
      <c r="AUT44" s="220"/>
      <c r="AUU44" s="220"/>
      <c r="AUV44" s="220"/>
      <c r="AUW44" s="220"/>
      <c r="AUX44" s="220"/>
      <c r="AUY44" s="220"/>
      <c r="AUZ44" s="220"/>
      <c r="AVA44" s="220"/>
      <c r="AVB44" s="220"/>
      <c r="AVC44" s="220"/>
      <c r="AVD44" s="220"/>
      <c r="AVE44" s="220"/>
      <c r="AVF44" s="220"/>
      <c r="AVG44" s="220"/>
      <c r="AVH44" s="220"/>
      <c r="AVI44" s="220"/>
      <c r="AVJ44" s="220"/>
      <c r="AVK44" s="220"/>
      <c r="AVL44" s="220"/>
      <c r="AVM44" s="220"/>
      <c r="AVN44" s="220"/>
      <c r="AVO44" s="220"/>
      <c r="AVP44" s="220"/>
      <c r="AVQ44" s="220"/>
      <c r="AVR44" s="220"/>
      <c r="AVS44" s="220"/>
      <c r="AVT44" s="220"/>
      <c r="AVU44" s="220"/>
      <c r="AVV44" s="220"/>
      <c r="AVW44" s="220"/>
      <c r="AVX44" s="220"/>
      <c r="AVY44" s="220"/>
      <c r="AVZ44" s="220"/>
      <c r="AWA44" s="220"/>
      <c r="AWB44" s="220"/>
      <c r="AWC44" s="220"/>
      <c r="AWD44" s="220"/>
      <c r="AWE44" s="220"/>
      <c r="AWF44" s="220"/>
      <c r="AWG44" s="220"/>
      <c r="AWH44" s="220"/>
      <c r="AWI44" s="220"/>
      <c r="AWJ44" s="220"/>
      <c r="AWK44" s="220"/>
      <c r="AWL44" s="220"/>
      <c r="AWM44" s="220"/>
      <c r="AWN44" s="220"/>
      <c r="AWO44" s="220"/>
      <c r="AWP44" s="220"/>
      <c r="AWQ44" s="220"/>
      <c r="AWR44" s="220"/>
      <c r="AWS44" s="220"/>
      <c r="AWT44" s="220"/>
      <c r="AWU44" s="220"/>
      <c r="AWV44" s="220"/>
      <c r="AWW44" s="220"/>
      <c r="AWX44" s="220"/>
      <c r="AWY44" s="220"/>
      <c r="AWZ44" s="220"/>
      <c r="AXA44" s="220"/>
      <c r="AXB44" s="220"/>
      <c r="AXC44" s="220"/>
      <c r="AXD44" s="220"/>
      <c r="AXE44" s="220"/>
      <c r="AXF44" s="220"/>
      <c r="AXG44" s="220"/>
      <c r="AXH44" s="220"/>
      <c r="AXI44" s="220"/>
      <c r="AXJ44" s="220"/>
      <c r="AXK44" s="220"/>
      <c r="AXL44" s="220"/>
      <c r="AXM44" s="220"/>
      <c r="AXN44" s="220"/>
      <c r="AXO44" s="220"/>
      <c r="AXP44" s="220"/>
      <c r="AXQ44" s="220"/>
      <c r="AXR44" s="220"/>
      <c r="AXS44" s="220"/>
      <c r="AXT44" s="220"/>
      <c r="AXU44" s="220"/>
      <c r="AXV44" s="220"/>
      <c r="AXW44" s="220"/>
      <c r="AXX44" s="220"/>
      <c r="AXY44" s="220"/>
      <c r="AXZ44" s="220"/>
      <c r="AYA44" s="220"/>
      <c r="AYB44" s="220"/>
      <c r="AYC44" s="220"/>
      <c r="AYD44" s="220"/>
      <c r="AYE44" s="220"/>
      <c r="AYF44" s="220"/>
      <c r="AYG44" s="220"/>
      <c r="AYH44" s="220"/>
      <c r="AYI44" s="220"/>
      <c r="AYJ44" s="220"/>
      <c r="AYK44" s="220"/>
      <c r="AYL44" s="220"/>
      <c r="AYM44" s="220"/>
      <c r="AYN44" s="220"/>
      <c r="AYO44" s="220"/>
      <c r="AYP44" s="220"/>
      <c r="AYQ44" s="220"/>
      <c r="AYR44" s="220"/>
      <c r="AYS44" s="220"/>
      <c r="AYT44" s="220"/>
      <c r="AYU44" s="220"/>
      <c r="AYV44" s="220"/>
      <c r="AYW44" s="220"/>
      <c r="AYX44" s="220"/>
      <c r="AYY44" s="220"/>
      <c r="AYZ44" s="220"/>
      <c r="AZA44" s="220"/>
      <c r="AZB44" s="220"/>
      <c r="AZC44" s="220"/>
      <c r="AZD44" s="220"/>
      <c r="AZE44" s="220"/>
      <c r="AZF44" s="220"/>
      <c r="AZG44" s="220"/>
      <c r="AZH44" s="220"/>
      <c r="AZI44" s="220"/>
      <c r="AZJ44" s="220"/>
      <c r="AZK44" s="220"/>
      <c r="AZL44" s="220"/>
      <c r="AZM44" s="220"/>
      <c r="AZN44" s="220"/>
      <c r="AZO44" s="220"/>
      <c r="AZP44" s="220"/>
      <c r="AZQ44" s="220"/>
      <c r="AZR44" s="220"/>
      <c r="AZS44" s="220"/>
      <c r="AZT44" s="220"/>
      <c r="AZU44" s="220"/>
      <c r="AZV44" s="220"/>
      <c r="AZW44" s="220"/>
      <c r="AZX44" s="220"/>
      <c r="AZY44" s="220"/>
      <c r="AZZ44" s="220"/>
      <c r="BAA44" s="220"/>
      <c r="BAB44" s="220"/>
      <c r="BAC44" s="220"/>
      <c r="BAD44" s="220"/>
      <c r="BAE44" s="220"/>
      <c r="BAF44" s="220"/>
      <c r="BAG44" s="220"/>
      <c r="BAH44" s="220"/>
      <c r="BAI44" s="220"/>
      <c r="BAJ44" s="220"/>
      <c r="BAK44" s="220"/>
      <c r="BAL44" s="220"/>
      <c r="BAM44" s="220"/>
      <c r="BAN44" s="220"/>
      <c r="BAO44" s="220"/>
      <c r="BAP44" s="220"/>
      <c r="BAQ44" s="220"/>
      <c r="BAR44" s="220"/>
      <c r="BAS44" s="220"/>
      <c r="BAT44" s="220"/>
      <c r="BAU44" s="220"/>
      <c r="BAV44" s="220"/>
      <c r="BAW44" s="220"/>
      <c r="BAX44" s="220"/>
      <c r="BAY44" s="220"/>
      <c r="BAZ44" s="220"/>
      <c r="BBA44" s="220"/>
      <c r="BBB44" s="220"/>
      <c r="BBC44" s="220"/>
      <c r="BBD44" s="220"/>
      <c r="BBE44" s="220"/>
      <c r="BBF44" s="220"/>
      <c r="BBG44" s="220"/>
      <c r="BBH44" s="220"/>
      <c r="BBI44" s="220"/>
      <c r="BBJ44" s="220"/>
      <c r="BBK44" s="220"/>
      <c r="BBL44" s="220"/>
      <c r="BBM44" s="220"/>
      <c r="BBN44" s="220"/>
      <c r="BBO44" s="220"/>
      <c r="BBP44" s="220"/>
      <c r="BBQ44" s="220"/>
      <c r="BBR44" s="220"/>
      <c r="BBS44" s="220"/>
      <c r="BBT44" s="220"/>
      <c r="BBU44" s="220"/>
      <c r="BBV44" s="220"/>
      <c r="BBW44" s="220"/>
      <c r="BBX44" s="220"/>
      <c r="BBY44" s="220"/>
      <c r="BBZ44" s="220"/>
      <c r="BCA44" s="220"/>
      <c r="BCB44" s="220"/>
      <c r="BCC44" s="220"/>
      <c r="BCD44" s="220"/>
      <c r="BCE44" s="220"/>
      <c r="BCF44" s="220"/>
      <c r="BCG44" s="220"/>
      <c r="BCH44" s="220"/>
      <c r="BCI44" s="220"/>
      <c r="BCJ44" s="220"/>
      <c r="BCK44" s="220"/>
      <c r="BCL44" s="220"/>
      <c r="BCM44" s="220"/>
      <c r="BCN44" s="220"/>
      <c r="BCO44" s="220"/>
      <c r="BCP44" s="220"/>
      <c r="BCQ44" s="220"/>
      <c r="BCR44" s="220"/>
      <c r="BCS44" s="220"/>
      <c r="BCT44" s="220"/>
      <c r="BCU44" s="220"/>
      <c r="BCV44" s="220"/>
      <c r="BCW44" s="220"/>
      <c r="BCX44" s="220"/>
      <c r="BCY44" s="220"/>
      <c r="BCZ44" s="220"/>
      <c r="BDA44" s="220"/>
      <c r="BDB44" s="220"/>
      <c r="BDC44" s="220"/>
      <c r="BDD44" s="220"/>
      <c r="BDE44" s="220"/>
      <c r="BDF44" s="220"/>
      <c r="BDG44" s="220"/>
      <c r="BDH44" s="220"/>
      <c r="BDI44" s="220"/>
      <c r="BDJ44" s="220"/>
      <c r="BDK44" s="220"/>
      <c r="BDL44" s="220"/>
      <c r="BDM44" s="220"/>
      <c r="BDN44" s="220"/>
      <c r="BDO44" s="220"/>
      <c r="BDP44" s="220"/>
      <c r="BDQ44" s="220"/>
      <c r="BDR44" s="220"/>
      <c r="BDS44" s="220"/>
      <c r="BDT44" s="220"/>
      <c r="BDU44" s="220"/>
      <c r="BDV44" s="220"/>
      <c r="BDW44" s="220"/>
      <c r="BDX44" s="220"/>
      <c r="BDY44" s="220"/>
      <c r="BDZ44" s="220"/>
      <c r="BEA44" s="220"/>
      <c r="BEB44" s="220"/>
      <c r="BEC44" s="220"/>
      <c r="BED44" s="220"/>
      <c r="BEE44" s="220"/>
      <c r="BEF44" s="220"/>
      <c r="BEG44" s="220"/>
      <c r="BEH44" s="220"/>
      <c r="BEI44" s="220"/>
      <c r="BEJ44" s="220"/>
      <c r="BEK44" s="220"/>
      <c r="BEL44" s="220"/>
      <c r="BEM44" s="220"/>
      <c r="BEN44" s="220"/>
      <c r="BEO44" s="220"/>
      <c r="BEP44" s="220"/>
      <c r="BEQ44" s="220"/>
      <c r="BER44" s="220"/>
      <c r="BES44" s="220"/>
      <c r="BET44" s="220"/>
      <c r="BEU44" s="220"/>
      <c r="BEV44" s="220"/>
      <c r="BEW44" s="220"/>
      <c r="BEX44" s="220"/>
      <c r="BEY44" s="220"/>
      <c r="BEZ44" s="220"/>
      <c r="BFA44" s="220"/>
      <c r="BFB44" s="220"/>
      <c r="BFC44" s="220"/>
      <c r="BFD44" s="220"/>
      <c r="BFE44" s="220"/>
      <c r="BFF44" s="220"/>
      <c r="BFG44" s="220"/>
      <c r="BFH44" s="220"/>
      <c r="BFI44" s="220"/>
      <c r="BFJ44" s="220"/>
      <c r="BFK44" s="220"/>
      <c r="BFL44" s="220"/>
      <c r="BFM44" s="220"/>
      <c r="BFN44" s="220"/>
      <c r="BFO44" s="220"/>
      <c r="BFP44" s="220"/>
      <c r="BFQ44" s="220"/>
      <c r="BFR44" s="220"/>
      <c r="BFS44" s="220"/>
      <c r="BFT44" s="220"/>
      <c r="BFU44" s="220"/>
      <c r="BFV44" s="220"/>
      <c r="BFW44" s="220"/>
      <c r="BFX44" s="220"/>
      <c r="BFY44" s="220"/>
      <c r="BFZ44" s="220"/>
      <c r="BGA44" s="220"/>
      <c r="BGB44" s="220"/>
      <c r="BGC44" s="220"/>
      <c r="BGD44" s="220"/>
      <c r="BGE44" s="220"/>
      <c r="BGF44" s="220"/>
      <c r="BGG44" s="220"/>
      <c r="BGH44" s="220"/>
      <c r="BGI44" s="220"/>
      <c r="BGJ44" s="220"/>
      <c r="BGK44" s="220"/>
      <c r="BGL44" s="220"/>
      <c r="BGM44" s="220"/>
      <c r="BGN44" s="220"/>
      <c r="BGO44" s="220"/>
      <c r="BGP44" s="220"/>
      <c r="BGQ44" s="220"/>
      <c r="BGR44" s="220"/>
      <c r="BGS44" s="220"/>
      <c r="BGT44" s="220"/>
      <c r="BGU44" s="220"/>
      <c r="BGV44" s="220"/>
      <c r="BGW44" s="220"/>
      <c r="BGX44" s="220"/>
      <c r="BGY44" s="220"/>
      <c r="BGZ44" s="220"/>
      <c r="BHA44" s="220"/>
      <c r="BHB44" s="220"/>
      <c r="BHC44" s="220"/>
      <c r="BHD44" s="220"/>
      <c r="BHE44" s="220"/>
      <c r="BHF44" s="220"/>
      <c r="BHG44" s="220"/>
      <c r="BHH44" s="220"/>
      <c r="BHI44" s="220"/>
      <c r="BHJ44" s="220"/>
      <c r="BHK44" s="220"/>
      <c r="BHL44" s="220"/>
      <c r="BHM44" s="220"/>
      <c r="BHN44" s="220"/>
      <c r="BHO44" s="220"/>
      <c r="BHP44" s="220"/>
      <c r="BHQ44" s="220"/>
      <c r="BHR44" s="220"/>
      <c r="BHS44" s="220"/>
      <c r="BHT44" s="220"/>
      <c r="BHU44" s="220"/>
      <c r="BHV44" s="220"/>
      <c r="BHW44" s="220"/>
      <c r="BHX44" s="220"/>
      <c r="BHY44" s="220"/>
      <c r="BHZ44" s="220"/>
      <c r="BIA44" s="220"/>
      <c r="BIB44" s="220"/>
      <c r="BIC44" s="220"/>
      <c r="BID44" s="220"/>
      <c r="BIE44" s="220"/>
      <c r="BIF44" s="220"/>
      <c r="BIG44" s="220"/>
      <c r="BIH44" s="220"/>
      <c r="BII44" s="220"/>
      <c r="BIJ44" s="220"/>
      <c r="BIK44" s="220"/>
      <c r="BIL44" s="220"/>
      <c r="BIM44" s="220"/>
      <c r="BIN44" s="220"/>
      <c r="BIO44" s="220"/>
      <c r="BIP44" s="220"/>
      <c r="BIQ44" s="220"/>
      <c r="BIR44" s="220"/>
      <c r="BIS44" s="220"/>
      <c r="BIT44" s="220"/>
      <c r="BIU44" s="220"/>
      <c r="BIV44" s="220"/>
      <c r="BIW44" s="220"/>
      <c r="BIX44" s="220"/>
      <c r="BIY44" s="220"/>
      <c r="BIZ44" s="220"/>
      <c r="BJA44" s="220"/>
      <c r="BJB44" s="220"/>
      <c r="BJC44" s="220"/>
      <c r="BJD44" s="220"/>
      <c r="BJE44" s="220"/>
      <c r="BJF44" s="220"/>
      <c r="BJG44" s="220"/>
      <c r="BJH44" s="220"/>
      <c r="BJI44" s="220"/>
      <c r="BJJ44" s="220"/>
      <c r="BJK44" s="220"/>
      <c r="BJL44" s="220"/>
      <c r="BJM44" s="220"/>
      <c r="BJN44" s="220"/>
      <c r="BJO44" s="220"/>
      <c r="BJP44" s="220"/>
      <c r="BJQ44" s="220"/>
      <c r="BJR44" s="220"/>
      <c r="BJS44" s="220"/>
      <c r="BJT44" s="220"/>
      <c r="BJU44" s="220"/>
      <c r="BJV44" s="220"/>
      <c r="BJW44" s="220"/>
      <c r="BJX44" s="220"/>
      <c r="BJY44" s="220"/>
      <c r="BJZ44" s="220"/>
      <c r="BKA44" s="220"/>
      <c r="BKB44" s="220"/>
      <c r="BKC44" s="220"/>
      <c r="BKD44" s="220"/>
      <c r="BKE44" s="220"/>
      <c r="BKF44" s="220"/>
      <c r="BKG44" s="220"/>
      <c r="BKH44" s="220"/>
      <c r="BKI44" s="220"/>
      <c r="BKJ44" s="220"/>
      <c r="BKK44" s="220"/>
      <c r="BKL44" s="220"/>
      <c r="BKM44" s="220"/>
      <c r="BKN44" s="220"/>
      <c r="BKO44" s="220"/>
      <c r="BKP44" s="220"/>
      <c r="BKQ44" s="220"/>
      <c r="BKR44" s="220"/>
      <c r="BKS44" s="220"/>
      <c r="BKT44" s="220"/>
      <c r="BKU44" s="220"/>
      <c r="BKV44" s="220"/>
      <c r="BKW44" s="220"/>
      <c r="BKX44" s="220"/>
      <c r="BKY44" s="220"/>
      <c r="BKZ44" s="220"/>
      <c r="BLA44" s="220"/>
      <c r="BLB44" s="220"/>
      <c r="BLC44" s="220"/>
      <c r="BLD44" s="220"/>
      <c r="BLE44" s="220"/>
      <c r="BLF44" s="220"/>
      <c r="BLG44" s="220"/>
      <c r="BLH44" s="220"/>
      <c r="BLI44" s="220"/>
      <c r="BLJ44" s="220"/>
      <c r="BLK44" s="220"/>
      <c r="BLL44" s="220"/>
      <c r="BLM44" s="220"/>
      <c r="BLN44" s="220"/>
      <c r="BLO44" s="220"/>
      <c r="BLP44" s="220"/>
      <c r="BLQ44" s="220"/>
      <c r="BLR44" s="220"/>
      <c r="BLS44" s="220"/>
      <c r="BLT44" s="220"/>
      <c r="BLU44" s="220"/>
      <c r="BLV44" s="220"/>
      <c r="BLW44" s="220"/>
      <c r="BLX44" s="220"/>
      <c r="BLY44" s="220"/>
      <c r="BLZ44" s="220"/>
      <c r="BMA44" s="220"/>
      <c r="BMB44" s="220"/>
      <c r="BMC44" s="220"/>
      <c r="BMD44" s="220"/>
      <c r="BME44" s="220"/>
      <c r="BMF44" s="220"/>
      <c r="BMG44" s="220"/>
      <c r="BMH44" s="220"/>
      <c r="BMI44" s="220"/>
      <c r="BMJ44" s="220"/>
      <c r="BMK44" s="220"/>
      <c r="BML44" s="220"/>
      <c r="BMM44" s="220"/>
      <c r="BMN44" s="220"/>
      <c r="BMO44" s="220"/>
      <c r="BMP44" s="220"/>
      <c r="BMQ44" s="220"/>
      <c r="BMR44" s="220"/>
      <c r="BMS44" s="220"/>
      <c r="BMT44" s="220"/>
      <c r="BMU44" s="220"/>
      <c r="BMV44" s="220"/>
      <c r="BMW44" s="220"/>
      <c r="BMX44" s="220"/>
      <c r="BMY44" s="220"/>
      <c r="BMZ44" s="220"/>
      <c r="BNA44" s="220"/>
      <c r="BNB44" s="220"/>
      <c r="BNC44" s="220"/>
      <c r="BND44" s="220"/>
      <c r="BNE44" s="220"/>
      <c r="BNF44" s="220"/>
      <c r="BNG44" s="220"/>
      <c r="BNH44" s="220"/>
      <c r="BNI44" s="220"/>
      <c r="BNJ44" s="220"/>
      <c r="BNK44" s="220"/>
      <c r="BNL44" s="220"/>
      <c r="BNM44" s="220"/>
      <c r="BNN44" s="220"/>
      <c r="BNO44" s="220"/>
      <c r="BNP44" s="220"/>
      <c r="BNQ44" s="220"/>
      <c r="BNR44" s="220"/>
      <c r="BNS44" s="220"/>
      <c r="BNT44" s="220"/>
      <c r="BNU44" s="220"/>
      <c r="BNV44" s="220"/>
      <c r="BNW44" s="220"/>
      <c r="BNX44" s="220"/>
      <c r="BNY44" s="220"/>
      <c r="BNZ44" s="220"/>
      <c r="BOA44" s="220"/>
      <c r="BOB44" s="220"/>
      <c r="BOC44" s="220"/>
      <c r="BOD44" s="220"/>
      <c r="BOE44" s="220"/>
      <c r="BOF44" s="220"/>
      <c r="BOG44" s="220"/>
      <c r="BOH44" s="220"/>
      <c r="BOI44" s="220"/>
      <c r="BOJ44" s="220"/>
      <c r="BOK44" s="220"/>
      <c r="BOL44" s="220"/>
      <c r="BOM44" s="220"/>
      <c r="BON44" s="220"/>
      <c r="BOO44" s="220"/>
      <c r="BOP44" s="220"/>
      <c r="BOQ44" s="220"/>
      <c r="BOR44" s="220"/>
      <c r="BOS44" s="220"/>
      <c r="BOT44" s="220"/>
      <c r="BOU44" s="220"/>
      <c r="BOV44" s="220"/>
      <c r="BOW44" s="220"/>
      <c r="BOX44" s="220"/>
      <c r="BOY44" s="220"/>
      <c r="BOZ44" s="220"/>
      <c r="BPA44" s="220"/>
      <c r="BPB44" s="220"/>
      <c r="BPC44" s="220"/>
      <c r="BPD44" s="220"/>
      <c r="BPE44" s="220"/>
      <c r="BPF44" s="220"/>
      <c r="BPG44" s="220"/>
      <c r="BPH44" s="220"/>
      <c r="BPI44" s="220"/>
      <c r="BPJ44" s="220"/>
      <c r="BPK44" s="220"/>
      <c r="BPL44" s="220"/>
      <c r="BPM44" s="220"/>
      <c r="BPN44" s="220"/>
      <c r="BPO44" s="220"/>
      <c r="BPP44" s="220"/>
      <c r="BPQ44" s="220"/>
      <c r="BPR44" s="220"/>
      <c r="BPS44" s="220"/>
      <c r="BPT44" s="220"/>
      <c r="BPU44" s="220"/>
      <c r="BPV44" s="220"/>
      <c r="BPW44" s="220"/>
      <c r="BPX44" s="220"/>
      <c r="BPY44" s="220"/>
      <c r="BPZ44" s="220"/>
      <c r="BQA44" s="220"/>
      <c r="BQB44" s="220"/>
      <c r="BQC44" s="220"/>
      <c r="BQD44" s="220"/>
      <c r="BQE44" s="220"/>
      <c r="BQF44" s="220"/>
      <c r="BQG44" s="220"/>
      <c r="BQH44" s="220"/>
      <c r="BQI44" s="220"/>
      <c r="BQJ44" s="220"/>
      <c r="BQK44" s="220"/>
      <c r="BQL44" s="220"/>
      <c r="BQM44" s="220"/>
      <c r="BQN44" s="220"/>
      <c r="BQO44" s="220"/>
      <c r="BQP44" s="220"/>
      <c r="BQQ44" s="220"/>
      <c r="BQR44" s="220"/>
      <c r="BQS44" s="220"/>
      <c r="BQT44" s="220"/>
      <c r="BQU44" s="220"/>
      <c r="BQV44" s="220"/>
      <c r="BQW44" s="220"/>
      <c r="BQX44" s="220"/>
      <c r="BQY44" s="220"/>
      <c r="BQZ44" s="220"/>
      <c r="BRA44" s="220"/>
      <c r="BRB44" s="220"/>
      <c r="BRC44" s="220"/>
      <c r="BRD44" s="220"/>
      <c r="BRE44" s="220"/>
      <c r="BRF44" s="220"/>
      <c r="BRG44" s="220"/>
      <c r="BRH44" s="220"/>
      <c r="BRI44" s="220"/>
      <c r="BRJ44" s="220"/>
      <c r="BRK44" s="220"/>
      <c r="BRL44" s="220"/>
      <c r="BRM44" s="220"/>
      <c r="BRN44" s="220"/>
      <c r="BRO44" s="220"/>
      <c r="BRP44" s="220"/>
      <c r="BRQ44" s="220"/>
      <c r="BRR44" s="220"/>
      <c r="BRS44" s="220"/>
      <c r="BRT44" s="220"/>
      <c r="BRU44" s="220"/>
      <c r="BRV44" s="220"/>
      <c r="BRW44" s="220"/>
      <c r="BRX44" s="220"/>
      <c r="BRY44" s="220"/>
      <c r="BRZ44" s="220"/>
      <c r="BSA44" s="220"/>
      <c r="BSB44" s="220"/>
      <c r="BSC44" s="220"/>
      <c r="BSD44" s="220"/>
      <c r="BSE44" s="220"/>
      <c r="BSF44" s="220"/>
      <c r="BSG44" s="220"/>
      <c r="BSH44" s="220"/>
      <c r="BSI44" s="220"/>
      <c r="BSJ44" s="220"/>
      <c r="BSK44" s="220"/>
      <c r="BSL44" s="220"/>
      <c r="BSM44" s="220"/>
      <c r="BSN44" s="220"/>
      <c r="BSO44" s="220"/>
      <c r="BSP44" s="220"/>
      <c r="BSQ44" s="220"/>
      <c r="BSR44" s="220"/>
      <c r="BSS44" s="220"/>
      <c r="BST44" s="220"/>
      <c r="BSU44" s="220"/>
      <c r="BSV44" s="220"/>
      <c r="BSW44" s="220"/>
      <c r="BSX44" s="220"/>
      <c r="BSY44" s="220"/>
      <c r="BSZ44" s="220"/>
      <c r="BTA44" s="220"/>
      <c r="BTB44" s="220"/>
      <c r="BTC44" s="220"/>
      <c r="BTD44" s="220"/>
      <c r="BTE44" s="220"/>
      <c r="BTF44" s="220"/>
      <c r="BTG44" s="220"/>
      <c r="BTH44" s="220"/>
      <c r="BTI44" s="220"/>
      <c r="BTJ44" s="220"/>
      <c r="BTK44" s="220"/>
      <c r="BTL44" s="220"/>
      <c r="BTM44" s="220"/>
      <c r="BTN44" s="220"/>
      <c r="BTO44" s="220"/>
      <c r="BTP44" s="220"/>
      <c r="BTQ44" s="220"/>
      <c r="BTR44" s="220"/>
      <c r="BTS44" s="220"/>
      <c r="BTT44" s="220"/>
      <c r="BTU44" s="220"/>
      <c r="BTV44" s="220"/>
      <c r="BTW44" s="220"/>
      <c r="BTX44" s="220"/>
      <c r="BTY44" s="220"/>
      <c r="BTZ44" s="220"/>
      <c r="BUA44" s="220"/>
      <c r="BUB44" s="220"/>
      <c r="BUC44" s="220"/>
      <c r="BUD44" s="220"/>
      <c r="BUE44" s="220"/>
      <c r="BUF44" s="220"/>
      <c r="BUG44" s="220"/>
      <c r="BUH44" s="220"/>
      <c r="BUI44" s="220"/>
      <c r="BUJ44" s="220"/>
      <c r="BUK44" s="220"/>
      <c r="BUL44" s="220"/>
      <c r="BUM44" s="220"/>
      <c r="BUN44" s="220"/>
      <c r="BUO44" s="220"/>
      <c r="BUP44" s="220"/>
      <c r="BUQ44" s="220"/>
      <c r="BUR44" s="220"/>
      <c r="BUS44" s="220"/>
      <c r="BUT44" s="220"/>
      <c r="BUU44" s="220"/>
      <c r="BUV44" s="220"/>
      <c r="BUW44" s="220"/>
      <c r="BUX44" s="220"/>
      <c r="BUY44" s="220"/>
      <c r="BUZ44" s="220"/>
      <c r="BVA44" s="220"/>
      <c r="BVB44" s="220"/>
      <c r="BVC44" s="220"/>
      <c r="BVD44" s="220"/>
      <c r="BVE44" s="220"/>
      <c r="BVF44" s="220"/>
      <c r="BVG44" s="220"/>
      <c r="BVH44" s="220"/>
      <c r="BVI44" s="220"/>
      <c r="BVJ44" s="220"/>
      <c r="BVK44" s="220"/>
      <c r="BVL44" s="220"/>
      <c r="BVM44" s="220"/>
      <c r="BVN44" s="220"/>
      <c r="BVO44" s="220"/>
      <c r="BVP44" s="220"/>
      <c r="BVQ44" s="220"/>
      <c r="BVR44" s="220"/>
      <c r="BVS44" s="220"/>
      <c r="BVT44" s="220"/>
      <c r="BVU44" s="220"/>
      <c r="BVV44" s="220"/>
      <c r="BVW44" s="220"/>
      <c r="BVX44" s="220"/>
      <c r="BVY44" s="220"/>
      <c r="BVZ44" s="220"/>
      <c r="BWA44" s="220"/>
      <c r="BWB44" s="220"/>
      <c r="BWC44" s="220"/>
      <c r="BWD44" s="220"/>
      <c r="BWE44" s="220"/>
      <c r="BWF44" s="220"/>
      <c r="BWG44" s="220"/>
      <c r="BWH44" s="220"/>
      <c r="BWI44" s="220"/>
      <c r="BWJ44" s="220"/>
      <c r="BWK44" s="220"/>
      <c r="BWL44" s="220"/>
      <c r="BWM44" s="220"/>
      <c r="BWN44" s="220"/>
      <c r="BWO44" s="220"/>
      <c r="BWP44" s="220"/>
      <c r="BWQ44" s="220"/>
      <c r="BWR44" s="220"/>
      <c r="BWS44" s="220"/>
      <c r="BWT44" s="220"/>
      <c r="BWU44" s="220"/>
      <c r="BWV44" s="220"/>
      <c r="BWW44" s="220"/>
      <c r="BWX44" s="220"/>
      <c r="BWY44" s="220"/>
      <c r="BWZ44" s="220"/>
      <c r="BXA44" s="220"/>
      <c r="BXB44" s="220"/>
      <c r="BXC44" s="220"/>
      <c r="BXD44" s="220"/>
      <c r="BXE44" s="220"/>
      <c r="BXF44" s="220"/>
      <c r="BXG44" s="220"/>
      <c r="BXH44" s="220"/>
      <c r="BXI44" s="220"/>
      <c r="BXJ44" s="220"/>
      <c r="BXK44" s="220"/>
      <c r="BXL44" s="220"/>
      <c r="BXM44" s="220"/>
      <c r="BXN44" s="220"/>
      <c r="BXO44" s="220"/>
      <c r="BXP44" s="220"/>
      <c r="BXQ44" s="220"/>
      <c r="BXR44" s="220"/>
      <c r="BXS44" s="220"/>
      <c r="BXT44" s="220"/>
      <c r="BXU44" s="220"/>
      <c r="BXV44" s="220"/>
      <c r="BXW44" s="220"/>
      <c r="BXX44" s="220"/>
      <c r="BXY44" s="220"/>
      <c r="BXZ44" s="220"/>
      <c r="BYA44" s="220"/>
      <c r="BYB44" s="220"/>
      <c r="BYC44" s="220"/>
      <c r="BYD44" s="220"/>
      <c r="BYE44" s="220"/>
      <c r="BYF44" s="220"/>
      <c r="BYG44" s="220"/>
      <c r="BYH44" s="220"/>
      <c r="BYI44" s="220"/>
      <c r="BYJ44" s="220"/>
      <c r="BYK44" s="220"/>
      <c r="BYL44" s="220"/>
      <c r="BYM44" s="220"/>
      <c r="BYN44" s="220"/>
      <c r="BYO44" s="220"/>
      <c r="BYP44" s="220"/>
      <c r="BYQ44" s="220"/>
      <c r="BYR44" s="220"/>
      <c r="BYS44" s="220"/>
      <c r="BYT44" s="220"/>
      <c r="BYU44" s="220"/>
      <c r="BYV44" s="220"/>
      <c r="BYW44" s="220"/>
      <c r="BYX44" s="220"/>
      <c r="BYY44" s="220"/>
      <c r="BYZ44" s="220"/>
      <c r="BZA44" s="220"/>
      <c r="BZB44" s="220"/>
      <c r="BZC44" s="220"/>
      <c r="BZD44" s="220"/>
      <c r="BZE44" s="220"/>
      <c r="BZF44" s="220"/>
      <c r="BZG44" s="220"/>
      <c r="BZH44" s="220"/>
      <c r="BZI44" s="220"/>
      <c r="BZJ44" s="220"/>
      <c r="BZK44" s="220"/>
      <c r="BZL44" s="220"/>
      <c r="BZM44" s="220"/>
      <c r="BZN44" s="220"/>
      <c r="BZO44" s="220"/>
      <c r="BZP44" s="220"/>
      <c r="BZQ44" s="220"/>
      <c r="BZR44" s="220"/>
      <c r="BZS44" s="220"/>
      <c r="BZT44" s="220"/>
      <c r="BZU44" s="220"/>
      <c r="BZV44" s="220"/>
      <c r="BZW44" s="220"/>
      <c r="BZX44" s="220"/>
      <c r="BZY44" s="220"/>
      <c r="BZZ44" s="220"/>
      <c r="CAA44" s="220"/>
      <c r="CAB44" s="220"/>
      <c r="CAC44" s="220"/>
      <c r="CAD44" s="220"/>
      <c r="CAE44" s="220"/>
      <c r="CAF44" s="220"/>
      <c r="CAG44" s="220"/>
      <c r="CAH44" s="220"/>
      <c r="CAI44" s="220"/>
      <c r="CAJ44" s="220"/>
      <c r="CAK44" s="220"/>
      <c r="CAL44" s="220"/>
      <c r="CAM44" s="220"/>
      <c r="CAN44" s="220"/>
      <c r="CAO44" s="220"/>
      <c r="CAP44" s="220"/>
      <c r="CAQ44" s="220"/>
      <c r="CAR44" s="220"/>
      <c r="CAS44" s="220"/>
      <c r="CAT44" s="220"/>
      <c r="CAU44" s="220"/>
      <c r="CAV44" s="220"/>
      <c r="CAW44" s="220"/>
      <c r="CAX44" s="220"/>
      <c r="CAY44" s="220"/>
      <c r="CAZ44" s="220"/>
      <c r="CBA44" s="220"/>
      <c r="CBB44" s="220"/>
      <c r="CBC44" s="220"/>
      <c r="CBD44" s="220"/>
      <c r="CBE44" s="220"/>
      <c r="CBF44" s="220"/>
      <c r="CBG44" s="220"/>
      <c r="CBH44" s="220"/>
      <c r="CBI44" s="220"/>
      <c r="CBJ44" s="220"/>
      <c r="CBK44" s="220"/>
      <c r="CBL44" s="220"/>
      <c r="CBM44" s="220"/>
      <c r="CBN44" s="220"/>
      <c r="CBO44" s="220"/>
      <c r="CBP44" s="220"/>
      <c r="CBQ44" s="220"/>
      <c r="CBR44" s="220"/>
      <c r="CBS44" s="220"/>
      <c r="CBT44" s="220"/>
      <c r="CBU44" s="220"/>
      <c r="CBV44" s="220"/>
      <c r="CBW44" s="220"/>
      <c r="CBX44" s="220"/>
      <c r="CBY44" s="220"/>
      <c r="CBZ44" s="220"/>
      <c r="CCA44" s="220"/>
      <c r="CCB44" s="220"/>
      <c r="CCC44" s="220"/>
      <c r="CCD44" s="220"/>
      <c r="CCE44" s="220"/>
      <c r="CCF44" s="220"/>
      <c r="CCG44" s="220"/>
      <c r="CCH44" s="220"/>
      <c r="CCI44" s="220"/>
      <c r="CCJ44" s="220"/>
      <c r="CCK44" s="220"/>
      <c r="CCL44" s="220"/>
      <c r="CCM44" s="220"/>
      <c r="CCN44" s="220"/>
      <c r="CCO44" s="220"/>
      <c r="CCP44" s="220"/>
      <c r="CCQ44" s="220"/>
      <c r="CCR44" s="220"/>
      <c r="CCS44" s="220"/>
      <c r="CCT44" s="220"/>
      <c r="CCU44" s="220"/>
      <c r="CCV44" s="220"/>
      <c r="CCW44" s="220"/>
      <c r="CCX44" s="220"/>
      <c r="CCY44" s="220"/>
      <c r="CCZ44" s="220"/>
      <c r="CDA44" s="220"/>
      <c r="CDB44" s="220"/>
      <c r="CDC44" s="220"/>
      <c r="CDD44" s="220"/>
      <c r="CDE44" s="220"/>
      <c r="CDF44" s="220"/>
      <c r="CDG44" s="220"/>
      <c r="CDH44" s="220"/>
      <c r="CDI44" s="220"/>
      <c r="CDJ44" s="220"/>
      <c r="CDK44" s="220"/>
      <c r="CDL44" s="220"/>
      <c r="CDM44" s="220"/>
      <c r="CDN44" s="220"/>
      <c r="CDO44" s="220"/>
      <c r="CDP44" s="220"/>
      <c r="CDQ44" s="220"/>
      <c r="CDR44" s="220"/>
      <c r="CDS44" s="220"/>
      <c r="CDT44" s="220"/>
      <c r="CDU44" s="220"/>
      <c r="CDV44" s="220"/>
      <c r="CDW44" s="220"/>
      <c r="CDX44" s="220"/>
      <c r="CDY44" s="220"/>
      <c r="CDZ44" s="220"/>
      <c r="CEA44" s="220"/>
      <c r="CEB44" s="220"/>
      <c r="CEC44" s="220"/>
      <c r="CED44" s="220"/>
      <c r="CEE44" s="220"/>
      <c r="CEF44" s="220"/>
      <c r="CEG44" s="220"/>
      <c r="CEH44" s="220"/>
      <c r="CEI44" s="220"/>
      <c r="CEJ44" s="220"/>
      <c r="CEK44" s="220"/>
      <c r="CEL44" s="220"/>
      <c r="CEM44" s="220"/>
      <c r="CEN44" s="220"/>
      <c r="CEO44" s="220"/>
      <c r="CEP44" s="220"/>
      <c r="CEQ44" s="220"/>
      <c r="CER44" s="220"/>
      <c r="CES44" s="220"/>
      <c r="CET44" s="220"/>
      <c r="CEU44" s="220"/>
      <c r="CEV44" s="220"/>
      <c r="CEW44" s="220"/>
      <c r="CEX44" s="220"/>
      <c r="CEY44" s="220"/>
      <c r="CEZ44" s="220"/>
      <c r="CFA44" s="220"/>
      <c r="CFB44" s="220"/>
      <c r="CFC44" s="220"/>
      <c r="CFD44" s="220"/>
      <c r="CFE44" s="220"/>
      <c r="CFF44" s="220"/>
      <c r="CFG44" s="220"/>
      <c r="CFH44" s="220"/>
      <c r="CFI44" s="220"/>
      <c r="CFJ44" s="220"/>
      <c r="CFK44" s="220"/>
      <c r="CFL44" s="220"/>
      <c r="CFM44" s="220"/>
      <c r="CFN44" s="220"/>
      <c r="CFO44" s="220"/>
      <c r="CFP44" s="220"/>
      <c r="CFQ44" s="220"/>
      <c r="CFR44" s="220"/>
      <c r="CFS44" s="220"/>
      <c r="CFT44" s="220"/>
      <c r="CFU44" s="220"/>
      <c r="CFV44" s="220"/>
      <c r="CFW44" s="220"/>
      <c r="CFX44" s="220"/>
      <c r="CFY44" s="220"/>
      <c r="CFZ44" s="220"/>
      <c r="CGA44" s="220"/>
      <c r="CGB44" s="220"/>
      <c r="CGC44" s="220"/>
      <c r="CGD44" s="220"/>
      <c r="CGE44" s="220"/>
      <c r="CGF44" s="220"/>
      <c r="CGG44" s="220"/>
      <c r="CGH44" s="220"/>
      <c r="CGI44" s="220"/>
      <c r="CGJ44" s="220"/>
      <c r="CGK44" s="220"/>
      <c r="CGL44" s="220"/>
      <c r="CGM44" s="220"/>
      <c r="CGN44" s="220"/>
      <c r="CGO44" s="220"/>
      <c r="CGP44" s="220"/>
      <c r="CGQ44" s="220"/>
      <c r="CGR44" s="220"/>
      <c r="CGS44" s="220"/>
      <c r="CGT44" s="220"/>
      <c r="CGU44" s="220"/>
      <c r="CGV44" s="220"/>
      <c r="CGW44" s="220"/>
      <c r="CGX44" s="220"/>
      <c r="CGY44" s="220"/>
      <c r="CGZ44" s="220"/>
      <c r="CHA44" s="220"/>
      <c r="CHB44" s="220"/>
      <c r="CHC44" s="220"/>
      <c r="CHD44" s="220"/>
      <c r="CHE44" s="220"/>
      <c r="CHF44" s="220"/>
      <c r="CHG44" s="220"/>
      <c r="CHH44" s="220"/>
      <c r="CHI44" s="220"/>
      <c r="CHJ44" s="220"/>
      <c r="CHK44" s="220"/>
      <c r="CHL44" s="220"/>
      <c r="CHM44" s="220"/>
      <c r="CHN44" s="220"/>
      <c r="CHO44" s="220"/>
      <c r="CHP44" s="220"/>
      <c r="CHQ44" s="220"/>
      <c r="CHR44" s="220"/>
      <c r="CHS44" s="220"/>
      <c r="CHT44" s="220"/>
      <c r="CHU44" s="220"/>
      <c r="CHV44" s="220"/>
      <c r="CHW44" s="220"/>
      <c r="CHX44" s="220"/>
      <c r="CHY44" s="220"/>
      <c r="CHZ44" s="220"/>
      <c r="CIA44" s="220"/>
      <c r="CIB44" s="220"/>
      <c r="CIC44" s="220"/>
      <c r="CID44" s="220"/>
      <c r="CIE44" s="220"/>
      <c r="CIF44" s="220"/>
      <c r="CIG44" s="220"/>
      <c r="CIH44" s="220"/>
      <c r="CII44" s="220"/>
      <c r="CIJ44" s="220"/>
      <c r="CIK44" s="220"/>
      <c r="CIL44" s="220"/>
      <c r="CIM44" s="220"/>
      <c r="CIN44" s="220"/>
      <c r="CIO44" s="220"/>
      <c r="CIP44" s="220"/>
      <c r="CIQ44" s="220"/>
      <c r="CIR44" s="220"/>
      <c r="CIS44" s="220"/>
      <c r="CIT44" s="220"/>
      <c r="CIU44" s="220"/>
      <c r="CIV44" s="220"/>
      <c r="CIW44" s="220"/>
      <c r="CIX44" s="220"/>
      <c r="CIY44" s="220"/>
      <c r="CIZ44" s="220"/>
      <c r="CJA44" s="220"/>
      <c r="CJB44" s="220"/>
      <c r="CJC44" s="220"/>
      <c r="CJD44" s="220"/>
      <c r="CJE44" s="220"/>
      <c r="CJF44" s="220"/>
      <c r="CJG44" s="220"/>
      <c r="CJH44" s="220"/>
      <c r="CJI44" s="220"/>
      <c r="CJJ44" s="220"/>
      <c r="CJK44" s="220"/>
      <c r="CJL44" s="220"/>
      <c r="CJM44" s="220"/>
      <c r="CJN44" s="220"/>
      <c r="CJO44" s="220"/>
      <c r="CJP44" s="220"/>
      <c r="CJQ44" s="220"/>
      <c r="CJR44" s="220"/>
      <c r="CJS44" s="220"/>
      <c r="CJT44" s="220"/>
      <c r="CJU44" s="220"/>
      <c r="CJV44" s="220"/>
      <c r="CJW44" s="220"/>
      <c r="CJX44" s="220"/>
      <c r="CJY44" s="220"/>
      <c r="CJZ44" s="220"/>
      <c r="CKA44" s="220"/>
      <c r="CKB44" s="220"/>
      <c r="CKC44" s="220"/>
      <c r="CKD44" s="220"/>
      <c r="CKE44" s="220"/>
      <c r="CKF44" s="220"/>
      <c r="CKG44" s="220"/>
      <c r="CKH44" s="220"/>
      <c r="CKI44" s="220"/>
      <c r="CKJ44" s="220"/>
      <c r="CKK44" s="220"/>
      <c r="CKL44" s="220"/>
      <c r="CKM44" s="220"/>
      <c r="CKN44" s="220"/>
      <c r="CKO44" s="220"/>
      <c r="CKP44" s="220"/>
      <c r="CKQ44" s="220"/>
      <c r="CKR44" s="220"/>
      <c r="CKS44" s="220"/>
      <c r="CKT44" s="220"/>
      <c r="CKU44" s="220"/>
      <c r="CKV44" s="220"/>
      <c r="CKW44" s="220"/>
      <c r="CKX44" s="220"/>
      <c r="CKY44" s="220"/>
      <c r="CKZ44" s="220"/>
      <c r="CLA44" s="220"/>
      <c r="CLB44" s="220"/>
      <c r="CLC44" s="220"/>
      <c r="CLD44" s="220"/>
      <c r="CLE44" s="220"/>
      <c r="CLF44" s="220"/>
      <c r="CLG44" s="220"/>
      <c r="CLH44" s="220"/>
      <c r="CLI44" s="220"/>
      <c r="CLJ44" s="220"/>
      <c r="CLK44" s="220"/>
      <c r="CLL44" s="220"/>
      <c r="CLM44" s="220"/>
      <c r="CLN44" s="220"/>
      <c r="CLO44" s="220"/>
      <c r="CLP44" s="220"/>
      <c r="CLQ44" s="220"/>
      <c r="CLR44" s="220"/>
      <c r="CLS44" s="220"/>
      <c r="CLT44" s="220"/>
      <c r="CLU44" s="220"/>
      <c r="CLV44" s="220"/>
      <c r="CLW44" s="220"/>
      <c r="CLX44" s="220"/>
      <c r="CLY44" s="220"/>
      <c r="CLZ44" s="220"/>
      <c r="CMA44" s="220"/>
      <c r="CMB44" s="220"/>
      <c r="CMC44" s="220"/>
      <c r="CMD44" s="220"/>
      <c r="CME44" s="220"/>
      <c r="CMF44" s="220"/>
      <c r="CMG44" s="220"/>
      <c r="CMH44" s="220"/>
      <c r="CMI44" s="220"/>
      <c r="CMJ44" s="220"/>
      <c r="CMK44" s="220"/>
      <c r="CML44" s="220"/>
      <c r="CMM44" s="220"/>
      <c r="CMN44" s="220"/>
      <c r="CMO44" s="220"/>
      <c r="CMP44" s="220"/>
      <c r="CMQ44" s="220"/>
      <c r="CMR44" s="220"/>
      <c r="CMS44" s="220"/>
      <c r="CMT44" s="220"/>
      <c r="CMU44" s="220"/>
      <c r="CMV44" s="220"/>
      <c r="CMW44" s="220"/>
      <c r="CMX44" s="220"/>
      <c r="CMY44" s="220"/>
      <c r="CMZ44" s="220"/>
      <c r="CNA44" s="220"/>
      <c r="CNB44" s="220"/>
      <c r="CNC44" s="220"/>
      <c r="CND44" s="220"/>
      <c r="CNE44" s="220"/>
      <c r="CNF44" s="220"/>
      <c r="CNG44" s="220"/>
      <c r="CNH44" s="220"/>
      <c r="CNI44" s="220"/>
      <c r="CNJ44" s="220"/>
      <c r="CNK44" s="220"/>
      <c r="CNL44" s="220"/>
      <c r="CNM44" s="220"/>
      <c r="CNN44" s="220"/>
      <c r="CNO44" s="220"/>
      <c r="CNP44" s="220"/>
      <c r="CNQ44" s="220"/>
      <c r="CNR44" s="220"/>
      <c r="CNS44" s="220"/>
      <c r="CNT44" s="220"/>
      <c r="CNU44" s="220"/>
      <c r="CNV44" s="220"/>
      <c r="CNW44" s="220"/>
      <c r="CNX44" s="220"/>
      <c r="CNY44" s="220"/>
      <c r="CNZ44" s="220"/>
      <c r="COA44" s="220"/>
      <c r="COB44" s="220"/>
      <c r="COC44" s="220"/>
      <c r="COD44" s="220"/>
      <c r="COE44" s="220"/>
      <c r="COF44" s="220"/>
      <c r="COG44" s="220"/>
      <c r="COH44" s="220"/>
      <c r="COI44" s="220"/>
      <c r="COJ44" s="220"/>
      <c r="COK44" s="220"/>
      <c r="COL44" s="220"/>
      <c r="COM44" s="220"/>
      <c r="CON44" s="220"/>
      <c r="COO44" s="220"/>
      <c r="COP44" s="220"/>
      <c r="COQ44" s="220"/>
      <c r="COR44" s="220"/>
      <c r="COS44" s="220"/>
      <c r="COT44" s="220"/>
      <c r="COU44" s="220"/>
      <c r="COV44" s="220"/>
      <c r="COW44" s="220"/>
      <c r="COX44" s="220"/>
      <c r="COY44" s="220"/>
      <c r="COZ44" s="220"/>
      <c r="CPA44" s="220"/>
      <c r="CPB44" s="220"/>
      <c r="CPC44" s="220"/>
      <c r="CPD44" s="220"/>
      <c r="CPE44" s="220"/>
      <c r="CPF44" s="220"/>
      <c r="CPG44" s="220"/>
      <c r="CPH44" s="220"/>
      <c r="CPI44" s="220"/>
      <c r="CPJ44" s="220"/>
      <c r="CPK44" s="220"/>
      <c r="CPL44" s="220"/>
      <c r="CPM44" s="220"/>
      <c r="CPN44" s="220"/>
      <c r="CPO44" s="220"/>
      <c r="CPP44" s="220"/>
      <c r="CPQ44" s="220"/>
      <c r="CPR44" s="220"/>
      <c r="CPS44" s="220"/>
      <c r="CPT44" s="220"/>
      <c r="CPU44" s="220"/>
      <c r="CPV44" s="220"/>
      <c r="CPW44" s="220"/>
      <c r="CPX44" s="220"/>
      <c r="CPY44" s="220"/>
      <c r="CPZ44" s="220"/>
      <c r="CQA44" s="220"/>
      <c r="CQB44" s="220"/>
      <c r="CQC44" s="220"/>
      <c r="CQD44" s="220"/>
      <c r="CQE44" s="220"/>
      <c r="CQF44" s="220"/>
      <c r="CQG44" s="220"/>
      <c r="CQH44" s="220"/>
      <c r="CQI44" s="220"/>
      <c r="CQJ44" s="220"/>
      <c r="CQK44" s="220"/>
      <c r="CQL44" s="220"/>
      <c r="CQM44" s="220"/>
      <c r="CQN44" s="220"/>
      <c r="CQO44" s="220"/>
      <c r="CQP44" s="220"/>
      <c r="CQQ44" s="220"/>
      <c r="CQR44" s="220"/>
      <c r="CQS44" s="220"/>
      <c r="CQT44" s="220"/>
      <c r="CQU44" s="220"/>
      <c r="CQV44" s="220"/>
      <c r="CQW44" s="220"/>
      <c r="CQX44" s="220"/>
      <c r="CQY44" s="220"/>
      <c r="CQZ44" s="220"/>
      <c r="CRA44" s="220"/>
      <c r="CRB44" s="220"/>
      <c r="CRC44" s="220"/>
      <c r="CRD44" s="220"/>
      <c r="CRE44" s="220"/>
      <c r="CRF44" s="220"/>
      <c r="CRG44" s="220"/>
      <c r="CRH44" s="220"/>
      <c r="CRI44" s="220"/>
      <c r="CRJ44" s="220"/>
      <c r="CRK44" s="220"/>
      <c r="CRL44" s="220"/>
      <c r="CRM44" s="220"/>
      <c r="CRN44" s="220"/>
      <c r="CRO44" s="220"/>
      <c r="CRP44" s="220"/>
      <c r="CRQ44" s="220"/>
      <c r="CRR44" s="220"/>
      <c r="CRS44" s="220"/>
      <c r="CRT44" s="220"/>
      <c r="CRU44" s="220"/>
      <c r="CRV44" s="220"/>
      <c r="CRW44" s="220"/>
      <c r="CRX44" s="220"/>
      <c r="CRY44" s="220"/>
      <c r="CRZ44" s="220"/>
      <c r="CSA44" s="220"/>
      <c r="CSB44" s="220"/>
      <c r="CSC44" s="220"/>
      <c r="CSD44" s="220"/>
      <c r="CSE44" s="220"/>
      <c r="CSF44" s="220"/>
      <c r="CSG44" s="220"/>
      <c r="CSH44" s="220"/>
      <c r="CSI44" s="220"/>
      <c r="CSJ44" s="220"/>
      <c r="CSK44" s="220"/>
      <c r="CSL44" s="220"/>
      <c r="CSM44" s="220"/>
      <c r="CSN44" s="220"/>
      <c r="CSO44" s="220"/>
      <c r="CSP44" s="220"/>
      <c r="CSQ44" s="220"/>
      <c r="CSR44" s="220"/>
      <c r="CSS44" s="220"/>
      <c r="CST44" s="220"/>
      <c r="CSU44" s="220"/>
      <c r="CSV44" s="220"/>
      <c r="CSW44" s="220"/>
      <c r="CSX44" s="220"/>
      <c r="CSY44" s="220"/>
      <c r="CSZ44" s="220"/>
      <c r="CTA44" s="220"/>
      <c r="CTB44" s="220"/>
      <c r="CTC44" s="220"/>
      <c r="CTD44" s="220"/>
      <c r="CTE44" s="220"/>
      <c r="CTF44" s="220"/>
      <c r="CTG44" s="220"/>
      <c r="CTH44" s="220"/>
      <c r="CTI44" s="220"/>
      <c r="CTJ44" s="220"/>
      <c r="CTK44" s="220"/>
      <c r="CTL44" s="220"/>
      <c r="CTM44" s="220"/>
      <c r="CTN44" s="220"/>
      <c r="CTO44" s="220"/>
      <c r="CTP44" s="220"/>
      <c r="CTQ44" s="220"/>
      <c r="CTR44" s="220"/>
      <c r="CTS44" s="220"/>
      <c r="CTT44" s="220"/>
      <c r="CTU44" s="220"/>
      <c r="CTV44" s="220"/>
      <c r="CTW44" s="220"/>
      <c r="CTX44" s="220"/>
      <c r="CTY44" s="220"/>
      <c r="CTZ44" s="220"/>
      <c r="CUA44" s="220"/>
      <c r="CUB44" s="220"/>
      <c r="CUC44" s="220"/>
      <c r="CUD44" s="220"/>
      <c r="CUE44" s="220"/>
      <c r="CUF44" s="220"/>
      <c r="CUG44" s="220"/>
      <c r="CUH44" s="220"/>
      <c r="CUI44" s="220"/>
      <c r="CUJ44" s="220"/>
      <c r="CUK44" s="220"/>
      <c r="CUL44" s="220"/>
      <c r="CUM44" s="220"/>
      <c r="CUN44" s="220"/>
      <c r="CUO44" s="220"/>
      <c r="CUP44" s="220"/>
      <c r="CUQ44" s="220"/>
      <c r="CUR44" s="220"/>
      <c r="CUS44" s="220"/>
      <c r="CUT44" s="220"/>
      <c r="CUU44" s="220"/>
      <c r="CUV44" s="220"/>
      <c r="CUW44" s="220"/>
      <c r="CUX44" s="220"/>
      <c r="CUY44" s="220"/>
      <c r="CUZ44" s="220"/>
      <c r="CVA44" s="220"/>
      <c r="CVB44" s="220"/>
      <c r="CVC44" s="220"/>
      <c r="CVD44" s="220"/>
      <c r="CVE44" s="220"/>
      <c r="CVF44" s="220"/>
      <c r="CVG44" s="220"/>
      <c r="CVH44" s="220"/>
      <c r="CVI44" s="220"/>
      <c r="CVJ44" s="220"/>
      <c r="CVK44" s="220"/>
      <c r="CVL44" s="220"/>
      <c r="CVM44" s="220"/>
      <c r="CVN44" s="220"/>
      <c r="CVO44" s="220"/>
      <c r="CVP44" s="220"/>
      <c r="CVQ44" s="220"/>
      <c r="CVR44" s="220"/>
      <c r="CVS44" s="220"/>
      <c r="CVT44" s="220"/>
      <c r="CVU44" s="220"/>
      <c r="CVV44" s="220"/>
      <c r="CVW44" s="220"/>
      <c r="CVX44" s="220"/>
      <c r="CVY44" s="220"/>
      <c r="CVZ44" s="220"/>
      <c r="CWA44" s="220"/>
      <c r="CWB44" s="220"/>
      <c r="CWC44" s="220"/>
      <c r="CWD44" s="220"/>
      <c r="CWE44" s="220"/>
      <c r="CWF44" s="220"/>
      <c r="CWG44" s="220"/>
      <c r="CWH44" s="220"/>
      <c r="CWI44" s="220"/>
      <c r="CWJ44" s="220"/>
      <c r="CWK44" s="220"/>
      <c r="CWL44" s="220"/>
      <c r="CWM44" s="220"/>
      <c r="CWN44" s="220"/>
      <c r="CWO44" s="220"/>
      <c r="CWP44" s="220"/>
      <c r="CWQ44" s="220"/>
      <c r="CWR44" s="220"/>
      <c r="CWS44" s="220"/>
      <c r="CWT44" s="220"/>
      <c r="CWU44" s="220"/>
      <c r="CWV44" s="220"/>
      <c r="CWW44" s="220"/>
      <c r="CWX44" s="220"/>
      <c r="CWY44" s="220"/>
      <c r="CWZ44" s="220"/>
      <c r="CXA44" s="220"/>
      <c r="CXB44" s="220"/>
      <c r="CXC44" s="220"/>
      <c r="CXD44" s="220"/>
      <c r="CXE44" s="220"/>
      <c r="CXF44" s="220"/>
      <c r="CXG44" s="220"/>
      <c r="CXH44" s="220"/>
      <c r="CXI44" s="220"/>
      <c r="CXJ44" s="220"/>
      <c r="CXK44" s="220"/>
      <c r="CXL44" s="220"/>
      <c r="CXM44" s="220"/>
      <c r="CXN44" s="220"/>
      <c r="CXO44" s="220"/>
      <c r="CXP44" s="220"/>
      <c r="CXQ44" s="220"/>
      <c r="CXR44" s="220"/>
      <c r="CXS44" s="220"/>
      <c r="CXT44" s="220"/>
      <c r="CXU44" s="220"/>
      <c r="CXV44" s="220"/>
      <c r="CXW44" s="220"/>
      <c r="CXX44" s="220"/>
      <c r="CXY44" s="220"/>
      <c r="CXZ44" s="220"/>
      <c r="CYA44" s="220"/>
      <c r="CYB44" s="220"/>
      <c r="CYC44" s="220"/>
      <c r="CYD44" s="220"/>
      <c r="CYE44" s="220"/>
      <c r="CYF44" s="220"/>
      <c r="CYG44" s="220"/>
      <c r="CYH44" s="220"/>
      <c r="CYI44" s="220"/>
      <c r="CYJ44" s="220"/>
      <c r="CYK44" s="220"/>
      <c r="CYL44" s="220"/>
      <c r="CYM44" s="220"/>
      <c r="CYN44" s="220"/>
      <c r="CYO44" s="220"/>
      <c r="CYP44" s="220"/>
      <c r="CYQ44" s="220"/>
      <c r="CYR44" s="220"/>
      <c r="CYS44" s="220"/>
      <c r="CYT44" s="220"/>
      <c r="CYU44" s="220"/>
      <c r="CYV44" s="220"/>
      <c r="CYW44" s="220"/>
      <c r="CYX44" s="220"/>
      <c r="CYY44" s="220"/>
      <c r="CYZ44" s="220"/>
      <c r="CZA44" s="220"/>
      <c r="CZB44" s="220"/>
      <c r="CZC44" s="220"/>
      <c r="CZD44" s="220"/>
      <c r="CZE44" s="220"/>
      <c r="CZF44" s="220"/>
      <c r="CZG44" s="220"/>
      <c r="CZH44" s="220"/>
      <c r="CZI44" s="220"/>
      <c r="CZJ44" s="220"/>
      <c r="CZK44" s="220"/>
      <c r="CZL44" s="220"/>
      <c r="CZM44" s="220"/>
      <c r="CZN44" s="220"/>
      <c r="CZO44" s="220"/>
      <c r="CZP44" s="220"/>
      <c r="CZQ44" s="220"/>
      <c r="CZR44" s="220"/>
      <c r="CZS44" s="220"/>
      <c r="CZT44" s="220"/>
      <c r="CZU44" s="220"/>
      <c r="CZV44" s="220"/>
      <c r="CZW44" s="220"/>
      <c r="CZX44" s="220"/>
      <c r="CZY44" s="220"/>
      <c r="CZZ44" s="220"/>
      <c r="DAA44" s="220"/>
      <c r="DAB44" s="220"/>
      <c r="DAC44" s="220"/>
      <c r="DAD44" s="220"/>
      <c r="DAE44" s="220"/>
      <c r="DAF44" s="220"/>
      <c r="DAG44" s="220"/>
      <c r="DAH44" s="220"/>
      <c r="DAI44" s="220"/>
      <c r="DAJ44" s="220"/>
      <c r="DAK44" s="220"/>
      <c r="DAL44" s="220"/>
      <c r="DAM44" s="220"/>
      <c r="DAN44" s="220"/>
      <c r="DAO44" s="220"/>
      <c r="DAP44" s="220"/>
      <c r="DAQ44" s="220"/>
      <c r="DAR44" s="220"/>
      <c r="DAS44" s="220"/>
      <c r="DAT44" s="220"/>
      <c r="DAU44" s="220"/>
      <c r="DAV44" s="220"/>
      <c r="DAW44" s="220"/>
      <c r="DAX44" s="220"/>
      <c r="DAY44" s="220"/>
      <c r="DAZ44" s="220"/>
      <c r="DBA44" s="220"/>
      <c r="DBB44" s="220"/>
      <c r="DBC44" s="220"/>
      <c r="DBD44" s="220"/>
      <c r="DBE44" s="220"/>
      <c r="DBF44" s="220"/>
      <c r="DBG44" s="220"/>
      <c r="DBH44" s="220"/>
      <c r="DBI44" s="220"/>
      <c r="DBJ44" s="220"/>
      <c r="DBK44" s="220"/>
      <c r="DBL44" s="220"/>
      <c r="DBM44" s="220"/>
      <c r="DBN44" s="220"/>
      <c r="DBO44" s="220"/>
      <c r="DBP44" s="220"/>
      <c r="DBQ44" s="220"/>
      <c r="DBR44" s="220"/>
      <c r="DBS44" s="220"/>
      <c r="DBT44" s="220"/>
      <c r="DBU44" s="220"/>
      <c r="DBV44" s="220"/>
      <c r="DBW44" s="220"/>
      <c r="DBX44" s="220"/>
      <c r="DBY44" s="220"/>
      <c r="DBZ44" s="220"/>
      <c r="DCA44" s="220"/>
      <c r="DCB44" s="220"/>
      <c r="DCC44" s="220"/>
      <c r="DCD44" s="220"/>
      <c r="DCE44" s="220"/>
      <c r="DCF44" s="220"/>
      <c r="DCG44" s="220"/>
      <c r="DCH44" s="220"/>
      <c r="DCI44" s="220"/>
      <c r="DCJ44" s="220"/>
      <c r="DCK44" s="220"/>
      <c r="DCL44" s="220"/>
      <c r="DCM44" s="220"/>
      <c r="DCN44" s="220"/>
      <c r="DCO44" s="220"/>
      <c r="DCP44" s="220"/>
      <c r="DCQ44" s="220"/>
      <c r="DCR44" s="220"/>
      <c r="DCS44" s="220"/>
      <c r="DCT44" s="220"/>
      <c r="DCU44" s="220"/>
      <c r="DCV44" s="220"/>
      <c r="DCW44" s="220"/>
      <c r="DCX44" s="220"/>
      <c r="DCY44" s="220"/>
      <c r="DCZ44" s="220"/>
      <c r="DDA44" s="220"/>
      <c r="DDB44" s="220"/>
      <c r="DDC44" s="220"/>
      <c r="DDD44" s="220"/>
      <c r="DDE44" s="220"/>
      <c r="DDF44" s="220"/>
      <c r="DDG44" s="220"/>
      <c r="DDH44" s="220"/>
      <c r="DDI44" s="220"/>
      <c r="DDJ44" s="220"/>
      <c r="DDK44" s="220"/>
      <c r="DDL44" s="220"/>
      <c r="DDM44" s="220"/>
      <c r="DDN44" s="220"/>
      <c r="DDO44" s="220"/>
      <c r="DDP44" s="220"/>
      <c r="DDQ44" s="220"/>
      <c r="DDR44" s="220"/>
      <c r="DDS44" s="220"/>
      <c r="DDT44" s="220"/>
      <c r="DDU44" s="220"/>
      <c r="DDV44" s="220"/>
      <c r="DDW44" s="220"/>
      <c r="DDX44" s="220"/>
      <c r="DDY44" s="220"/>
      <c r="DDZ44" s="220"/>
      <c r="DEA44" s="220"/>
      <c r="DEB44" s="220"/>
      <c r="DEC44" s="220"/>
      <c r="DED44" s="220"/>
      <c r="DEE44" s="220"/>
      <c r="DEF44" s="220"/>
      <c r="DEG44" s="220"/>
      <c r="DEH44" s="220"/>
      <c r="DEI44" s="220"/>
      <c r="DEJ44" s="220"/>
      <c r="DEK44" s="220"/>
      <c r="DEL44" s="220"/>
      <c r="DEM44" s="220"/>
      <c r="DEN44" s="220"/>
      <c r="DEO44" s="220"/>
      <c r="DEP44" s="220"/>
      <c r="DEQ44" s="220"/>
      <c r="DER44" s="220"/>
      <c r="DES44" s="220"/>
      <c r="DET44" s="220"/>
      <c r="DEU44" s="220"/>
      <c r="DEV44" s="220"/>
      <c r="DEW44" s="220"/>
      <c r="DEX44" s="220"/>
      <c r="DEY44" s="220"/>
      <c r="DEZ44" s="220"/>
      <c r="DFA44" s="220"/>
      <c r="DFB44" s="220"/>
      <c r="DFC44" s="220"/>
      <c r="DFD44" s="220"/>
      <c r="DFE44" s="220"/>
      <c r="DFF44" s="220"/>
      <c r="DFG44" s="220"/>
      <c r="DFH44" s="220"/>
      <c r="DFI44" s="220"/>
      <c r="DFJ44" s="220"/>
      <c r="DFK44" s="220"/>
      <c r="DFL44" s="220"/>
      <c r="DFM44" s="220"/>
      <c r="DFN44" s="220"/>
      <c r="DFO44" s="220"/>
      <c r="DFP44" s="220"/>
      <c r="DFQ44" s="220"/>
      <c r="DFR44" s="220"/>
      <c r="DFS44" s="220"/>
      <c r="DFT44" s="220"/>
      <c r="DFU44" s="220"/>
      <c r="DFV44" s="220"/>
      <c r="DFW44" s="220"/>
      <c r="DFX44" s="220"/>
      <c r="DFY44" s="220"/>
      <c r="DFZ44" s="220"/>
      <c r="DGA44" s="220"/>
      <c r="DGB44" s="220"/>
      <c r="DGC44" s="220"/>
      <c r="DGD44" s="220"/>
      <c r="DGE44" s="220"/>
      <c r="DGF44" s="220"/>
      <c r="DGG44" s="220"/>
      <c r="DGH44" s="220"/>
      <c r="DGI44" s="220"/>
      <c r="DGJ44" s="220"/>
      <c r="DGK44" s="220"/>
      <c r="DGL44" s="220"/>
      <c r="DGM44" s="220"/>
      <c r="DGN44" s="220"/>
      <c r="DGO44" s="220"/>
      <c r="DGP44" s="220"/>
      <c r="DGQ44" s="220"/>
      <c r="DGR44" s="220"/>
      <c r="DGS44" s="220"/>
      <c r="DGT44" s="220"/>
      <c r="DGU44" s="220"/>
      <c r="DGV44" s="220"/>
      <c r="DGW44" s="220"/>
      <c r="DGX44" s="220"/>
      <c r="DGY44" s="220"/>
      <c r="DGZ44" s="220"/>
      <c r="DHA44" s="220"/>
      <c r="DHB44" s="220"/>
      <c r="DHC44" s="220"/>
      <c r="DHD44" s="220"/>
      <c r="DHE44" s="220"/>
      <c r="DHF44" s="220"/>
      <c r="DHG44" s="220"/>
      <c r="DHH44" s="220"/>
      <c r="DHI44" s="220"/>
      <c r="DHJ44" s="220"/>
      <c r="DHK44" s="220"/>
      <c r="DHL44" s="220"/>
      <c r="DHM44" s="220"/>
      <c r="DHN44" s="220"/>
      <c r="DHO44" s="220"/>
      <c r="DHP44" s="220"/>
      <c r="DHQ44" s="220"/>
      <c r="DHR44" s="220"/>
      <c r="DHS44" s="220"/>
      <c r="DHT44" s="220"/>
      <c r="DHU44" s="220"/>
      <c r="DHV44" s="220"/>
      <c r="DHW44" s="220"/>
      <c r="DHX44" s="220"/>
      <c r="DHY44" s="220"/>
      <c r="DHZ44" s="220"/>
      <c r="DIA44" s="220"/>
      <c r="DIB44" s="220"/>
      <c r="DIC44" s="220"/>
      <c r="DID44" s="220"/>
      <c r="DIE44" s="220"/>
      <c r="DIF44" s="220"/>
      <c r="DIG44" s="220"/>
      <c r="DIH44" s="220"/>
      <c r="DII44" s="220"/>
      <c r="DIJ44" s="220"/>
      <c r="DIK44" s="220"/>
      <c r="DIL44" s="220"/>
      <c r="DIM44" s="220"/>
      <c r="DIN44" s="220"/>
      <c r="DIO44" s="220"/>
      <c r="DIP44" s="220"/>
      <c r="DIQ44" s="220"/>
      <c r="DIR44" s="220"/>
      <c r="DIS44" s="220"/>
      <c r="DIT44" s="220"/>
      <c r="DIU44" s="220"/>
      <c r="DIV44" s="220"/>
      <c r="DIW44" s="220"/>
      <c r="DIX44" s="220"/>
      <c r="DIY44" s="220"/>
      <c r="DIZ44" s="220"/>
      <c r="DJA44" s="220"/>
      <c r="DJB44" s="220"/>
      <c r="DJC44" s="220"/>
      <c r="DJD44" s="220"/>
      <c r="DJE44" s="220"/>
      <c r="DJF44" s="220"/>
      <c r="DJG44" s="220"/>
      <c r="DJH44" s="220"/>
      <c r="DJI44" s="220"/>
      <c r="DJJ44" s="220"/>
      <c r="DJK44" s="220"/>
      <c r="DJL44" s="220"/>
      <c r="DJM44" s="220"/>
      <c r="DJN44" s="220"/>
      <c r="DJO44" s="220"/>
      <c r="DJP44" s="220"/>
      <c r="DJQ44" s="220"/>
      <c r="DJR44" s="220"/>
      <c r="DJS44" s="220"/>
      <c r="DJT44" s="220"/>
      <c r="DJU44" s="220"/>
      <c r="DJV44" s="220"/>
      <c r="DJW44" s="220"/>
      <c r="DJX44" s="220"/>
      <c r="DJY44" s="220"/>
      <c r="DJZ44" s="220"/>
      <c r="DKA44" s="220"/>
      <c r="DKB44" s="220"/>
      <c r="DKC44" s="220"/>
      <c r="DKD44" s="220"/>
      <c r="DKE44" s="220"/>
      <c r="DKF44" s="220"/>
      <c r="DKG44" s="220"/>
      <c r="DKH44" s="220"/>
      <c r="DKI44" s="220"/>
      <c r="DKJ44" s="220"/>
      <c r="DKK44" s="220"/>
      <c r="DKL44" s="220"/>
      <c r="DKM44" s="220"/>
      <c r="DKN44" s="220"/>
      <c r="DKO44" s="220"/>
      <c r="DKP44" s="220"/>
      <c r="DKQ44" s="220"/>
      <c r="DKR44" s="220"/>
      <c r="DKS44" s="220"/>
      <c r="DKT44" s="220"/>
      <c r="DKU44" s="220"/>
      <c r="DKV44" s="220"/>
      <c r="DKW44" s="220"/>
      <c r="DKX44" s="220"/>
      <c r="DKY44" s="220"/>
      <c r="DKZ44" s="220"/>
      <c r="DLA44" s="220"/>
      <c r="DLB44" s="220"/>
      <c r="DLC44" s="220"/>
      <c r="DLD44" s="220"/>
      <c r="DLE44" s="220"/>
      <c r="DLF44" s="220"/>
      <c r="DLG44" s="220"/>
      <c r="DLH44" s="220"/>
      <c r="DLI44" s="220"/>
      <c r="DLJ44" s="220"/>
      <c r="DLK44" s="220"/>
      <c r="DLL44" s="220"/>
      <c r="DLM44" s="220"/>
      <c r="DLN44" s="220"/>
      <c r="DLO44" s="220"/>
      <c r="DLP44" s="220"/>
      <c r="DLQ44" s="220"/>
      <c r="DLR44" s="220"/>
      <c r="DLS44" s="220"/>
      <c r="DLT44" s="220"/>
      <c r="DLU44" s="220"/>
      <c r="DLV44" s="220"/>
      <c r="DLW44" s="220"/>
      <c r="DLX44" s="220"/>
      <c r="DLY44" s="220"/>
      <c r="DLZ44" s="220"/>
      <c r="DMA44" s="220"/>
      <c r="DMB44" s="220"/>
      <c r="DMC44" s="220"/>
      <c r="DMD44" s="220"/>
      <c r="DME44" s="220"/>
      <c r="DMF44" s="220"/>
      <c r="DMG44" s="220"/>
      <c r="DMH44" s="220"/>
      <c r="DMI44" s="220"/>
      <c r="DMJ44" s="220"/>
      <c r="DMK44" s="220"/>
      <c r="DML44" s="220"/>
      <c r="DMM44" s="220"/>
      <c r="DMN44" s="220"/>
      <c r="DMO44" s="220"/>
      <c r="DMP44" s="220"/>
      <c r="DMQ44" s="220"/>
      <c r="DMR44" s="220"/>
      <c r="DMS44" s="220"/>
      <c r="DMT44" s="220"/>
      <c r="DMU44" s="220"/>
      <c r="DMV44" s="220"/>
      <c r="DMW44" s="220"/>
      <c r="DMX44" s="220"/>
      <c r="DMY44" s="220"/>
      <c r="DMZ44" s="220"/>
      <c r="DNA44" s="220"/>
      <c r="DNB44" s="220"/>
      <c r="DNC44" s="220"/>
      <c r="DND44" s="220"/>
      <c r="DNE44" s="220"/>
      <c r="DNF44" s="220"/>
      <c r="DNG44" s="220"/>
      <c r="DNH44" s="220"/>
      <c r="DNI44" s="220"/>
      <c r="DNJ44" s="220"/>
      <c r="DNK44" s="220"/>
      <c r="DNL44" s="220"/>
      <c r="DNM44" s="220"/>
      <c r="DNN44" s="220"/>
      <c r="DNO44" s="220"/>
      <c r="DNP44" s="220"/>
      <c r="DNQ44" s="220"/>
      <c r="DNR44" s="220"/>
      <c r="DNS44" s="220"/>
      <c r="DNT44" s="220"/>
      <c r="DNU44" s="220"/>
      <c r="DNV44" s="220"/>
      <c r="DNW44" s="220"/>
      <c r="DNX44" s="220"/>
      <c r="DNY44" s="220"/>
      <c r="DNZ44" s="220"/>
      <c r="DOA44" s="220"/>
      <c r="DOB44" s="220"/>
      <c r="DOC44" s="220"/>
      <c r="DOD44" s="220"/>
      <c r="DOE44" s="220"/>
      <c r="DOF44" s="220"/>
      <c r="DOG44" s="220"/>
      <c r="DOH44" s="220"/>
      <c r="DOI44" s="220"/>
      <c r="DOJ44" s="220"/>
      <c r="DOK44" s="220"/>
      <c r="DOL44" s="220"/>
      <c r="DOM44" s="220"/>
      <c r="DON44" s="220"/>
      <c r="DOO44" s="220"/>
      <c r="DOP44" s="220"/>
      <c r="DOQ44" s="220"/>
      <c r="DOR44" s="220"/>
      <c r="DOS44" s="220"/>
      <c r="DOT44" s="220"/>
      <c r="DOU44" s="220"/>
      <c r="DOV44" s="220"/>
      <c r="DOW44" s="220"/>
      <c r="DOX44" s="220"/>
      <c r="DOY44" s="220"/>
      <c r="DOZ44" s="220"/>
      <c r="DPA44" s="220"/>
      <c r="DPB44" s="220"/>
      <c r="DPC44" s="220"/>
      <c r="DPD44" s="220"/>
      <c r="DPE44" s="220"/>
      <c r="DPF44" s="220"/>
      <c r="DPG44" s="220"/>
      <c r="DPH44" s="220"/>
      <c r="DPI44" s="220"/>
      <c r="DPJ44" s="220"/>
      <c r="DPK44" s="220"/>
      <c r="DPL44" s="220"/>
      <c r="DPM44" s="220"/>
      <c r="DPN44" s="220"/>
      <c r="DPO44" s="220"/>
      <c r="DPP44" s="220"/>
      <c r="DPQ44" s="220"/>
      <c r="DPR44" s="220"/>
      <c r="DPS44" s="220"/>
      <c r="DPT44" s="220"/>
      <c r="DPU44" s="220"/>
      <c r="DPV44" s="220"/>
      <c r="DPW44" s="220"/>
      <c r="DPX44" s="220"/>
      <c r="DPY44" s="220"/>
      <c r="DPZ44" s="220"/>
      <c r="DQA44" s="220"/>
      <c r="DQB44" s="220"/>
      <c r="DQC44" s="220"/>
      <c r="DQD44" s="220"/>
      <c r="DQE44" s="220"/>
      <c r="DQF44" s="220"/>
      <c r="DQG44" s="220"/>
      <c r="DQH44" s="220"/>
      <c r="DQI44" s="220"/>
      <c r="DQJ44" s="220"/>
      <c r="DQK44" s="220"/>
      <c r="DQL44" s="220"/>
      <c r="DQM44" s="220"/>
      <c r="DQN44" s="220"/>
      <c r="DQO44" s="220"/>
      <c r="DQP44" s="220"/>
      <c r="DQQ44" s="220"/>
      <c r="DQR44" s="220"/>
      <c r="DQS44" s="220"/>
      <c r="DQT44" s="220"/>
      <c r="DQU44" s="220"/>
      <c r="DQV44" s="220"/>
      <c r="DQW44" s="220"/>
      <c r="DQX44" s="220"/>
      <c r="DQY44" s="220"/>
      <c r="DQZ44" s="220"/>
      <c r="DRA44" s="220"/>
      <c r="DRB44" s="220"/>
      <c r="DRC44" s="220"/>
      <c r="DRD44" s="220"/>
      <c r="DRE44" s="220"/>
      <c r="DRF44" s="220"/>
      <c r="DRG44" s="220"/>
      <c r="DRH44" s="220"/>
      <c r="DRI44" s="220"/>
      <c r="DRJ44" s="220"/>
      <c r="DRK44" s="220"/>
      <c r="DRL44" s="220"/>
      <c r="DRM44" s="220"/>
      <c r="DRN44" s="220"/>
      <c r="DRO44" s="220"/>
      <c r="DRP44" s="220"/>
      <c r="DRQ44" s="220"/>
      <c r="DRR44" s="220"/>
      <c r="DRS44" s="220"/>
      <c r="DRT44" s="220"/>
      <c r="DRU44" s="220"/>
      <c r="DRV44" s="220"/>
      <c r="DRW44" s="220"/>
      <c r="DRX44" s="220"/>
      <c r="DRY44" s="220"/>
      <c r="DRZ44" s="220"/>
      <c r="DSA44" s="220"/>
      <c r="DSB44" s="220"/>
      <c r="DSC44" s="220"/>
      <c r="DSD44" s="220"/>
      <c r="DSE44" s="220"/>
      <c r="DSF44" s="220"/>
      <c r="DSG44" s="220"/>
      <c r="DSH44" s="220"/>
      <c r="DSI44" s="220"/>
      <c r="DSJ44" s="220"/>
      <c r="DSK44" s="220"/>
      <c r="DSL44" s="220"/>
      <c r="DSM44" s="220"/>
      <c r="DSN44" s="220"/>
      <c r="DSO44" s="220"/>
      <c r="DSP44" s="220"/>
      <c r="DSQ44" s="220"/>
      <c r="DSR44" s="220"/>
      <c r="DSS44" s="220"/>
      <c r="DST44" s="220"/>
      <c r="DSU44" s="220"/>
      <c r="DSV44" s="220"/>
      <c r="DSW44" s="220"/>
      <c r="DSX44" s="220"/>
      <c r="DSY44" s="220"/>
      <c r="DSZ44" s="220"/>
      <c r="DTA44" s="220"/>
      <c r="DTB44" s="220"/>
      <c r="DTC44" s="220"/>
      <c r="DTD44" s="220"/>
      <c r="DTE44" s="220"/>
      <c r="DTF44" s="220"/>
      <c r="DTG44" s="220"/>
      <c r="DTH44" s="220"/>
      <c r="DTI44" s="220"/>
      <c r="DTJ44" s="220"/>
      <c r="DTK44" s="220"/>
      <c r="DTL44" s="220"/>
      <c r="DTM44" s="220"/>
      <c r="DTN44" s="220"/>
      <c r="DTO44" s="220"/>
      <c r="DTP44" s="220"/>
      <c r="DTQ44" s="220"/>
      <c r="DTR44" s="220"/>
      <c r="DTS44" s="220"/>
      <c r="DTT44" s="220"/>
      <c r="DTU44" s="220"/>
      <c r="DTV44" s="220"/>
      <c r="DTW44" s="220"/>
      <c r="DTX44" s="220"/>
      <c r="DTY44" s="220"/>
      <c r="DTZ44" s="220"/>
      <c r="DUA44" s="220"/>
      <c r="DUB44" s="220"/>
      <c r="DUC44" s="220"/>
      <c r="DUD44" s="220"/>
      <c r="DUE44" s="220"/>
      <c r="DUF44" s="220"/>
      <c r="DUG44" s="220"/>
      <c r="DUH44" s="220"/>
      <c r="DUI44" s="220"/>
      <c r="DUJ44" s="220"/>
      <c r="DUK44" s="220"/>
      <c r="DUL44" s="220"/>
      <c r="DUM44" s="220"/>
      <c r="DUN44" s="220"/>
      <c r="DUO44" s="220"/>
      <c r="DUP44" s="220"/>
      <c r="DUQ44" s="220"/>
      <c r="DUR44" s="220"/>
      <c r="DUS44" s="220"/>
      <c r="DUT44" s="220"/>
      <c r="DUU44" s="220"/>
      <c r="DUV44" s="220"/>
      <c r="DUW44" s="220"/>
      <c r="DUX44" s="220"/>
      <c r="DUY44" s="220"/>
      <c r="DUZ44" s="220"/>
      <c r="DVA44" s="220"/>
      <c r="DVB44" s="220"/>
      <c r="DVC44" s="220"/>
      <c r="DVD44" s="220"/>
      <c r="DVE44" s="220"/>
      <c r="DVF44" s="220"/>
      <c r="DVG44" s="220"/>
      <c r="DVH44" s="220"/>
      <c r="DVI44" s="220"/>
      <c r="DVJ44" s="220"/>
      <c r="DVK44" s="220"/>
      <c r="DVL44" s="220"/>
      <c r="DVM44" s="220"/>
      <c r="DVN44" s="220"/>
      <c r="DVO44" s="220"/>
      <c r="DVP44" s="220"/>
      <c r="DVQ44" s="220"/>
      <c r="DVR44" s="220"/>
      <c r="DVS44" s="220"/>
      <c r="DVT44" s="220"/>
      <c r="DVU44" s="220"/>
      <c r="DVV44" s="220"/>
      <c r="DVW44" s="220"/>
      <c r="DVX44" s="220"/>
      <c r="DVY44" s="220"/>
      <c r="DVZ44" s="220"/>
      <c r="DWA44" s="220"/>
      <c r="DWB44" s="220"/>
      <c r="DWC44" s="220"/>
      <c r="DWD44" s="220"/>
      <c r="DWE44" s="220"/>
      <c r="DWF44" s="220"/>
      <c r="DWG44" s="220"/>
      <c r="DWH44" s="220"/>
      <c r="DWI44" s="220"/>
      <c r="DWJ44" s="220"/>
      <c r="DWK44" s="220"/>
      <c r="DWL44" s="220"/>
      <c r="DWM44" s="220"/>
      <c r="DWN44" s="220"/>
      <c r="DWO44" s="220"/>
      <c r="DWP44" s="220"/>
      <c r="DWQ44" s="220"/>
      <c r="DWR44" s="220"/>
      <c r="DWS44" s="220"/>
      <c r="DWT44" s="220"/>
      <c r="DWU44" s="220"/>
      <c r="DWV44" s="220"/>
      <c r="DWW44" s="220"/>
      <c r="DWX44" s="220"/>
      <c r="DWY44" s="220"/>
      <c r="DWZ44" s="220"/>
      <c r="DXA44" s="220"/>
      <c r="DXB44" s="220"/>
      <c r="DXC44" s="220"/>
      <c r="DXD44" s="220"/>
      <c r="DXE44" s="220"/>
      <c r="DXF44" s="220"/>
      <c r="DXG44" s="220"/>
      <c r="DXH44" s="220"/>
      <c r="DXI44" s="220"/>
      <c r="DXJ44" s="220"/>
      <c r="DXK44" s="220"/>
      <c r="DXL44" s="220"/>
      <c r="DXM44" s="220"/>
      <c r="DXN44" s="220"/>
      <c r="DXO44" s="220"/>
      <c r="DXP44" s="220"/>
      <c r="DXQ44" s="220"/>
      <c r="DXR44" s="220"/>
      <c r="DXS44" s="220"/>
      <c r="DXT44" s="220"/>
      <c r="DXU44" s="220"/>
      <c r="DXV44" s="220"/>
      <c r="DXW44" s="220"/>
      <c r="DXX44" s="220"/>
      <c r="DXY44" s="220"/>
      <c r="DXZ44" s="220"/>
      <c r="DYA44" s="220"/>
      <c r="DYB44" s="220"/>
      <c r="DYC44" s="220"/>
      <c r="DYD44" s="220"/>
      <c r="DYE44" s="220"/>
      <c r="DYF44" s="220"/>
      <c r="DYG44" s="220"/>
      <c r="DYH44" s="220"/>
      <c r="DYI44" s="220"/>
      <c r="DYJ44" s="220"/>
      <c r="DYK44" s="220"/>
      <c r="DYL44" s="220"/>
      <c r="DYM44" s="220"/>
      <c r="DYN44" s="220"/>
      <c r="DYO44" s="220"/>
      <c r="DYP44" s="220"/>
      <c r="DYQ44" s="220"/>
      <c r="DYR44" s="220"/>
      <c r="DYS44" s="220"/>
      <c r="DYT44" s="220"/>
      <c r="DYU44" s="220"/>
      <c r="DYV44" s="220"/>
      <c r="DYW44" s="220"/>
      <c r="DYX44" s="220"/>
      <c r="DYY44" s="220"/>
      <c r="DYZ44" s="220"/>
      <c r="DZA44" s="220"/>
      <c r="DZB44" s="220"/>
      <c r="DZC44" s="220"/>
      <c r="DZD44" s="220"/>
      <c r="DZE44" s="220"/>
      <c r="DZF44" s="220"/>
      <c r="DZG44" s="220"/>
      <c r="DZH44" s="220"/>
      <c r="DZI44" s="220"/>
      <c r="DZJ44" s="220"/>
      <c r="DZK44" s="220"/>
      <c r="DZL44" s="220"/>
      <c r="DZM44" s="220"/>
      <c r="DZN44" s="220"/>
      <c r="DZO44" s="220"/>
      <c r="DZP44" s="220"/>
      <c r="DZQ44" s="220"/>
      <c r="DZR44" s="220"/>
      <c r="DZS44" s="220"/>
      <c r="DZT44" s="220"/>
      <c r="DZU44" s="220"/>
      <c r="DZV44" s="220"/>
      <c r="DZW44" s="220"/>
      <c r="DZX44" s="220"/>
      <c r="DZY44" s="220"/>
      <c r="DZZ44" s="220"/>
      <c r="EAA44" s="220"/>
      <c r="EAB44" s="220"/>
      <c r="EAC44" s="220"/>
      <c r="EAD44" s="220"/>
      <c r="EAE44" s="220"/>
      <c r="EAF44" s="220"/>
      <c r="EAG44" s="220"/>
      <c r="EAH44" s="220"/>
      <c r="EAI44" s="220"/>
      <c r="EAJ44" s="220"/>
      <c r="EAK44" s="220"/>
      <c r="EAL44" s="220"/>
      <c r="EAM44" s="220"/>
      <c r="EAN44" s="220"/>
      <c r="EAO44" s="220"/>
      <c r="EAP44" s="220"/>
      <c r="EAQ44" s="220"/>
      <c r="EAR44" s="220"/>
      <c r="EAS44" s="220"/>
      <c r="EAT44" s="220"/>
      <c r="EAU44" s="220"/>
      <c r="EAV44" s="220"/>
      <c r="EAW44" s="220"/>
      <c r="EAX44" s="220"/>
      <c r="EAY44" s="220"/>
      <c r="EAZ44" s="220"/>
      <c r="EBA44" s="220"/>
      <c r="EBB44" s="220"/>
      <c r="EBC44" s="220"/>
      <c r="EBD44" s="220"/>
      <c r="EBE44" s="220"/>
      <c r="EBF44" s="220"/>
      <c r="EBG44" s="220"/>
      <c r="EBH44" s="220"/>
      <c r="EBI44" s="220"/>
      <c r="EBJ44" s="220"/>
      <c r="EBK44" s="220"/>
      <c r="EBL44" s="220"/>
      <c r="EBM44" s="220"/>
      <c r="EBN44" s="220"/>
      <c r="EBO44" s="220"/>
      <c r="EBP44" s="220"/>
      <c r="EBQ44" s="220"/>
      <c r="EBR44" s="220"/>
      <c r="EBS44" s="220"/>
      <c r="EBT44" s="220"/>
      <c r="EBU44" s="220"/>
      <c r="EBV44" s="220"/>
      <c r="EBW44" s="220"/>
      <c r="EBX44" s="220"/>
      <c r="EBY44" s="220"/>
      <c r="EBZ44" s="220"/>
      <c r="ECA44" s="220"/>
      <c r="ECB44" s="220"/>
      <c r="ECC44" s="220"/>
      <c r="ECD44" s="220"/>
      <c r="ECE44" s="220"/>
      <c r="ECF44" s="220"/>
      <c r="ECG44" s="220"/>
      <c r="ECH44" s="220"/>
      <c r="ECI44" s="220"/>
      <c r="ECJ44" s="220"/>
      <c r="ECK44" s="220"/>
      <c r="ECL44" s="220"/>
      <c r="ECM44" s="220"/>
      <c r="ECN44" s="220"/>
      <c r="ECO44" s="220"/>
      <c r="ECP44" s="220"/>
      <c r="ECQ44" s="220"/>
      <c r="ECR44" s="220"/>
      <c r="ECS44" s="220"/>
      <c r="ECT44" s="220"/>
      <c r="ECU44" s="220"/>
      <c r="ECV44" s="220"/>
      <c r="ECW44" s="220"/>
      <c r="ECX44" s="220"/>
      <c r="ECY44" s="220"/>
      <c r="ECZ44" s="220"/>
      <c r="EDA44" s="220"/>
      <c r="EDB44" s="220"/>
      <c r="EDC44" s="220"/>
      <c r="EDD44" s="220"/>
      <c r="EDE44" s="220"/>
      <c r="EDF44" s="220"/>
      <c r="EDG44" s="220"/>
      <c r="EDH44" s="220"/>
      <c r="EDI44" s="220"/>
      <c r="EDJ44" s="220"/>
      <c r="EDK44" s="220"/>
      <c r="EDL44" s="220"/>
      <c r="EDM44" s="220"/>
      <c r="EDN44" s="220"/>
      <c r="EDO44" s="220"/>
      <c r="EDP44" s="220"/>
      <c r="EDQ44" s="220"/>
      <c r="EDR44" s="220"/>
      <c r="EDS44" s="220"/>
      <c r="EDT44" s="220"/>
      <c r="EDU44" s="220"/>
      <c r="EDV44" s="220"/>
      <c r="EDW44" s="220"/>
      <c r="EDX44" s="220"/>
      <c r="EDY44" s="220"/>
      <c r="EDZ44" s="220"/>
      <c r="EEA44" s="220"/>
      <c r="EEB44" s="220"/>
      <c r="EEC44" s="220"/>
      <c r="EED44" s="220"/>
      <c r="EEE44" s="220"/>
      <c r="EEF44" s="220"/>
      <c r="EEG44" s="220"/>
      <c r="EEH44" s="220"/>
      <c r="EEI44" s="220"/>
      <c r="EEJ44" s="220"/>
      <c r="EEK44" s="220"/>
      <c r="EEL44" s="220"/>
      <c r="EEM44" s="220"/>
      <c r="EEN44" s="220"/>
      <c r="EEO44" s="220"/>
      <c r="EEP44" s="220"/>
      <c r="EEQ44" s="220"/>
      <c r="EER44" s="220"/>
      <c r="EES44" s="220"/>
      <c r="EET44" s="220"/>
      <c r="EEU44" s="220"/>
      <c r="EEV44" s="220"/>
      <c r="EEW44" s="220"/>
      <c r="EEX44" s="220"/>
      <c r="EEY44" s="220"/>
      <c r="EEZ44" s="220"/>
      <c r="EFA44" s="220"/>
      <c r="EFB44" s="220"/>
      <c r="EFC44" s="220"/>
      <c r="EFD44" s="220"/>
      <c r="EFE44" s="220"/>
      <c r="EFF44" s="220"/>
      <c r="EFG44" s="220"/>
      <c r="EFH44" s="220"/>
      <c r="EFI44" s="220"/>
      <c r="EFJ44" s="220"/>
      <c r="EFK44" s="220"/>
      <c r="EFL44" s="220"/>
      <c r="EFM44" s="220"/>
      <c r="EFN44" s="220"/>
      <c r="EFO44" s="220"/>
      <c r="EFP44" s="220"/>
      <c r="EFQ44" s="220"/>
      <c r="EFR44" s="220"/>
      <c r="EFS44" s="220"/>
      <c r="EFT44" s="220"/>
      <c r="EFU44" s="220"/>
      <c r="EFV44" s="220"/>
      <c r="EFW44" s="220"/>
      <c r="EFX44" s="220"/>
      <c r="EFY44" s="220"/>
      <c r="EFZ44" s="220"/>
      <c r="EGA44" s="220"/>
      <c r="EGB44" s="220"/>
      <c r="EGC44" s="220"/>
      <c r="EGD44" s="220"/>
      <c r="EGE44" s="220"/>
      <c r="EGF44" s="220"/>
      <c r="EGG44" s="220"/>
      <c r="EGH44" s="220"/>
      <c r="EGI44" s="220"/>
      <c r="EGJ44" s="220"/>
      <c r="EGK44" s="220"/>
      <c r="EGL44" s="220"/>
      <c r="EGM44" s="220"/>
      <c r="EGN44" s="220"/>
      <c r="EGO44" s="220"/>
      <c r="EGP44" s="220"/>
      <c r="EGQ44" s="220"/>
      <c r="EGR44" s="220"/>
      <c r="EGS44" s="220"/>
      <c r="EGT44" s="220"/>
      <c r="EGU44" s="220"/>
      <c r="EGV44" s="220"/>
      <c r="EGW44" s="220"/>
      <c r="EGX44" s="220"/>
      <c r="EGY44" s="220"/>
      <c r="EGZ44" s="220"/>
      <c r="EHA44" s="220"/>
      <c r="EHB44" s="220"/>
      <c r="EHC44" s="220"/>
      <c r="EHD44" s="220"/>
      <c r="EHE44" s="220"/>
      <c r="EHF44" s="220"/>
      <c r="EHG44" s="220"/>
      <c r="EHH44" s="220"/>
      <c r="EHI44" s="220"/>
      <c r="EHJ44" s="220"/>
      <c r="EHK44" s="220"/>
      <c r="EHL44" s="220"/>
      <c r="EHM44" s="220"/>
      <c r="EHN44" s="220"/>
      <c r="EHO44" s="220"/>
      <c r="EHP44" s="220"/>
      <c r="EHQ44" s="220"/>
      <c r="EHR44" s="220"/>
      <c r="EHS44" s="220"/>
      <c r="EHT44" s="220"/>
      <c r="EHU44" s="220"/>
      <c r="EHV44" s="220"/>
      <c r="EHW44" s="220"/>
      <c r="EHX44" s="220"/>
      <c r="EHY44" s="220"/>
      <c r="EHZ44" s="220"/>
      <c r="EIA44" s="220"/>
      <c r="EIB44" s="220"/>
      <c r="EIC44" s="220"/>
      <c r="EID44" s="220"/>
      <c r="EIE44" s="220"/>
      <c r="EIF44" s="220"/>
      <c r="EIG44" s="220"/>
      <c r="EIH44" s="220"/>
      <c r="EII44" s="220"/>
      <c r="EIJ44" s="220"/>
      <c r="EIK44" s="220"/>
      <c r="EIL44" s="220"/>
      <c r="EIM44" s="220"/>
      <c r="EIN44" s="220"/>
      <c r="EIO44" s="220"/>
      <c r="EIP44" s="220"/>
      <c r="EIQ44" s="220"/>
      <c r="EIR44" s="220"/>
      <c r="EIS44" s="220"/>
      <c r="EIT44" s="220"/>
      <c r="EIU44" s="220"/>
      <c r="EIV44" s="220"/>
      <c r="EIW44" s="220"/>
      <c r="EIX44" s="220"/>
      <c r="EIY44" s="220"/>
      <c r="EIZ44" s="220"/>
      <c r="EJA44" s="220"/>
      <c r="EJB44" s="220"/>
      <c r="EJC44" s="220"/>
      <c r="EJD44" s="220"/>
      <c r="EJE44" s="220"/>
      <c r="EJF44" s="220"/>
      <c r="EJG44" s="220"/>
      <c r="EJH44" s="220"/>
      <c r="EJI44" s="220"/>
      <c r="EJJ44" s="220"/>
      <c r="EJK44" s="220"/>
      <c r="EJL44" s="220"/>
      <c r="EJM44" s="220"/>
      <c r="EJN44" s="220"/>
      <c r="EJO44" s="220"/>
      <c r="EJP44" s="220"/>
      <c r="EJQ44" s="220"/>
      <c r="EJR44" s="220"/>
      <c r="EJS44" s="220"/>
      <c r="EJT44" s="220"/>
      <c r="EJU44" s="220"/>
      <c r="EJV44" s="220"/>
      <c r="EJW44" s="220"/>
      <c r="EJX44" s="220"/>
      <c r="EJY44" s="220"/>
      <c r="EJZ44" s="220"/>
      <c r="EKA44" s="220"/>
      <c r="EKB44" s="220"/>
      <c r="EKC44" s="220"/>
      <c r="EKD44" s="220"/>
      <c r="EKE44" s="220"/>
      <c r="EKF44" s="220"/>
      <c r="EKG44" s="220"/>
      <c r="EKH44" s="220"/>
      <c r="EKI44" s="220"/>
      <c r="EKJ44" s="220"/>
      <c r="EKK44" s="220"/>
      <c r="EKL44" s="220"/>
      <c r="EKM44" s="220"/>
      <c r="EKN44" s="220"/>
      <c r="EKO44" s="220"/>
      <c r="EKP44" s="220"/>
      <c r="EKQ44" s="220"/>
      <c r="EKR44" s="220"/>
      <c r="EKS44" s="220"/>
      <c r="EKT44" s="220"/>
      <c r="EKU44" s="220"/>
      <c r="EKV44" s="220"/>
      <c r="EKW44" s="220"/>
      <c r="EKX44" s="220"/>
      <c r="EKY44" s="220"/>
      <c r="EKZ44" s="220"/>
      <c r="ELA44" s="220"/>
      <c r="ELB44" s="220"/>
      <c r="ELC44" s="220"/>
      <c r="ELD44" s="220"/>
      <c r="ELE44" s="220"/>
      <c r="ELF44" s="220"/>
      <c r="ELG44" s="220"/>
      <c r="ELH44" s="220"/>
      <c r="ELI44" s="220"/>
      <c r="ELJ44" s="220"/>
      <c r="ELK44" s="220"/>
      <c r="ELL44" s="220"/>
      <c r="ELM44" s="220"/>
      <c r="ELN44" s="220"/>
      <c r="ELO44" s="220"/>
      <c r="ELP44" s="220"/>
      <c r="ELQ44" s="220"/>
      <c r="ELR44" s="220"/>
      <c r="ELS44" s="220"/>
      <c r="ELT44" s="220"/>
      <c r="ELU44" s="220"/>
      <c r="ELV44" s="220"/>
      <c r="ELW44" s="220"/>
      <c r="ELX44" s="220"/>
      <c r="ELY44" s="220"/>
      <c r="ELZ44" s="220"/>
      <c r="EMA44" s="220"/>
      <c r="EMB44" s="220"/>
      <c r="EMC44" s="220"/>
      <c r="EMD44" s="220"/>
      <c r="EME44" s="220"/>
      <c r="EMF44" s="220"/>
      <c r="EMG44" s="220"/>
      <c r="EMH44" s="220"/>
      <c r="EMI44" s="220"/>
      <c r="EMJ44" s="220"/>
      <c r="EMK44" s="220"/>
      <c r="EML44" s="220"/>
      <c r="EMM44" s="220"/>
      <c r="EMN44" s="220"/>
      <c r="EMO44" s="220"/>
      <c r="EMP44" s="220"/>
      <c r="EMQ44" s="220"/>
      <c r="EMR44" s="220"/>
      <c r="EMS44" s="220"/>
      <c r="EMT44" s="220"/>
      <c r="EMU44" s="220"/>
      <c r="EMV44" s="220"/>
      <c r="EMW44" s="220"/>
      <c r="EMX44" s="220"/>
      <c r="EMY44" s="220"/>
      <c r="EMZ44" s="220"/>
      <c r="ENA44" s="220"/>
      <c r="ENB44" s="220"/>
      <c r="ENC44" s="220"/>
      <c r="END44" s="220"/>
      <c r="ENE44" s="220"/>
      <c r="ENF44" s="220"/>
      <c r="ENG44" s="220"/>
      <c r="ENH44" s="220"/>
      <c r="ENI44" s="220"/>
      <c r="ENJ44" s="220"/>
      <c r="ENK44" s="220"/>
      <c r="ENL44" s="220"/>
      <c r="ENM44" s="220"/>
      <c r="ENN44" s="220"/>
      <c r="ENO44" s="220"/>
      <c r="ENP44" s="220"/>
      <c r="ENQ44" s="220"/>
      <c r="ENR44" s="220"/>
      <c r="ENS44" s="220"/>
      <c r="ENT44" s="220"/>
      <c r="ENU44" s="220"/>
      <c r="ENV44" s="220"/>
      <c r="ENW44" s="220"/>
      <c r="ENX44" s="220"/>
      <c r="ENY44" s="220"/>
      <c r="ENZ44" s="220"/>
      <c r="EOA44" s="220"/>
      <c r="EOB44" s="220"/>
      <c r="EOC44" s="220"/>
      <c r="EOD44" s="220"/>
      <c r="EOE44" s="220"/>
      <c r="EOF44" s="220"/>
      <c r="EOG44" s="220"/>
      <c r="EOH44" s="220"/>
      <c r="EOI44" s="220"/>
      <c r="EOJ44" s="220"/>
      <c r="EOK44" s="220"/>
      <c r="EOL44" s="220"/>
      <c r="EOM44" s="220"/>
      <c r="EON44" s="220"/>
      <c r="EOO44" s="220"/>
      <c r="EOP44" s="220"/>
      <c r="EOQ44" s="220"/>
      <c r="EOR44" s="220"/>
      <c r="EOS44" s="220"/>
      <c r="EOT44" s="220"/>
      <c r="EOU44" s="220"/>
      <c r="EOV44" s="220"/>
      <c r="EOW44" s="220"/>
      <c r="EOX44" s="220"/>
      <c r="EOY44" s="220"/>
      <c r="EOZ44" s="220"/>
      <c r="EPA44" s="220"/>
      <c r="EPB44" s="220"/>
      <c r="EPC44" s="220"/>
      <c r="EPD44" s="220"/>
      <c r="EPE44" s="220"/>
      <c r="EPF44" s="220"/>
      <c r="EPG44" s="220"/>
      <c r="EPH44" s="220"/>
      <c r="EPI44" s="220"/>
      <c r="EPJ44" s="220"/>
      <c r="EPK44" s="220"/>
      <c r="EPL44" s="220"/>
      <c r="EPM44" s="220"/>
      <c r="EPN44" s="220"/>
      <c r="EPO44" s="220"/>
      <c r="EPP44" s="220"/>
      <c r="EPQ44" s="220"/>
      <c r="EPR44" s="220"/>
      <c r="EPS44" s="220"/>
      <c r="EPT44" s="220"/>
      <c r="EPU44" s="220"/>
      <c r="EPV44" s="220"/>
      <c r="EPW44" s="220"/>
      <c r="EPX44" s="220"/>
      <c r="EPY44" s="220"/>
      <c r="EPZ44" s="220"/>
      <c r="EQA44" s="220"/>
      <c r="EQB44" s="220"/>
      <c r="EQC44" s="220"/>
      <c r="EQD44" s="220"/>
      <c r="EQE44" s="220"/>
      <c r="EQF44" s="220"/>
      <c r="EQG44" s="220"/>
      <c r="EQH44" s="220"/>
      <c r="EQI44" s="220"/>
      <c r="EQJ44" s="220"/>
      <c r="EQK44" s="220"/>
      <c r="EQL44" s="220"/>
      <c r="EQM44" s="220"/>
      <c r="EQN44" s="220"/>
      <c r="EQO44" s="220"/>
      <c r="EQP44" s="220"/>
      <c r="EQQ44" s="220"/>
      <c r="EQR44" s="220"/>
      <c r="EQS44" s="220"/>
      <c r="EQT44" s="220"/>
      <c r="EQU44" s="220"/>
      <c r="EQV44" s="220"/>
      <c r="EQW44" s="220"/>
      <c r="EQX44" s="220"/>
      <c r="EQY44" s="220"/>
      <c r="EQZ44" s="220"/>
      <c r="ERA44" s="220"/>
      <c r="ERB44" s="220"/>
      <c r="ERC44" s="220"/>
      <c r="ERD44" s="220"/>
      <c r="ERE44" s="220"/>
      <c r="ERF44" s="220"/>
      <c r="ERG44" s="220"/>
      <c r="ERH44" s="220"/>
      <c r="ERI44" s="220"/>
      <c r="ERJ44" s="220"/>
      <c r="ERK44" s="220"/>
      <c r="ERL44" s="220"/>
      <c r="ERM44" s="220"/>
      <c r="ERN44" s="220"/>
      <c r="ERO44" s="220"/>
      <c r="ERP44" s="220"/>
      <c r="ERQ44" s="220"/>
      <c r="ERR44" s="220"/>
      <c r="ERS44" s="220"/>
      <c r="ERT44" s="220"/>
      <c r="ERU44" s="220"/>
      <c r="ERV44" s="220"/>
      <c r="ERW44" s="220"/>
      <c r="ERX44" s="220"/>
      <c r="ERY44" s="220"/>
      <c r="ERZ44" s="220"/>
      <c r="ESA44" s="220"/>
      <c r="ESB44" s="220"/>
      <c r="ESC44" s="220"/>
      <c r="ESD44" s="220"/>
      <c r="ESE44" s="220"/>
      <c r="ESF44" s="220"/>
      <c r="ESG44" s="220"/>
      <c r="ESH44" s="220"/>
      <c r="ESI44" s="220"/>
      <c r="ESJ44" s="220"/>
      <c r="ESK44" s="220"/>
      <c r="ESL44" s="220"/>
      <c r="ESM44" s="220"/>
      <c r="ESN44" s="220"/>
      <c r="ESO44" s="220"/>
      <c r="ESP44" s="220"/>
      <c r="ESQ44" s="220"/>
      <c r="ESR44" s="220"/>
      <c r="ESS44" s="220"/>
      <c r="EST44" s="220"/>
      <c r="ESU44" s="220"/>
      <c r="ESV44" s="220"/>
      <c r="ESW44" s="220"/>
      <c r="ESX44" s="220"/>
      <c r="ESY44" s="220"/>
      <c r="ESZ44" s="220"/>
      <c r="ETA44" s="220"/>
      <c r="ETB44" s="220"/>
      <c r="ETC44" s="220"/>
      <c r="ETD44" s="220"/>
      <c r="ETE44" s="220"/>
      <c r="ETF44" s="220"/>
      <c r="ETG44" s="220"/>
      <c r="ETH44" s="220"/>
      <c r="ETI44" s="220"/>
      <c r="ETJ44" s="220"/>
      <c r="ETK44" s="220"/>
      <c r="ETL44" s="220"/>
      <c r="ETM44" s="220"/>
      <c r="ETN44" s="220"/>
      <c r="ETO44" s="220"/>
      <c r="ETP44" s="220"/>
      <c r="ETQ44" s="220"/>
      <c r="ETR44" s="220"/>
      <c r="ETS44" s="220"/>
      <c r="ETT44" s="220"/>
      <c r="ETU44" s="220"/>
      <c r="ETV44" s="220"/>
      <c r="ETW44" s="220"/>
      <c r="ETX44" s="220"/>
      <c r="ETY44" s="220"/>
      <c r="ETZ44" s="220"/>
      <c r="EUA44" s="220"/>
      <c r="EUB44" s="220"/>
      <c r="EUC44" s="220"/>
      <c r="EUD44" s="220"/>
      <c r="EUE44" s="220"/>
      <c r="EUF44" s="220"/>
      <c r="EUG44" s="220"/>
      <c r="EUH44" s="220"/>
      <c r="EUI44" s="220"/>
      <c r="EUJ44" s="220"/>
      <c r="EUK44" s="220"/>
      <c r="EUL44" s="220"/>
      <c r="EUM44" s="220"/>
      <c r="EUN44" s="220"/>
      <c r="EUO44" s="220"/>
      <c r="EUP44" s="220"/>
      <c r="EUQ44" s="220"/>
      <c r="EUR44" s="220"/>
      <c r="EUS44" s="220"/>
      <c r="EUT44" s="220"/>
      <c r="EUU44" s="220"/>
      <c r="EUV44" s="220"/>
      <c r="EUW44" s="220"/>
      <c r="EUX44" s="220"/>
      <c r="EUY44" s="220"/>
      <c r="EUZ44" s="220"/>
      <c r="EVA44" s="220"/>
      <c r="EVB44" s="220"/>
      <c r="EVC44" s="220"/>
      <c r="EVD44" s="220"/>
      <c r="EVE44" s="220"/>
      <c r="EVF44" s="220"/>
      <c r="EVG44" s="220"/>
      <c r="EVH44" s="220"/>
      <c r="EVI44" s="220"/>
      <c r="EVJ44" s="220"/>
      <c r="EVK44" s="220"/>
      <c r="EVL44" s="220"/>
      <c r="EVM44" s="220"/>
      <c r="EVN44" s="220"/>
      <c r="EVO44" s="220"/>
      <c r="EVP44" s="220"/>
      <c r="EVQ44" s="220"/>
      <c r="EVR44" s="220"/>
      <c r="EVS44" s="220"/>
      <c r="EVT44" s="220"/>
      <c r="EVU44" s="220"/>
      <c r="EVV44" s="220"/>
      <c r="EVW44" s="220"/>
      <c r="EVX44" s="220"/>
      <c r="EVY44" s="220"/>
      <c r="EVZ44" s="220"/>
      <c r="EWA44" s="220"/>
      <c r="EWB44" s="220"/>
      <c r="EWC44" s="220"/>
      <c r="EWD44" s="220"/>
      <c r="EWE44" s="220"/>
      <c r="EWF44" s="220"/>
      <c r="EWG44" s="220"/>
      <c r="EWH44" s="220"/>
      <c r="EWI44" s="220"/>
      <c r="EWJ44" s="220"/>
      <c r="EWK44" s="220"/>
      <c r="EWL44" s="220"/>
      <c r="EWM44" s="220"/>
      <c r="EWN44" s="220"/>
      <c r="EWO44" s="220"/>
      <c r="EWP44" s="220"/>
      <c r="EWQ44" s="220"/>
      <c r="EWR44" s="220"/>
      <c r="EWS44" s="220"/>
      <c r="EWT44" s="220"/>
      <c r="EWU44" s="220"/>
      <c r="EWV44" s="220"/>
      <c r="EWW44" s="220"/>
      <c r="EWX44" s="220"/>
      <c r="EWY44" s="220"/>
      <c r="EWZ44" s="220"/>
      <c r="EXA44" s="220"/>
      <c r="EXB44" s="220"/>
      <c r="EXC44" s="220"/>
      <c r="EXD44" s="220"/>
      <c r="EXE44" s="220"/>
      <c r="EXF44" s="220"/>
      <c r="EXG44" s="220"/>
      <c r="EXH44" s="220"/>
      <c r="EXI44" s="220"/>
      <c r="EXJ44" s="220"/>
      <c r="EXK44" s="220"/>
      <c r="EXL44" s="220"/>
      <c r="EXM44" s="220"/>
      <c r="EXN44" s="220"/>
      <c r="EXO44" s="220"/>
      <c r="EXP44" s="220"/>
      <c r="EXQ44" s="220"/>
      <c r="EXR44" s="220"/>
      <c r="EXS44" s="220"/>
      <c r="EXT44" s="220"/>
      <c r="EXU44" s="220"/>
      <c r="EXV44" s="220"/>
      <c r="EXW44" s="220"/>
      <c r="EXX44" s="220"/>
      <c r="EXY44" s="220"/>
      <c r="EXZ44" s="220"/>
      <c r="EYA44" s="220"/>
      <c r="EYB44" s="220"/>
      <c r="EYC44" s="220"/>
      <c r="EYD44" s="220"/>
      <c r="EYE44" s="220"/>
      <c r="EYF44" s="220"/>
      <c r="EYG44" s="220"/>
      <c r="EYH44" s="220"/>
      <c r="EYI44" s="220"/>
      <c r="EYJ44" s="220"/>
      <c r="EYK44" s="220"/>
      <c r="EYL44" s="220"/>
      <c r="EYM44" s="220"/>
      <c r="EYN44" s="220"/>
      <c r="EYO44" s="220"/>
      <c r="EYP44" s="220"/>
      <c r="EYQ44" s="220"/>
      <c r="EYR44" s="220"/>
      <c r="EYS44" s="220"/>
      <c r="EYT44" s="220"/>
      <c r="EYU44" s="220"/>
      <c r="EYV44" s="220"/>
      <c r="EYW44" s="220"/>
      <c r="EYX44" s="220"/>
      <c r="EYY44" s="220"/>
      <c r="EYZ44" s="220"/>
      <c r="EZA44" s="220"/>
      <c r="EZB44" s="220"/>
      <c r="EZC44" s="220"/>
      <c r="EZD44" s="220"/>
      <c r="EZE44" s="220"/>
      <c r="EZF44" s="220"/>
      <c r="EZG44" s="220"/>
      <c r="EZH44" s="220"/>
      <c r="EZI44" s="220"/>
      <c r="EZJ44" s="220"/>
      <c r="EZK44" s="220"/>
      <c r="EZL44" s="220"/>
      <c r="EZM44" s="220"/>
      <c r="EZN44" s="220"/>
      <c r="EZO44" s="220"/>
      <c r="EZP44" s="220"/>
      <c r="EZQ44" s="220"/>
      <c r="EZR44" s="220"/>
      <c r="EZS44" s="220"/>
      <c r="EZT44" s="220"/>
      <c r="EZU44" s="220"/>
      <c r="EZV44" s="220"/>
      <c r="EZW44" s="220"/>
      <c r="EZX44" s="220"/>
      <c r="EZY44" s="220"/>
      <c r="EZZ44" s="220"/>
      <c r="FAA44" s="220"/>
      <c r="FAB44" s="220"/>
      <c r="FAC44" s="220"/>
      <c r="FAD44" s="220"/>
      <c r="FAE44" s="220"/>
      <c r="FAF44" s="220"/>
      <c r="FAG44" s="220"/>
      <c r="FAH44" s="220"/>
      <c r="FAI44" s="220"/>
      <c r="FAJ44" s="220"/>
      <c r="FAK44" s="220"/>
      <c r="FAL44" s="220"/>
      <c r="FAM44" s="220"/>
      <c r="FAN44" s="220"/>
      <c r="FAO44" s="220"/>
      <c r="FAP44" s="220"/>
      <c r="FAQ44" s="220"/>
      <c r="FAR44" s="220"/>
      <c r="FAS44" s="220"/>
      <c r="FAT44" s="220"/>
      <c r="FAU44" s="220"/>
      <c r="FAV44" s="220"/>
      <c r="FAW44" s="220"/>
      <c r="FAX44" s="220"/>
      <c r="FAY44" s="220"/>
      <c r="FAZ44" s="220"/>
      <c r="FBA44" s="220"/>
      <c r="FBB44" s="220"/>
      <c r="FBC44" s="220"/>
      <c r="FBD44" s="220"/>
      <c r="FBE44" s="220"/>
      <c r="FBF44" s="220"/>
      <c r="FBG44" s="220"/>
      <c r="FBH44" s="220"/>
      <c r="FBI44" s="220"/>
      <c r="FBJ44" s="220"/>
      <c r="FBK44" s="220"/>
      <c r="FBL44" s="220"/>
      <c r="FBM44" s="220"/>
      <c r="FBN44" s="220"/>
      <c r="FBO44" s="220"/>
      <c r="FBP44" s="220"/>
      <c r="FBQ44" s="220"/>
      <c r="FBR44" s="220"/>
      <c r="FBS44" s="220"/>
      <c r="FBT44" s="220"/>
      <c r="FBU44" s="220"/>
      <c r="FBV44" s="220"/>
      <c r="FBW44" s="220"/>
      <c r="FBX44" s="220"/>
      <c r="FBY44" s="220"/>
      <c r="FBZ44" s="220"/>
      <c r="FCA44" s="220"/>
      <c r="FCB44" s="220"/>
      <c r="FCC44" s="220"/>
      <c r="FCD44" s="220"/>
      <c r="FCE44" s="220"/>
      <c r="FCF44" s="220"/>
      <c r="FCG44" s="220"/>
      <c r="FCH44" s="220"/>
      <c r="FCI44" s="220"/>
      <c r="FCJ44" s="220"/>
      <c r="FCK44" s="220"/>
      <c r="FCL44" s="220"/>
      <c r="FCM44" s="220"/>
      <c r="FCN44" s="220"/>
      <c r="FCO44" s="220"/>
      <c r="FCP44" s="220"/>
      <c r="FCQ44" s="220"/>
      <c r="FCR44" s="220"/>
      <c r="FCS44" s="220"/>
      <c r="FCT44" s="220"/>
      <c r="FCU44" s="220"/>
      <c r="FCV44" s="220"/>
      <c r="FCW44" s="220"/>
      <c r="FCX44" s="220"/>
      <c r="FCY44" s="220"/>
      <c r="FCZ44" s="220"/>
      <c r="FDA44" s="220"/>
      <c r="FDB44" s="220"/>
      <c r="FDC44" s="220"/>
      <c r="FDD44" s="220"/>
      <c r="FDE44" s="220"/>
      <c r="FDF44" s="220"/>
      <c r="FDG44" s="220"/>
      <c r="FDH44" s="220"/>
      <c r="FDI44" s="220"/>
      <c r="FDJ44" s="220"/>
      <c r="FDK44" s="220"/>
      <c r="FDL44" s="220"/>
      <c r="FDM44" s="220"/>
      <c r="FDN44" s="220"/>
      <c r="FDO44" s="220"/>
      <c r="FDP44" s="220"/>
      <c r="FDQ44" s="220"/>
      <c r="FDR44" s="220"/>
      <c r="FDS44" s="220"/>
      <c r="FDT44" s="220"/>
      <c r="FDU44" s="220"/>
      <c r="FDV44" s="220"/>
      <c r="FDW44" s="220"/>
      <c r="FDX44" s="220"/>
      <c r="FDY44" s="220"/>
      <c r="FDZ44" s="220"/>
      <c r="FEA44" s="220"/>
      <c r="FEB44" s="220"/>
      <c r="FEC44" s="220"/>
      <c r="FED44" s="220"/>
      <c r="FEE44" s="220"/>
      <c r="FEF44" s="220"/>
      <c r="FEG44" s="220"/>
      <c r="FEH44" s="220"/>
      <c r="FEI44" s="220"/>
      <c r="FEJ44" s="220"/>
      <c r="FEK44" s="220"/>
      <c r="FEL44" s="220"/>
      <c r="FEM44" s="220"/>
      <c r="FEN44" s="220"/>
      <c r="FEO44" s="220"/>
      <c r="FEP44" s="220"/>
      <c r="FEQ44" s="220"/>
      <c r="FER44" s="220"/>
      <c r="FES44" s="220"/>
      <c r="FET44" s="220"/>
      <c r="FEU44" s="220"/>
      <c r="FEV44" s="220"/>
      <c r="FEW44" s="220"/>
      <c r="FEX44" s="220"/>
      <c r="FEY44" s="220"/>
      <c r="FEZ44" s="220"/>
      <c r="FFA44" s="220"/>
      <c r="FFB44" s="220"/>
      <c r="FFC44" s="220"/>
      <c r="FFD44" s="220"/>
      <c r="FFE44" s="220"/>
      <c r="FFF44" s="220"/>
      <c r="FFG44" s="220"/>
      <c r="FFH44" s="220"/>
      <c r="FFI44" s="220"/>
      <c r="FFJ44" s="220"/>
      <c r="FFK44" s="220"/>
      <c r="FFL44" s="220"/>
      <c r="FFM44" s="220"/>
      <c r="FFN44" s="220"/>
      <c r="FFO44" s="220"/>
      <c r="FFP44" s="220"/>
      <c r="FFQ44" s="220"/>
      <c r="FFR44" s="220"/>
      <c r="FFS44" s="220"/>
      <c r="FFT44" s="220"/>
      <c r="FFU44" s="220"/>
      <c r="FFV44" s="220"/>
      <c r="FFW44" s="220"/>
      <c r="FFX44" s="220"/>
      <c r="FFY44" s="220"/>
      <c r="FFZ44" s="220"/>
      <c r="FGA44" s="220"/>
      <c r="FGB44" s="220"/>
      <c r="FGC44" s="220"/>
      <c r="FGD44" s="220"/>
      <c r="FGE44" s="220"/>
      <c r="FGF44" s="220"/>
      <c r="FGG44" s="220"/>
      <c r="FGH44" s="220"/>
      <c r="FGI44" s="220"/>
      <c r="FGJ44" s="220"/>
      <c r="FGK44" s="220"/>
      <c r="FGL44" s="220"/>
      <c r="FGM44" s="220"/>
      <c r="FGN44" s="220"/>
      <c r="FGO44" s="220"/>
      <c r="FGP44" s="220"/>
      <c r="FGQ44" s="220"/>
      <c r="FGR44" s="220"/>
      <c r="FGS44" s="220"/>
      <c r="FGT44" s="220"/>
      <c r="FGU44" s="220"/>
      <c r="FGV44" s="220"/>
      <c r="FGW44" s="220"/>
      <c r="FGX44" s="220"/>
      <c r="FGY44" s="220"/>
      <c r="FGZ44" s="220"/>
      <c r="FHA44" s="220"/>
      <c r="FHB44" s="220"/>
      <c r="FHC44" s="220"/>
      <c r="FHD44" s="220"/>
      <c r="FHE44" s="220"/>
      <c r="FHF44" s="220"/>
      <c r="FHG44" s="220"/>
      <c r="FHH44" s="220"/>
      <c r="FHI44" s="220"/>
      <c r="FHJ44" s="220"/>
      <c r="FHK44" s="220"/>
      <c r="FHL44" s="220"/>
      <c r="FHM44" s="220"/>
      <c r="FHN44" s="220"/>
      <c r="FHO44" s="220"/>
      <c r="FHP44" s="220"/>
      <c r="FHQ44" s="220"/>
      <c r="FHR44" s="220"/>
      <c r="FHS44" s="220"/>
      <c r="FHT44" s="220"/>
      <c r="FHU44" s="220"/>
      <c r="FHV44" s="220"/>
      <c r="FHW44" s="220"/>
      <c r="FHX44" s="220"/>
      <c r="FHY44" s="220"/>
      <c r="FHZ44" s="220"/>
      <c r="FIA44" s="220"/>
      <c r="FIB44" s="220"/>
      <c r="FIC44" s="220"/>
      <c r="FID44" s="220"/>
      <c r="FIE44" s="220"/>
      <c r="FIF44" s="220"/>
      <c r="FIG44" s="220"/>
      <c r="FIH44" s="220"/>
      <c r="FII44" s="220"/>
      <c r="FIJ44" s="220"/>
      <c r="FIK44" s="220"/>
      <c r="FIL44" s="220"/>
      <c r="FIM44" s="220"/>
      <c r="FIN44" s="220"/>
      <c r="FIO44" s="220"/>
      <c r="FIP44" s="220"/>
      <c r="FIQ44" s="220"/>
      <c r="FIR44" s="220"/>
      <c r="FIS44" s="220"/>
      <c r="FIT44" s="220"/>
      <c r="FIU44" s="220"/>
      <c r="FIV44" s="220"/>
      <c r="FIW44" s="220"/>
      <c r="FIX44" s="220"/>
      <c r="FIY44" s="220"/>
      <c r="FIZ44" s="220"/>
      <c r="FJA44" s="220"/>
      <c r="FJB44" s="220"/>
      <c r="FJC44" s="220"/>
      <c r="FJD44" s="220"/>
      <c r="FJE44" s="220"/>
      <c r="FJF44" s="220"/>
      <c r="FJG44" s="220"/>
      <c r="FJH44" s="220"/>
      <c r="FJI44" s="220"/>
      <c r="FJJ44" s="220"/>
      <c r="FJK44" s="220"/>
      <c r="FJL44" s="220"/>
      <c r="FJM44" s="220"/>
      <c r="FJN44" s="220"/>
      <c r="FJO44" s="220"/>
      <c r="FJP44" s="220"/>
      <c r="FJQ44" s="220"/>
      <c r="FJR44" s="220"/>
      <c r="FJS44" s="220"/>
      <c r="FJT44" s="220"/>
      <c r="FJU44" s="220"/>
      <c r="FJV44" s="220"/>
      <c r="FJW44" s="220"/>
      <c r="FJX44" s="220"/>
      <c r="FJY44" s="220"/>
      <c r="FJZ44" s="220"/>
      <c r="FKA44" s="220"/>
      <c r="FKB44" s="220"/>
      <c r="FKC44" s="220"/>
      <c r="FKD44" s="220"/>
      <c r="FKE44" s="220"/>
      <c r="FKF44" s="220"/>
      <c r="FKG44" s="220"/>
      <c r="FKH44" s="220"/>
      <c r="FKI44" s="220"/>
      <c r="FKJ44" s="220"/>
      <c r="FKK44" s="220"/>
      <c r="FKL44" s="220"/>
      <c r="FKM44" s="220"/>
      <c r="FKN44" s="220"/>
      <c r="FKO44" s="220"/>
      <c r="FKP44" s="220"/>
      <c r="FKQ44" s="220"/>
      <c r="FKR44" s="220"/>
      <c r="FKS44" s="220"/>
      <c r="FKT44" s="220"/>
      <c r="FKU44" s="220"/>
      <c r="FKV44" s="220"/>
      <c r="FKW44" s="220"/>
      <c r="FKX44" s="220"/>
      <c r="FKY44" s="220"/>
      <c r="FKZ44" s="220"/>
      <c r="FLA44" s="220"/>
      <c r="FLB44" s="220"/>
      <c r="FLC44" s="220"/>
      <c r="FLD44" s="220"/>
      <c r="FLE44" s="220"/>
      <c r="FLF44" s="220"/>
      <c r="FLG44" s="220"/>
      <c r="FLH44" s="220"/>
      <c r="FLI44" s="220"/>
      <c r="FLJ44" s="220"/>
      <c r="FLK44" s="220"/>
      <c r="FLL44" s="220"/>
      <c r="FLM44" s="220"/>
      <c r="FLN44" s="220"/>
      <c r="FLO44" s="220"/>
      <c r="FLP44" s="220"/>
      <c r="FLQ44" s="220"/>
      <c r="FLR44" s="220"/>
      <c r="FLS44" s="220"/>
      <c r="FLT44" s="220"/>
      <c r="FLU44" s="220"/>
      <c r="FLV44" s="220"/>
      <c r="FLW44" s="220"/>
      <c r="FLX44" s="220"/>
      <c r="FLY44" s="220"/>
      <c r="FLZ44" s="220"/>
      <c r="FMA44" s="220"/>
      <c r="FMB44" s="220"/>
      <c r="FMC44" s="220"/>
      <c r="FMD44" s="220"/>
      <c r="FME44" s="220"/>
      <c r="FMF44" s="220"/>
      <c r="FMG44" s="220"/>
      <c r="FMH44" s="220"/>
      <c r="FMI44" s="220"/>
      <c r="FMJ44" s="220"/>
      <c r="FMK44" s="220"/>
      <c r="FML44" s="220"/>
      <c r="FMM44" s="220"/>
      <c r="FMN44" s="220"/>
      <c r="FMO44" s="220"/>
      <c r="FMP44" s="220"/>
      <c r="FMQ44" s="220"/>
      <c r="FMR44" s="220"/>
      <c r="FMS44" s="220"/>
      <c r="FMT44" s="220"/>
      <c r="FMU44" s="220"/>
      <c r="FMV44" s="220"/>
      <c r="FMW44" s="220"/>
      <c r="FMX44" s="220"/>
      <c r="FMY44" s="220"/>
      <c r="FMZ44" s="220"/>
      <c r="FNA44" s="220"/>
      <c r="FNB44" s="220"/>
      <c r="FNC44" s="220"/>
      <c r="FND44" s="220"/>
      <c r="FNE44" s="220"/>
      <c r="FNF44" s="220"/>
      <c r="FNG44" s="220"/>
      <c r="FNH44" s="220"/>
      <c r="FNI44" s="220"/>
      <c r="FNJ44" s="220"/>
      <c r="FNK44" s="220"/>
      <c r="FNL44" s="220"/>
      <c r="FNM44" s="220"/>
      <c r="FNN44" s="220"/>
      <c r="FNO44" s="220"/>
      <c r="FNP44" s="220"/>
      <c r="FNQ44" s="220"/>
      <c r="FNR44" s="220"/>
      <c r="FNS44" s="220"/>
      <c r="FNT44" s="220"/>
      <c r="FNU44" s="220"/>
      <c r="FNV44" s="220"/>
      <c r="FNW44" s="220"/>
      <c r="FNX44" s="220"/>
      <c r="FNY44" s="220"/>
      <c r="FNZ44" s="220"/>
      <c r="FOA44" s="220"/>
      <c r="FOB44" s="220"/>
      <c r="FOC44" s="220"/>
      <c r="FOD44" s="220"/>
      <c r="FOE44" s="220"/>
      <c r="FOF44" s="220"/>
      <c r="FOG44" s="220"/>
      <c r="FOH44" s="220"/>
      <c r="FOI44" s="220"/>
      <c r="FOJ44" s="220"/>
      <c r="FOK44" s="220"/>
      <c r="FOL44" s="220"/>
      <c r="FOM44" s="220"/>
      <c r="FON44" s="220"/>
      <c r="FOO44" s="220"/>
      <c r="FOP44" s="220"/>
      <c r="FOQ44" s="220"/>
      <c r="FOR44" s="220"/>
      <c r="FOS44" s="220"/>
      <c r="FOT44" s="220"/>
      <c r="FOU44" s="220"/>
      <c r="FOV44" s="220"/>
      <c r="FOW44" s="220"/>
      <c r="FOX44" s="220"/>
      <c r="FOY44" s="220"/>
      <c r="FOZ44" s="220"/>
      <c r="FPA44" s="220"/>
      <c r="FPB44" s="220"/>
      <c r="FPC44" s="220"/>
      <c r="FPD44" s="220"/>
      <c r="FPE44" s="220"/>
      <c r="FPF44" s="220"/>
      <c r="FPG44" s="220"/>
      <c r="FPH44" s="220"/>
      <c r="FPI44" s="220"/>
      <c r="FPJ44" s="220"/>
      <c r="FPK44" s="220"/>
      <c r="FPL44" s="220"/>
      <c r="FPM44" s="220"/>
      <c r="FPN44" s="220"/>
      <c r="FPO44" s="220"/>
      <c r="FPP44" s="220"/>
      <c r="FPQ44" s="220"/>
      <c r="FPR44" s="220"/>
      <c r="FPS44" s="220"/>
      <c r="FPT44" s="220"/>
      <c r="FPU44" s="220"/>
      <c r="FPV44" s="220"/>
      <c r="FPW44" s="220"/>
      <c r="FPX44" s="220"/>
      <c r="FPY44" s="220"/>
      <c r="FPZ44" s="220"/>
      <c r="FQA44" s="220"/>
      <c r="FQB44" s="220"/>
      <c r="FQC44" s="220"/>
      <c r="FQD44" s="220"/>
      <c r="FQE44" s="220"/>
      <c r="FQF44" s="220"/>
      <c r="FQG44" s="220"/>
      <c r="FQH44" s="220"/>
      <c r="FQI44" s="220"/>
      <c r="FQJ44" s="220"/>
      <c r="FQK44" s="220"/>
      <c r="FQL44" s="220"/>
      <c r="FQM44" s="220"/>
      <c r="FQN44" s="220"/>
      <c r="FQO44" s="220"/>
      <c r="FQP44" s="220"/>
      <c r="FQQ44" s="220"/>
      <c r="FQR44" s="220"/>
      <c r="FQS44" s="220"/>
      <c r="FQT44" s="220"/>
      <c r="FQU44" s="220"/>
      <c r="FQV44" s="220"/>
      <c r="FQW44" s="220"/>
      <c r="FQX44" s="220"/>
      <c r="FQY44" s="220"/>
      <c r="FQZ44" s="220"/>
      <c r="FRA44" s="220"/>
      <c r="FRB44" s="220"/>
      <c r="FRC44" s="220"/>
      <c r="FRD44" s="220"/>
      <c r="FRE44" s="220"/>
      <c r="FRF44" s="220"/>
      <c r="FRG44" s="220"/>
      <c r="FRH44" s="220"/>
      <c r="FRI44" s="220"/>
      <c r="FRJ44" s="220"/>
      <c r="FRK44" s="220"/>
      <c r="FRL44" s="220"/>
      <c r="FRM44" s="220"/>
      <c r="FRN44" s="220"/>
      <c r="FRO44" s="220"/>
      <c r="FRP44" s="220"/>
      <c r="FRQ44" s="220"/>
      <c r="FRR44" s="220"/>
      <c r="FRS44" s="220"/>
      <c r="FRT44" s="220"/>
      <c r="FRU44" s="220"/>
      <c r="FRV44" s="220"/>
      <c r="FRW44" s="220"/>
      <c r="FRX44" s="220"/>
      <c r="FRY44" s="220"/>
      <c r="FRZ44" s="220"/>
      <c r="FSA44" s="220"/>
      <c r="FSB44" s="220"/>
      <c r="FSC44" s="220"/>
      <c r="FSD44" s="220"/>
      <c r="FSE44" s="220"/>
      <c r="FSF44" s="220"/>
      <c r="FSG44" s="220"/>
      <c r="FSH44" s="220"/>
      <c r="FSI44" s="220"/>
      <c r="FSJ44" s="220"/>
      <c r="FSK44" s="220"/>
      <c r="FSL44" s="220"/>
      <c r="FSM44" s="220"/>
      <c r="FSN44" s="220"/>
      <c r="FSO44" s="220"/>
      <c r="FSP44" s="220"/>
      <c r="FSQ44" s="220"/>
      <c r="FSR44" s="220"/>
      <c r="FSS44" s="220"/>
      <c r="FST44" s="220"/>
      <c r="FSU44" s="220"/>
      <c r="FSV44" s="220"/>
      <c r="FSW44" s="220"/>
      <c r="FSX44" s="220"/>
      <c r="FSY44" s="220"/>
      <c r="FSZ44" s="220"/>
      <c r="FTA44" s="220"/>
      <c r="FTB44" s="220"/>
      <c r="FTC44" s="220"/>
      <c r="FTD44" s="220"/>
      <c r="FTE44" s="220"/>
      <c r="FTF44" s="220"/>
      <c r="FTG44" s="220"/>
      <c r="FTH44" s="220"/>
      <c r="FTI44" s="220"/>
      <c r="FTJ44" s="220"/>
      <c r="FTK44" s="220"/>
      <c r="FTL44" s="220"/>
      <c r="FTM44" s="220"/>
      <c r="FTN44" s="220"/>
      <c r="FTO44" s="220"/>
      <c r="FTP44" s="220"/>
      <c r="FTQ44" s="220"/>
      <c r="FTR44" s="220"/>
      <c r="FTS44" s="220"/>
      <c r="FTT44" s="220"/>
      <c r="FTU44" s="220"/>
      <c r="FTV44" s="220"/>
      <c r="FTW44" s="220"/>
      <c r="FTX44" s="220"/>
      <c r="FTY44" s="220"/>
      <c r="FTZ44" s="220"/>
      <c r="FUA44" s="220"/>
      <c r="FUB44" s="220"/>
      <c r="FUC44" s="220"/>
      <c r="FUD44" s="220"/>
      <c r="FUE44" s="220"/>
      <c r="FUF44" s="220"/>
      <c r="FUG44" s="220"/>
      <c r="FUH44" s="220"/>
      <c r="FUI44" s="220"/>
      <c r="FUJ44" s="220"/>
      <c r="FUK44" s="220"/>
      <c r="FUL44" s="220"/>
      <c r="FUM44" s="220"/>
      <c r="FUN44" s="220"/>
      <c r="FUO44" s="220"/>
      <c r="FUP44" s="220"/>
      <c r="FUQ44" s="220"/>
      <c r="FUR44" s="220"/>
      <c r="FUS44" s="220"/>
      <c r="FUT44" s="220"/>
      <c r="FUU44" s="220"/>
      <c r="FUV44" s="220"/>
      <c r="FUW44" s="220"/>
      <c r="FUX44" s="220"/>
      <c r="FUY44" s="220"/>
      <c r="FUZ44" s="220"/>
      <c r="FVA44" s="220"/>
      <c r="FVB44" s="220"/>
      <c r="FVC44" s="220"/>
      <c r="FVD44" s="220"/>
      <c r="FVE44" s="220"/>
      <c r="FVF44" s="220"/>
      <c r="FVG44" s="220"/>
      <c r="FVH44" s="220"/>
      <c r="FVI44" s="220"/>
      <c r="FVJ44" s="220"/>
      <c r="FVK44" s="220"/>
      <c r="FVL44" s="220"/>
      <c r="FVM44" s="220"/>
      <c r="FVN44" s="220"/>
      <c r="FVO44" s="220"/>
      <c r="FVP44" s="220"/>
      <c r="FVQ44" s="220"/>
      <c r="FVR44" s="220"/>
      <c r="FVS44" s="220"/>
      <c r="FVT44" s="220"/>
      <c r="FVU44" s="220"/>
      <c r="FVV44" s="220"/>
      <c r="FVW44" s="220"/>
      <c r="FVX44" s="220"/>
      <c r="FVY44" s="220"/>
      <c r="FVZ44" s="220"/>
      <c r="FWA44" s="220"/>
      <c r="FWB44" s="220"/>
      <c r="FWC44" s="220"/>
      <c r="FWD44" s="220"/>
      <c r="FWE44" s="220"/>
      <c r="FWF44" s="220"/>
      <c r="FWG44" s="220"/>
      <c r="FWH44" s="220"/>
      <c r="FWI44" s="220"/>
      <c r="FWJ44" s="220"/>
      <c r="FWK44" s="220"/>
      <c r="FWL44" s="220"/>
      <c r="FWM44" s="220"/>
      <c r="FWN44" s="220"/>
      <c r="FWO44" s="220"/>
      <c r="FWP44" s="220"/>
      <c r="FWQ44" s="220"/>
      <c r="FWR44" s="220"/>
      <c r="FWS44" s="220"/>
      <c r="FWT44" s="220"/>
      <c r="FWU44" s="220"/>
      <c r="FWV44" s="220"/>
      <c r="FWW44" s="220"/>
      <c r="FWX44" s="220"/>
      <c r="FWY44" s="220"/>
      <c r="FWZ44" s="220"/>
      <c r="FXA44" s="220"/>
      <c r="FXB44" s="220"/>
      <c r="FXC44" s="220"/>
      <c r="FXD44" s="220"/>
      <c r="FXE44" s="220"/>
      <c r="FXF44" s="220"/>
      <c r="FXG44" s="220"/>
      <c r="FXH44" s="220"/>
      <c r="FXI44" s="220"/>
      <c r="FXJ44" s="220"/>
      <c r="FXK44" s="220"/>
      <c r="FXL44" s="220"/>
      <c r="FXM44" s="220"/>
      <c r="FXN44" s="220"/>
      <c r="FXO44" s="220"/>
      <c r="FXP44" s="220"/>
      <c r="FXQ44" s="220"/>
      <c r="FXR44" s="220"/>
      <c r="FXS44" s="220"/>
      <c r="FXT44" s="220"/>
      <c r="FXU44" s="220"/>
      <c r="FXV44" s="220"/>
      <c r="FXW44" s="220"/>
      <c r="FXX44" s="220"/>
      <c r="FXY44" s="220"/>
      <c r="FXZ44" s="220"/>
      <c r="FYA44" s="220"/>
      <c r="FYB44" s="220"/>
      <c r="FYC44" s="220"/>
      <c r="FYD44" s="220"/>
      <c r="FYE44" s="220"/>
      <c r="FYF44" s="220"/>
      <c r="FYG44" s="220"/>
      <c r="FYH44" s="220"/>
      <c r="FYI44" s="220"/>
      <c r="FYJ44" s="220"/>
      <c r="FYK44" s="220"/>
      <c r="FYL44" s="220"/>
      <c r="FYM44" s="220"/>
      <c r="FYN44" s="220"/>
      <c r="FYO44" s="220"/>
      <c r="FYP44" s="220"/>
      <c r="FYQ44" s="220"/>
      <c r="FYR44" s="220"/>
      <c r="FYS44" s="220"/>
      <c r="FYT44" s="220"/>
      <c r="FYU44" s="220"/>
      <c r="FYV44" s="220"/>
      <c r="FYW44" s="220"/>
      <c r="FYX44" s="220"/>
      <c r="FYY44" s="220"/>
      <c r="FYZ44" s="220"/>
      <c r="FZA44" s="220"/>
      <c r="FZB44" s="220"/>
      <c r="FZC44" s="220"/>
      <c r="FZD44" s="220"/>
      <c r="FZE44" s="220"/>
      <c r="FZF44" s="220"/>
      <c r="FZG44" s="220"/>
      <c r="FZH44" s="220"/>
      <c r="FZI44" s="220"/>
      <c r="FZJ44" s="220"/>
      <c r="FZK44" s="220"/>
      <c r="FZL44" s="220"/>
      <c r="FZM44" s="220"/>
      <c r="FZN44" s="220"/>
      <c r="FZO44" s="220"/>
      <c r="FZP44" s="220"/>
      <c r="FZQ44" s="220"/>
      <c r="FZR44" s="220"/>
      <c r="FZS44" s="220"/>
      <c r="FZT44" s="220"/>
      <c r="FZU44" s="220"/>
      <c r="FZV44" s="220"/>
      <c r="FZW44" s="220"/>
      <c r="FZX44" s="220"/>
      <c r="FZY44" s="220"/>
      <c r="FZZ44" s="220"/>
      <c r="GAA44" s="220"/>
      <c r="GAB44" s="220"/>
      <c r="GAC44" s="220"/>
      <c r="GAD44" s="220"/>
      <c r="GAE44" s="220"/>
      <c r="GAF44" s="220"/>
      <c r="GAG44" s="220"/>
      <c r="GAH44" s="220"/>
      <c r="GAI44" s="220"/>
      <c r="GAJ44" s="220"/>
      <c r="GAK44" s="220"/>
      <c r="GAL44" s="220"/>
      <c r="GAM44" s="220"/>
      <c r="GAN44" s="220"/>
      <c r="GAO44" s="220"/>
      <c r="GAP44" s="220"/>
      <c r="GAQ44" s="220"/>
      <c r="GAR44" s="220"/>
      <c r="GAS44" s="220"/>
      <c r="GAT44" s="220"/>
      <c r="GAU44" s="220"/>
      <c r="GAV44" s="220"/>
      <c r="GAW44" s="220"/>
      <c r="GAX44" s="220"/>
      <c r="GAY44" s="220"/>
      <c r="GAZ44" s="220"/>
      <c r="GBA44" s="220"/>
      <c r="GBB44" s="220"/>
      <c r="GBC44" s="220"/>
      <c r="GBD44" s="220"/>
      <c r="GBE44" s="220"/>
      <c r="GBF44" s="220"/>
      <c r="GBG44" s="220"/>
      <c r="GBH44" s="220"/>
      <c r="GBI44" s="220"/>
      <c r="GBJ44" s="220"/>
      <c r="GBK44" s="220"/>
      <c r="GBL44" s="220"/>
      <c r="GBM44" s="220"/>
      <c r="GBN44" s="220"/>
      <c r="GBO44" s="220"/>
      <c r="GBP44" s="220"/>
      <c r="GBQ44" s="220"/>
      <c r="GBR44" s="220"/>
      <c r="GBS44" s="220"/>
      <c r="GBT44" s="220"/>
      <c r="GBU44" s="220"/>
      <c r="GBV44" s="220"/>
      <c r="GBW44" s="220"/>
      <c r="GBX44" s="220"/>
      <c r="GBY44" s="220"/>
      <c r="GBZ44" s="220"/>
      <c r="GCA44" s="220"/>
      <c r="GCB44" s="220"/>
      <c r="GCC44" s="220"/>
      <c r="GCD44" s="220"/>
      <c r="GCE44" s="220"/>
      <c r="GCF44" s="220"/>
      <c r="GCG44" s="220"/>
      <c r="GCH44" s="220"/>
      <c r="GCI44" s="220"/>
      <c r="GCJ44" s="220"/>
      <c r="GCK44" s="220"/>
      <c r="GCL44" s="220"/>
      <c r="GCM44" s="220"/>
      <c r="GCN44" s="220"/>
      <c r="GCO44" s="220"/>
      <c r="GCP44" s="220"/>
      <c r="GCQ44" s="220"/>
      <c r="GCR44" s="220"/>
      <c r="GCS44" s="220"/>
      <c r="GCT44" s="220"/>
      <c r="GCU44" s="220"/>
      <c r="GCV44" s="220"/>
      <c r="GCW44" s="220"/>
      <c r="GCX44" s="220"/>
      <c r="GCY44" s="220"/>
      <c r="GCZ44" s="220"/>
      <c r="GDA44" s="220"/>
      <c r="GDB44" s="220"/>
      <c r="GDC44" s="220"/>
      <c r="GDD44" s="220"/>
      <c r="GDE44" s="220"/>
      <c r="GDF44" s="220"/>
      <c r="GDG44" s="220"/>
      <c r="GDH44" s="220"/>
      <c r="GDI44" s="220"/>
      <c r="GDJ44" s="220"/>
      <c r="GDK44" s="220"/>
      <c r="GDL44" s="220"/>
      <c r="GDM44" s="220"/>
      <c r="GDN44" s="220"/>
      <c r="GDO44" s="220"/>
      <c r="GDP44" s="220"/>
      <c r="GDQ44" s="220"/>
      <c r="GDR44" s="220"/>
      <c r="GDS44" s="220"/>
      <c r="GDT44" s="220"/>
      <c r="GDU44" s="220"/>
      <c r="GDV44" s="220"/>
      <c r="GDW44" s="220"/>
      <c r="GDX44" s="220"/>
      <c r="GDY44" s="220"/>
      <c r="GDZ44" s="220"/>
      <c r="GEA44" s="220"/>
      <c r="GEB44" s="220"/>
      <c r="GEC44" s="220"/>
      <c r="GED44" s="220"/>
      <c r="GEE44" s="220"/>
      <c r="GEF44" s="220"/>
      <c r="GEG44" s="220"/>
      <c r="GEH44" s="220"/>
      <c r="GEI44" s="220"/>
      <c r="GEJ44" s="220"/>
      <c r="GEK44" s="220"/>
      <c r="GEL44" s="220"/>
      <c r="GEM44" s="220"/>
      <c r="GEN44" s="220"/>
      <c r="GEO44" s="220"/>
      <c r="GEP44" s="220"/>
      <c r="GEQ44" s="220"/>
      <c r="GER44" s="220"/>
      <c r="GES44" s="220"/>
      <c r="GET44" s="220"/>
      <c r="GEU44" s="220"/>
      <c r="GEV44" s="220"/>
      <c r="GEW44" s="220"/>
      <c r="GEX44" s="220"/>
      <c r="GEY44" s="220"/>
      <c r="GEZ44" s="220"/>
      <c r="GFA44" s="220"/>
      <c r="GFB44" s="220"/>
      <c r="GFC44" s="220"/>
      <c r="GFD44" s="220"/>
      <c r="GFE44" s="220"/>
      <c r="GFF44" s="220"/>
      <c r="GFG44" s="220"/>
      <c r="GFH44" s="220"/>
      <c r="GFI44" s="220"/>
      <c r="GFJ44" s="220"/>
      <c r="GFK44" s="220"/>
      <c r="GFL44" s="220"/>
      <c r="GFM44" s="220"/>
      <c r="GFN44" s="220"/>
      <c r="GFO44" s="220"/>
      <c r="GFP44" s="220"/>
      <c r="GFQ44" s="220"/>
      <c r="GFR44" s="220"/>
      <c r="GFS44" s="220"/>
      <c r="GFT44" s="220"/>
      <c r="GFU44" s="220"/>
      <c r="GFV44" s="220"/>
      <c r="GFW44" s="220"/>
      <c r="GFX44" s="220"/>
      <c r="GFY44" s="220"/>
      <c r="GFZ44" s="220"/>
      <c r="GGA44" s="220"/>
      <c r="GGB44" s="220"/>
      <c r="GGC44" s="220"/>
      <c r="GGD44" s="220"/>
      <c r="GGE44" s="220"/>
      <c r="GGF44" s="220"/>
      <c r="GGG44" s="220"/>
      <c r="GGH44" s="220"/>
      <c r="GGI44" s="220"/>
      <c r="GGJ44" s="220"/>
      <c r="GGK44" s="220"/>
      <c r="GGL44" s="220"/>
      <c r="GGM44" s="220"/>
      <c r="GGN44" s="220"/>
      <c r="GGO44" s="220"/>
      <c r="GGP44" s="220"/>
      <c r="GGQ44" s="220"/>
      <c r="GGR44" s="220"/>
      <c r="GGS44" s="220"/>
      <c r="GGT44" s="220"/>
      <c r="GGU44" s="220"/>
      <c r="GGV44" s="220"/>
      <c r="GGW44" s="220"/>
      <c r="GGX44" s="220"/>
      <c r="GGY44" s="220"/>
      <c r="GGZ44" s="220"/>
      <c r="GHA44" s="220"/>
      <c r="GHB44" s="220"/>
      <c r="GHC44" s="220"/>
      <c r="GHD44" s="220"/>
      <c r="GHE44" s="220"/>
      <c r="GHF44" s="220"/>
      <c r="GHG44" s="220"/>
      <c r="GHH44" s="220"/>
      <c r="GHI44" s="220"/>
      <c r="GHJ44" s="220"/>
      <c r="GHK44" s="220"/>
      <c r="GHL44" s="220"/>
      <c r="GHM44" s="220"/>
      <c r="GHN44" s="220"/>
      <c r="GHO44" s="220"/>
      <c r="GHP44" s="220"/>
      <c r="GHQ44" s="220"/>
      <c r="GHR44" s="220"/>
      <c r="GHS44" s="220"/>
      <c r="GHT44" s="220"/>
      <c r="GHU44" s="220"/>
      <c r="GHV44" s="220"/>
      <c r="GHW44" s="220"/>
      <c r="GHX44" s="220"/>
      <c r="GHY44" s="220"/>
      <c r="GHZ44" s="220"/>
      <c r="GIA44" s="220"/>
      <c r="GIB44" s="220"/>
      <c r="GIC44" s="220"/>
      <c r="GID44" s="220"/>
      <c r="GIE44" s="220"/>
      <c r="GIF44" s="220"/>
      <c r="GIG44" s="220"/>
      <c r="GIH44" s="220"/>
      <c r="GII44" s="220"/>
      <c r="GIJ44" s="220"/>
      <c r="GIK44" s="220"/>
      <c r="GIL44" s="220"/>
      <c r="GIM44" s="220"/>
      <c r="GIN44" s="220"/>
      <c r="GIO44" s="220"/>
      <c r="GIP44" s="220"/>
      <c r="GIQ44" s="220"/>
      <c r="GIR44" s="220"/>
      <c r="GIS44" s="220"/>
      <c r="GIT44" s="220"/>
      <c r="GIU44" s="220"/>
      <c r="GIV44" s="220"/>
      <c r="GIW44" s="220"/>
      <c r="GIX44" s="220"/>
      <c r="GIY44" s="220"/>
      <c r="GIZ44" s="220"/>
      <c r="GJA44" s="220"/>
      <c r="GJB44" s="220"/>
      <c r="GJC44" s="220"/>
      <c r="GJD44" s="220"/>
      <c r="GJE44" s="220"/>
      <c r="GJF44" s="220"/>
      <c r="GJG44" s="220"/>
      <c r="GJH44" s="220"/>
      <c r="GJI44" s="220"/>
      <c r="GJJ44" s="220"/>
      <c r="GJK44" s="220"/>
      <c r="GJL44" s="220"/>
      <c r="GJM44" s="220"/>
      <c r="GJN44" s="220"/>
      <c r="GJO44" s="220"/>
      <c r="GJP44" s="220"/>
      <c r="GJQ44" s="220"/>
      <c r="GJR44" s="220"/>
      <c r="GJS44" s="220"/>
      <c r="GJT44" s="220"/>
      <c r="GJU44" s="220"/>
      <c r="GJV44" s="220"/>
      <c r="GJW44" s="220"/>
      <c r="GJX44" s="220"/>
      <c r="GJY44" s="220"/>
      <c r="GJZ44" s="220"/>
      <c r="GKA44" s="220"/>
      <c r="GKB44" s="220"/>
      <c r="GKC44" s="220"/>
      <c r="GKD44" s="220"/>
      <c r="GKE44" s="220"/>
      <c r="GKF44" s="220"/>
      <c r="GKG44" s="220"/>
      <c r="GKH44" s="220"/>
      <c r="GKI44" s="220"/>
      <c r="GKJ44" s="220"/>
      <c r="GKK44" s="220"/>
      <c r="GKL44" s="220"/>
      <c r="GKM44" s="220"/>
      <c r="GKN44" s="220"/>
      <c r="GKO44" s="220"/>
      <c r="GKP44" s="220"/>
      <c r="GKQ44" s="220"/>
      <c r="GKR44" s="220"/>
      <c r="GKS44" s="220"/>
      <c r="GKT44" s="220"/>
      <c r="GKU44" s="220"/>
      <c r="GKV44" s="220"/>
      <c r="GKW44" s="220"/>
      <c r="GKX44" s="220"/>
      <c r="GKY44" s="220"/>
      <c r="GKZ44" s="220"/>
      <c r="GLA44" s="220"/>
      <c r="GLB44" s="220"/>
      <c r="GLC44" s="220"/>
      <c r="GLD44" s="220"/>
      <c r="GLE44" s="220"/>
      <c r="GLF44" s="220"/>
      <c r="GLG44" s="220"/>
      <c r="GLH44" s="220"/>
      <c r="GLI44" s="220"/>
      <c r="GLJ44" s="220"/>
      <c r="GLK44" s="220"/>
      <c r="GLL44" s="220"/>
      <c r="GLM44" s="220"/>
      <c r="GLN44" s="220"/>
      <c r="GLO44" s="220"/>
      <c r="GLP44" s="220"/>
      <c r="GLQ44" s="220"/>
      <c r="GLR44" s="220"/>
      <c r="GLS44" s="220"/>
      <c r="GLT44" s="220"/>
      <c r="GLU44" s="220"/>
      <c r="GLV44" s="220"/>
      <c r="GLW44" s="220"/>
      <c r="GLX44" s="220"/>
      <c r="GLY44" s="220"/>
      <c r="GLZ44" s="220"/>
      <c r="GMA44" s="220"/>
      <c r="GMB44" s="220"/>
      <c r="GMC44" s="220"/>
      <c r="GMD44" s="220"/>
      <c r="GME44" s="220"/>
      <c r="GMF44" s="220"/>
      <c r="GMG44" s="220"/>
      <c r="GMH44" s="220"/>
      <c r="GMI44" s="220"/>
      <c r="GMJ44" s="220"/>
      <c r="GMK44" s="220"/>
      <c r="GML44" s="220"/>
      <c r="GMM44" s="220"/>
      <c r="GMN44" s="220"/>
      <c r="GMO44" s="220"/>
      <c r="GMP44" s="220"/>
      <c r="GMQ44" s="220"/>
      <c r="GMR44" s="220"/>
      <c r="GMS44" s="220"/>
      <c r="GMT44" s="220"/>
      <c r="GMU44" s="220"/>
      <c r="GMV44" s="220"/>
      <c r="GMW44" s="220"/>
      <c r="GMX44" s="220"/>
      <c r="GMY44" s="220"/>
      <c r="GMZ44" s="220"/>
      <c r="GNA44" s="220"/>
      <c r="GNB44" s="220"/>
      <c r="GNC44" s="220"/>
      <c r="GND44" s="220"/>
      <c r="GNE44" s="220"/>
      <c r="GNF44" s="220"/>
      <c r="GNG44" s="220"/>
      <c r="GNH44" s="220"/>
      <c r="GNI44" s="220"/>
      <c r="GNJ44" s="220"/>
      <c r="GNK44" s="220"/>
      <c r="GNL44" s="220"/>
      <c r="GNM44" s="220"/>
      <c r="GNN44" s="220"/>
      <c r="GNO44" s="220"/>
      <c r="GNP44" s="220"/>
      <c r="GNQ44" s="220"/>
      <c r="GNR44" s="220"/>
      <c r="GNS44" s="220"/>
      <c r="GNT44" s="220"/>
      <c r="GNU44" s="220"/>
      <c r="GNV44" s="220"/>
      <c r="GNW44" s="220"/>
      <c r="GNX44" s="220"/>
      <c r="GNY44" s="220"/>
      <c r="GNZ44" s="220"/>
      <c r="GOA44" s="220"/>
      <c r="GOB44" s="220"/>
      <c r="GOC44" s="220"/>
      <c r="GOD44" s="220"/>
      <c r="GOE44" s="220"/>
      <c r="GOF44" s="220"/>
      <c r="GOG44" s="220"/>
      <c r="GOH44" s="220"/>
      <c r="GOI44" s="220"/>
      <c r="GOJ44" s="220"/>
      <c r="GOK44" s="220"/>
      <c r="GOL44" s="220"/>
      <c r="GOM44" s="220"/>
      <c r="GON44" s="220"/>
      <c r="GOO44" s="220"/>
      <c r="GOP44" s="220"/>
      <c r="GOQ44" s="220"/>
      <c r="GOR44" s="220"/>
      <c r="GOS44" s="220"/>
      <c r="GOT44" s="220"/>
      <c r="GOU44" s="220"/>
      <c r="GOV44" s="220"/>
      <c r="GOW44" s="220"/>
      <c r="GOX44" s="220"/>
      <c r="GOY44" s="220"/>
      <c r="GOZ44" s="220"/>
      <c r="GPA44" s="220"/>
      <c r="GPB44" s="220"/>
      <c r="GPC44" s="220"/>
      <c r="GPD44" s="220"/>
      <c r="GPE44" s="220"/>
      <c r="GPF44" s="220"/>
      <c r="GPG44" s="220"/>
      <c r="GPH44" s="220"/>
      <c r="GPI44" s="220"/>
      <c r="GPJ44" s="220"/>
      <c r="GPK44" s="220"/>
      <c r="GPL44" s="220"/>
      <c r="GPM44" s="220"/>
      <c r="GPN44" s="220"/>
      <c r="GPO44" s="220"/>
      <c r="GPP44" s="220"/>
      <c r="GPQ44" s="220"/>
      <c r="GPR44" s="220"/>
      <c r="GPS44" s="220"/>
      <c r="GPT44" s="220"/>
      <c r="GPU44" s="220"/>
      <c r="GPV44" s="220"/>
      <c r="GPW44" s="220"/>
      <c r="GPX44" s="220"/>
      <c r="GPY44" s="220"/>
      <c r="GPZ44" s="220"/>
      <c r="GQA44" s="220"/>
      <c r="GQB44" s="220"/>
      <c r="GQC44" s="220"/>
      <c r="GQD44" s="220"/>
      <c r="GQE44" s="220"/>
      <c r="GQF44" s="220"/>
      <c r="GQG44" s="220"/>
      <c r="GQH44" s="220"/>
      <c r="GQI44" s="220"/>
      <c r="GQJ44" s="220"/>
      <c r="GQK44" s="220"/>
      <c r="GQL44" s="220"/>
      <c r="GQM44" s="220"/>
      <c r="GQN44" s="220"/>
      <c r="GQO44" s="220"/>
      <c r="GQP44" s="220"/>
      <c r="GQQ44" s="220"/>
      <c r="GQR44" s="220"/>
      <c r="GQS44" s="220"/>
      <c r="GQT44" s="220"/>
      <c r="GQU44" s="220"/>
      <c r="GQV44" s="220"/>
      <c r="GQW44" s="220"/>
      <c r="GQX44" s="220"/>
      <c r="GQY44" s="220"/>
      <c r="GQZ44" s="220"/>
      <c r="GRA44" s="220"/>
      <c r="GRB44" s="220"/>
      <c r="GRC44" s="220"/>
      <c r="GRD44" s="220"/>
      <c r="GRE44" s="220"/>
      <c r="GRF44" s="220"/>
      <c r="GRG44" s="220"/>
      <c r="GRH44" s="220"/>
      <c r="GRI44" s="220"/>
      <c r="GRJ44" s="220"/>
      <c r="GRK44" s="220"/>
      <c r="GRL44" s="220"/>
      <c r="GRM44" s="220"/>
      <c r="GRN44" s="220"/>
      <c r="GRO44" s="220"/>
      <c r="GRP44" s="220"/>
      <c r="GRQ44" s="220"/>
      <c r="GRR44" s="220"/>
      <c r="GRS44" s="220"/>
      <c r="GRT44" s="220"/>
      <c r="GRU44" s="220"/>
      <c r="GRV44" s="220"/>
      <c r="GRW44" s="220"/>
      <c r="GRX44" s="220"/>
      <c r="GRY44" s="220"/>
      <c r="GRZ44" s="220"/>
      <c r="GSA44" s="220"/>
      <c r="GSB44" s="220"/>
      <c r="GSC44" s="220"/>
      <c r="GSD44" s="220"/>
      <c r="GSE44" s="220"/>
      <c r="GSF44" s="220"/>
      <c r="GSG44" s="220"/>
      <c r="GSH44" s="220"/>
      <c r="GSI44" s="220"/>
      <c r="GSJ44" s="220"/>
      <c r="GSK44" s="220"/>
      <c r="GSL44" s="220"/>
      <c r="GSM44" s="220"/>
      <c r="GSN44" s="220"/>
      <c r="GSO44" s="220"/>
      <c r="GSP44" s="220"/>
      <c r="GSQ44" s="220"/>
      <c r="GSR44" s="220"/>
      <c r="GSS44" s="220"/>
      <c r="GST44" s="220"/>
      <c r="GSU44" s="220"/>
      <c r="GSV44" s="220"/>
      <c r="GSW44" s="220"/>
      <c r="GSX44" s="220"/>
      <c r="GSY44" s="220"/>
      <c r="GSZ44" s="220"/>
      <c r="GTA44" s="220"/>
      <c r="GTB44" s="220"/>
      <c r="GTC44" s="220"/>
      <c r="GTD44" s="220"/>
      <c r="GTE44" s="220"/>
      <c r="GTF44" s="220"/>
      <c r="GTG44" s="220"/>
      <c r="GTH44" s="220"/>
      <c r="GTI44" s="220"/>
      <c r="GTJ44" s="220"/>
      <c r="GTK44" s="220"/>
      <c r="GTL44" s="220"/>
      <c r="GTM44" s="220"/>
      <c r="GTN44" s="220"/>
      <c r="GTO44" s="220"/>
      <c r="GTP44" s="220"/>
      <c r="GTQ44" s="220"/>
      <c r="GTR44" s="220"/>
      <c r="GTS44" s="220"/>
      <c r="GTT44" s="220"/>
      <c r="GTU44" s="220"/>
      <c r="GTV44" s="220"/>
      <c r="GTW44" s="220"/>
      <c r="GTX44" s="220"/>
      <c r="GTY44" s="220"/>
      <c r="GTZ44" s="220"/>
      <c r="GUA44" s="220"/>
      <c r="GUB44" s="220"/>
      <c r="GUC44" s="220"/>
      <c r="GUD44" s="220"/>
      <c r="GUE44" s="220"/>
      <c r="GUF44" s="220"/>
      <c r="GUG44" s="220"/>
      <c r="GUH44" s="220"/>
      <c r="GUI44" s="220"/>
      <c r="GUJ44" s="220"/>
      <c r="GUK44" s="220"/>
      <c r="GUL44" s="220"/>
      <c r="GUM44" s="220"/>
      <c r="GUN44" s="220"/>
      <c r="GUO44" s="220"/>
      <c r="GUP44" s="220"/>
      <c r="GUQ44" s="220"/>
      <c r="GUR44" s="220"/>
      <c r="GUS44" s="220"/>
      <c r="GUT44" s="220"/>
      <c r="GUU44" s="220"/>
      <c r="GUV44" s="220"/>
      <c r="GUW44" s="220"/>
      <c r="GUX44" s="220"/>
      <c r="GUY44" s="220"/>
      <c r="GUZ44" s="220"/>
      <c r="GVA44" s="220"/>
      <c r="GVB44" s="220"/>
      <c r="GVC44" s="220"/>
      <c r="GVD44" s="220"/>
      <c r="GVE44" s="220"/>
      <c r="GVF44" s="220"/>
      <c r="GVG44" s="220"/>
      <c r="GVH44" s="220"/>
      <c r="GVI44" s="220"/>
      <c r="GVJ44" s="220"/>
      <c r="GVK44" s="220"/>
      <c r="GVL44" s="220"/>
      <c r="GVM44" s="220"/>
      <c r="GVN44" s="220"/>
      <c r="GVO44" s="220"/>
      <c r="GVP44" s="220"/>
      <c r="GVQ44" s="220"/>
      <c r="GVR44" s="220"/>
      <c r="GVS44" s="220"/>
      <c r="GVT44" s="220"/>
      <c r="GVU44" s="220"/>
      <c r="GVV44" s="220"/>
      <c r="GVW44" s="220"/>
      <c r="GVX44" s="220"/>
      <c r="GVY44" s="220"/>
      <c r="GVZ44" s="220"/>
      <c r="GWA44" s="220"/>
      <c r="GWB44" s="220"/>
      <c r="GWC44" s="220"/>
      <c r="GWD44" s="220"/>
      <c r="GWE44" s="220"/>
      <c r="GWF44" s="220"/>
      <c r="GWG44" s="220"/>
      <c r="GWH44" s="220"/>
      <c r="GWI44" s="220"/>
      <c r="GWJ44" s="220"/>
      <c r="GWK44" s="220"/>
      <c r="GWL44" s="220"/>
      <c r="GWM44" s="220"/>
      <c r="GWN44" s="220"/>
      <c r="GWO44" s="220"/>
      <c r="GWP44" s="220"/>
      <c r="GWQ44" s="220"/>
      <c r="GWR44" s="220"/>
      <c r="GWS44" s="220"/>
      <c r="GWT44" s="220"/>
      <c r="GWU44" s="220"/>
      <c r="GWV44" s="220"/>
      <c r="GWW44" s="220"/>
      <c r="GWX44" s="220"/>
      <c r="GWY44" s="220"/>
      <c r="GWZ44" s="220"/>
      <c r="GXA44" s="220"/>
      <c r="GXB44" s="220"/>
      <c r="GXC44" s="220"/>
      <c r="GXD44" s="220"/>
      <c r="GXE44" s="220"/>
      <c r="GXF44" s="220"/>
      <c r="GXG44" s="220"/>
      <c r="GXH44" s="220"/>
      <c r="GXI44" s="220"/>
      <c r="GXJ44" s="220"/>
      <c r="GXK44" s="220"/>
      <c r="GXL44" s="220"/>
      <c r="GXM44" s="220"/>
      <c r="GXN44" s="220"/>
      <c r="GXO44" s="220"/>
      <c r="GXP44" s="220"/>
      <c r="GXQ44" s="220"/>
      <c r="GXR44" s="220"/>
      <c r="GXS44" s="220"/>
      <c r="GXT44" s="220"/>
      <c r="GXU44" s="220"/>
      <c r="GXV44" s="220"/>
      <c r="GXW44" s="220"/>
      <c r="GXX44" s="220"/>
      <c r="GXY44" s="220"/>
      <c r="GXZ44" s="220"/>
      <c r="GYA44" s="220"/>
      <c r="GYB44" s="220"/>
      <c r="GYC44" s="220"/>
      <c r="GYD44" s="220"/>
      <c r="GYE44" s="220"/>
      <c r="GYF44" s="220"/>
      <c r="GYG44" s="220"/>
      <c r="GYH44" s="220"/>
      <c r="GYI44" s="220"/>
      <c r="GYJ44" s="220"/>
      <c r="GYK44" s="220"/>
      <c r="GYL44" s="220"/>
      <c r="GYM44" s="220"/>
      <c r="GYN44" s="220"/>
      <c r="GYO44" s="220"/>
      <c r="GYP44" s="220"/>
      <c r="GYQ44" s="220"/>
      <c r="GYR44" s="220"/>
      <c r="GYS44" s="220"/>
      <c r="GYT44" s="220"/>
      <c r="GYU44" s="220"/>
      <c r="GYV44" s="220"/>
      <c r="GYW44" s="220"/>
      <c r="GYX44" s="220"/>
      <c r="GYY44" s="220"/>
      <c r="GYZ44" s="220"/>
      <c r="GZA44" s="220"/>
      <c r="GZB44" s="220"/>
      <c r="GZC44" s="220"/>
      <c r="GZD44" s="220"/>
      <c r="GZE44" s="220"/>
      <c r="GZF44" s="220"/>
      <c r="GZG44" s="220"/>
      <c r="GZH44" s="220"/>
      <c r="GZI44" s="220"/>
      <c r="GZJ44" s="220"/>
      <c r="GZK44" s="220"/>
      <c r="GZL44" s="220"/>
      <c r="GZM44" s="220"/>
      <c r="GZN44" s="220"/>
      <c r="GZO44" s="220"/>
      <c r="GZP44" s="220"/>
      <c r="GZQ44" s="220"/>
      <c r="GZR44" s="220"/>
      <c r="GZS44" s="220"/>
      <c r="GZT44" s="220"/>
      <c r="GZU44" s="220"/>
      <c r="GZV44" s="220"/>
      <c r="GZW44" s="220"/>
      <c r="GZX44" s="220"/>
      <c r="GZY44" s="220"/>
      <c r="GZZ44" s="220"/>
      <c r="HAA44" s="220"/>
      <c r="HAB44" s="220"/>
      <c r="HAC44" s="220"/>
      <c r="HAD44" s="220"/>
      <c r="HAE44" s="220"/>
      <c r="HAF44" s="220"/>
      <c r="HAG44" s="220"/>
      <c r="HAH44" s="220"/>
      <c r="HAI44" s="220"/>
      <c r="HAJ44" s="220"/>
      <c r="HAK44" s="220"/>
      <c r="HAL44" s="220"/>
      <c r="HAM44" s="220"/>
      <c r="HAN44" s="220"/>
      <c r="HAO44" s="220"/>
      <c r="HAP44" s="220"/>
      <c r="HAQ44" s="220"/>
      <c r="HAR44" s="220"/>
      <c r="HAS44" s="220"/>
      <c r="HAT44" s="220"/>
      <c r="HAU44" s="220"/>
      <c r="HAV44" s="220"/>
      <c r="HAW44" s="220"/>
      <c r="HAX44" s="220"/>
      <c r="HAY44" s="220"/>
      <c r="HAZ44" s="220"/>
      <c r="HBA44" s="220"/>
      <c r="HBB44" s="220"/>
      <c r="HBC44" s="220"/>
      <c r="HBD44" s="220"/>
      <c r="HBE44" s="220"/>
      <c r="HBF44" s="220"/>
      <c r="HBG44" s="220"/>
      <c r="HBH44" s="220"/>
      <c r="HBI44" s="220"/>
      <c r="HBJ44" s="220"/>
      <c r="HBK44" s="220"/>
      <c r="HBL44" s="220"/>
      <c r="HBM44" s="220"/>
      <c r="HBN44" s="220"/>
      <c r="HBO44" s="220"/>
      <c r="HBP44" s="220"/>
      <c r="HBQ44" s="220"/>
      <c r="HBR44" s="220"/>
      <c r="HBS44" s="220"/>
      <c r="HBT44" s="220"/>
      <c r="HBU44" s="220"/>
      <c r="HBV44" s="220"/>
      <c r="HBW44" s="220"/>
      <c r="HBX44" s="220"/>
      <c r="HBY44" s="220"/>
      <c r="HBZ44" s="220"/>
      <c r="HCA44" s="220"/>
      <c r="HCB44" s="220"/>
      <c r="HCC44" s="220"/>
      <c r="HCD44" s="220"/>
      <c r="HCE44" s="220"/>
      <c r="HCF44" s="220"/>
      <c r="HCG44" s="220"/>
      <c r="HCH44" s="220"/>
      <c r="HCI44" s="220"/>
      <c r="HCJ44" s="220"/>
      <c r="HCK44" s="220"/>
      <c r="HCL44" s="220"/>
      <c r="HCM44" s="220"/>
      <c r="HCN44" s="220"/>
      <c r="HCO44" s="220"/>
      <c r="HCP44" s="220"/>
      <c r="HCQ44" s="220"/>
      <c r="HCR44" s="220"/>
      <c r="HCS44" s="220"/>
      <c r="HCT44" s="220"/>
      <c r="HCU44" s="220"/>
      <c r="HCV44" s="220"/>
      <c r="HCW44" s="220"/>
      <c r="HCX44" s="220"/>
      <c r="HCY44" s="220"/>
      <c r="HCZ44" s="220"/>
      <c r="HDA44" s="220"/>
      <c r="HDB44" s="220"/>
      <c r="HDC44" s="220"/>
      <c r="HDD44" s="220"/>
      <c r="HDE44" s="220"/>
      <c r="HDF44" s="220"/>
      <c r="HDG44" s="220"/>
      <c r="HDH44" s="220"/>
      <c r="HDI44" s="220"/>
      <c r="HDJ44" s="220"/>
      <c r="HDK44" s="220"/>
      <c r="HDL44" s="220"/>
      <c r="HDM44" s="220"/>
      <c r="HDN44" s="220"/>
      <c r="HDO44" s="220"/>
      <c r="HDP44" s="220"/>
      <c r="HDQ44" s="220"/>
      <c r="HDR44" s="220"/>
      <c r="HDS44" s="220"/>
      <c r="HDT44" s="220"/>
      <c r="HDU44" s="220"/>
      <c r="HDV44" s="220"/>
      <c r="HDW44" s="220"/>
      <c r="HDX44" s="220"/>
      <c r="HDY44" s="220"/>
      <c r="HDZ44" s="220"/>
      <c r="HEA44" s="220"/>
      <c r="HEB44" s="220"/>
      <c r="HEC44" s="220"/>
      <c r="HED44" s="220"/>
      <c r="HEE44" s="220"/>
      <c r="HEF44" s="220"/>
      <c r="HEG44" s="220"/>
      <c r="HEH44" s="220"/>
      <c r="HEI44" s="220"/>
      <c r="HEJ44" s="220"/>
      <c r="HEK44" s="220"/>
      <c r="HEL44" s="220"/>
      <c r="HEM44" s="220"/>
      <c r="HEN44" s="220"/>
      <c r="HEO44" s="220"/>
      <c r="HEP44" s="220"/>
      <c r="HEQ44" s="220"/>
      <c r="HER44" s="220"/>
      <c r="HES44" s="220"/>
      <c r="HET44" s="220"/>
      <c r="HEU44" s="220"/>
      <c r="HEV44" s="220"/>
      <c r="HEW44" s="220"/>
      <c r="HEX44" s="220"/>
      <c r="HEY44" s="220"/>
      <c r="HEZ44" s="220"/>
      <c r="HFA44" s="220"/>
      <c r="HFB44" s="220"/>
      <c r="HFC44" s="220"/>
      <c r="HFD44" s="220"/>
      <c r="HFE44" s="220"/>
      <c r="HFF44" s="220"/>
      <c r="HFG44" s="220"/>
      <c r="HFH44" s="220"/>
      <c r="HFI44" s="220"/>
      <c r="HFJ44" s="220"/>
      <c r="HFK44" s="220"/>
      <c r="HFL44" s="220"/>
      <c r="HFM44" s="220"/>
      <c r="HFN44" s="220"/>
      <c r="HFO44" s="220"/>
      <c r="HFP44" s="220"/>
      <c r="HFQ44" s="220"/>
      <c r="HFR44" s="220"/>
      <c r="HFS44" s="220"/>
      <c r="HFT44" s="220"/>
      <c r="HFU44" s="220"/>
      <c r="HFV44" s="220"/>
      <c r="HFW44" s="220"/>
      <c r="HFX44" s="220"/>
      <c r="HFY44" s="220"/>
      <c r="HFZ44" s="220"/>
      <c r="HGA44" s="220"/>
      <c r="HGB44" s="220"/>
      <c r="HGC44" s="220"/>
      <c r="HGD44" s="220"/>
      <c r="HGE44" s="220"/>
      <c r="HGF44" s="220"/>
      <c r="HGG44" s="220"/>
      <c r="HGH44" s="220"/>
      <c r="HGI44" s="220"/>
      <c r="HGJ44" s="220"/>
      <c r="HGK44" s="220"/>
      <c r="HGL44" s="220"/>
      <c r="HGM44" s="220"/>
      <c r="HGN44" s="220"/>
      <c r="HGO44" s="220"/>
      <c r="HGP44" s="220"/>
      <c r="HGQ44" s="220"/>
      <c r="HGR44" s="220"/>
      <c r="HGS44" s="220"/>
      <c r="HGT44" s="220"/>
      <c r="HGU44" s="220"/>
      <c r="HGV44" s="220"/>
      <c r="HGW44" s="220"/>
      <c r="HGX44" s="220"/>
      <c r="HGY44" s="220"/>
      <c r="HGZ44" s="220"/>
      <c r="HHA44" s="220"/>
      <c r="HHB44" s="220"/>
      <c r="HHC44" s="220"/>
      <c r="HHD44" s="220"/>
      <c r="HHE44" s="220"/>
      <c r="HHF44" s="220"/>
      <c r="HHG44" s="220"/>
      <c r="HHH44" s="220"/>
      <c r="HHI44" s="220"/>
      <c r="HHJ44" s="220"/>
      <c r="HHK44" s="220"/>
      <c r="HHL44" s="220"/>
      <c r="HHM44" s="220"/>
      <c r="HHN44" s="220"/>
      <c r="HHO44" s="220"/>
      <c r="HHP44" s="220"/>
      <c r="HHQ44" s="220"/>
      <c r="HHR44" s="220"/>
      <c r="HHS44" s="220"/>
      <c r="HHT44" s="220"/>
      <c r="HHU44" s="220"/>
      <c r="HHV44" s="220"/>
      <c r="HHW44" s="220"/>
      <c r="HHX44" s="220"/>
      <c r="HHY44" s="220"/>
      <c r="HHZ44" s="220"/>
      <c r="HIA44" s="220"/>
      <c r="HIB44" s="220"/>
      <c r="HIC44" s="220"/>
      <c r="HID44" s="220"/>
      <c r="HIE44" s="220"/>
      <c r="HIF44" s="220"/>
      <c r="HIG44" s="220"/>
      <c r="HIH44" s="220"/>
      <c r="HII44" s="220"/>
      <c r="HIJ44" s="220"/>
      <c r="HIK44" s="220"/>
      <c r="HIL44" s="220"/>
      <c r="HIM44" s="220"/>
      <c r="HIN44" s="220"/>
      <c r="HIO44" s="220"/>
      <c r="HIP44" s="220"/>
      <c r="HIQ44" s="220"/>
      <c r="HIR44" s="220"/>
      <c r="HIS44" s="220"/>
      <c r="HIT44" s="220"/>
      <c r="HIU44" s="220"/>
      <c r="HIV44" s="220"/>
      <c r="HIW44" s="220"/>
      <c r="HIX44" s="220"/>
      <c r="HIY44" s="220"/>
      <c r="HIZ44" s="220"/>
      <c r="HJA44" s="220"/>
      <c r="HJB44" s="220"/>
      <c r="HJC44" s="220"/>
      <c r="HJD44" s="220"/>
      <c r="HJE44" s="220"/>
      <c r="HJF44" s="220"/>
      <c r="HJG44" s="220"/>
      <c r="HJH44" s="220"/>
      <c r="HJI44" s="220"/>
      <c r="HJJ44" s="220"/>
      <c r="HJK44" s="220"/>
      <c r="HJL44" s="220"/>
      <c r="HJM44" s="220"/>
      <c r="HJN44" s="220"/>
      <c r="HJO44" s="220"/>
      <c r="HJP44" s="220"/>
      <c r="HJQ44" s="220"/>
      <c r="HJR44" s="220"/>
      <c r="HJS44" s="220"/>
      <c r="HJT44" s="220"/>
      <c r="HJU44" s="220"/>
      <c r="HJV44" s="220"/>
      <c r="HJW44" s="220"/>
      <c r="HJX44" s="220"/>
      <c r="HJY44" s="220"/>
      <c r="HJZ44" s="220"/>
      <c r="HKA44" s="220"/>
      <c r="HKB44" s="220"/>
      <c r="HKC44" s="220"/>
      <c r="HKD44" s="220"/>
      <c r="HKE44" s="220"/>
      <c r="HKF44" s="220"/>
      <c r="HKG44" s="220"/>
      <c r="HKH44" s="220"/>
      <c r="HKI44" s="220"/>
      <c r="HKJ44" s="220"/>
      <c r="HKK44" s="220"/>
      <c r="HKL44" s="220"/>
      <c r="HKM44" s="220"/>
      <c r="HKN44" s="220"/>
      <c r="HKO44" s="220"/>
      <c r="HKP44" s="220"/>
      <c r="HKQ44" s="220"/>
      <c r="HKR44" s="220"/>
      <c r="HKS44" s="220"/>
      <c r="HKT44" s="220"/>
      <c r="HKU44" s="220"/>
      <c r="HKV44" s="220"/>
      <c r="HKW44" s="220"/>
      <c r="HKX44" s="220"/>
      <c r="HKY44" s="220"/>
      <c r="HKZ44" s="220"/>
      <c r="HLA44" s="220"/>
      <c r="HLB44" s="220"/>
      <c r="HLC44" s="220"/>
      <c r="HLD44" s="220"/>
      <c r="HLE44" s="220"/>
      <c r="HLF44" s="220"/>
      <c r="HLG44" s="220"/>
      <c r="HLH44" s="220"/>
      <c r="HLI44" s="220"/>
      <c r="HLJ44" s="220"/>
      <c r="HLK44" s="220"/>
      <c r="HLL44" s="220"/>
      <c r="HLM44" s="220"/>
      <c r="HLN44" s="220"/>
      <c r="HLO44" s="220"/>
      <c r="HLP44" s="220"/>
      <c r="HLQ44" s="220"/>
      <c r="HLR44" s="220"/>
      <c r="HLS44" s="220"/>
      <c r="HLT44" s="220"/>
      <c r="HLU44" s="220"/>
      <c r="HLV44" s="220"/>
      <c r="HLW44" s="220"/>
      <c r="HLX44" s="220"/>
      <c r="HLY44" s="220"/>
      <c r="HLZ44" s="220"/>
      <c r="HMA44" s="220"/>
      <c r="HMB44" s="220"/>
      <c r="HMC44" s="220"/>
      <c r="HMD44" s="220"/>
      <c r="HME44" s="220"/>
      <c r="HMF44" s="220"/>
      <c r="HMG44" s="220"/>
      <c r="HMH44" s="220"/>
      <c r="HMI44" s="220"/>
      <c r="HMJ44" s="220"/>
      <c r="HMK44" s="220"/>
      <c r="HML44" s="220"/>
      <c r="HMM44" s="220"/>
      <c r="HMN44" s="220"/>
      <c r="HMO44" s="220"/>
      <c r="HMP44" s="220"/>
      <c r="HMQ44" s="220"/>
      <c r="HMR44" s="220"/>
      <c r="HMS44" s="220"/>
      <c r="HMT44" s="220"/>
      <c r="HMU44" s="220"/>
      <c r="HMV44" s="220"/>
      <c r="HMW44" s="220"/>
      <c r="HMX44" s="220"/>
      <c r="HMY44" s="220"/>
      <c r="HMZ44" s="220"/>
      <c r="HNA44" s="220"/>
      <c r="HNB44" s="220"/>
      <c r="HNC44" s="220"/>
      <c r="HND44" s="220"/>
      <c r="HNE44" s="220"/>
      <c r="HNF44" s="220"/>
      <c r="HNG44" s="220"/>
      <c r="HNH44" s="220"/>
      <c r="HNI44" s="220"/>
      <c r="HNJ44" s="220"/>
      <c r="HNK44" s="220"/>
      <c r="HNL44" s="220"/>
      <c r="HNM44" s="220"/>
      <c r="HNN44" s="220"/>
      <c r="HNO44" s="220"/>
      <c r="HNP44" s="220"/>
      <c r="HNQ44" s="220"/>
      <c r="HNR44" s="220"/>
      <c r="HNS44" s="220"/>
      <c r="HNT44" s="220"/>
      <c r="HNU44" s="220"/>
      <c r="HNV44" s="220"/>
      <c r="HNW44" s="220"/>
      <c r="HNX44" s="220"/>
      <c r="HNY44" s="220"/>
      <c r="HNZ44" s="220"/>
      <c r="HOA44" s="220"/>
      <c r="HOB44" s="220"/>
      <c r="HOC44" s="220"/>
      <c r="HOD44" s="220"/>
      <c r="HOE44" s="220"/>
      <c r="HOF44" s="220"/>
      <c r="HOG44" s="220"/>
      <c r="HOH44" s="220"/>
      <c r="HOI44" s="220"/>
      <c r="HOJ44" s="220"/>
      <c r="HOK44" s="220"/>
      <c r="HOL44" s="220"/>
      <c r="HOM44" s="220"/>
      <c r="HON44" s="220"/>
      <c r="HOO44" s="220"/>
      <c r="HOP44" s="220"/>
      <c r="HOQ44" s="220"/>
      <c r="HOR44" s="220"/>
      <c r="HOS44" s="220"/>
      <c r="HOT44" s="220"/>
      <c r="HOU44" s="220"/>
      <c r="HOV44" s="220"/>
      <c r="HOW44" s="220"/>
      <c r="HOX44" s="220"/>
      <c r="HOY44" s="220"/>
      <c r="HOZ44" s="220"/>
      <c r="HPA44" s="220"/>
      <c r="HPB44" s="220"/>
      <c r="HPC44" s="220"/>
      <c r="HPD44" s="220"/>
      <c r="HPE44" s="220"/>
      <c r="HPF44" s="220"/>
      <c r="HPG44" s="220"/>
      <c r="HPH44" s="220"/>
      <c r="HPI44" s="220"/>
      <c r="HPJ44" s="220"/>
      <c r="HPK44" s="220"/>
      <c r="HPL44" s="220"/>
      <c r="HPM44" s="220"/>
      <c r="HPN44" s="220"/>
      <c r="HPO44" s="220"/>
      <c r="HPP44" s="220"/>
      <c r="HPQ44" s="220"/>
      <c r="HPR44" s="220"/>
      <c r="HPS44" s="220"/>
      <c r="HPT44" s="220"/>
      <c r="HPU44" s="220"/>
      <c r="HPV44" s="220"/>
      <c r="HPW44" s="220"/>
      <c r="HPX44" s="220"/>
      <c r="HPY44" s="220"/>
      <c r="HPZ44" s="220"/>
      <c r="HQA44" s="220"/>
      <c r="HQB44" s="220"/>
      <c r="HQC44" s="220"/>
      <c r="HQD44" s="220"/>
      <c r="HQE44" s="220"/>
      <c r="HQF44" s="220"/>
      <c r="HQG44" s="220"/>
      <c r="HQH44" s="220"/>
      <c r="HQI44" s="220"/>
      <c r="HQJ44" s="220"/>
      <c r="HQK44" s="220"/>
      <c r="HQL44" s="220"/>
      <c r="HQM44" s="220"/>
      <c r="HQN44" s="220"/>
      <c r="HQO44" s="220"/>
      <c r="HQP44" s="220"/>
      <c r="HQQ44" s="220"/>
      <c r="HQR44" s="220"/>
      <c r="HQS44" s="220"/>
      <c r="HQT44" s="220"/>
      <c r="HQU44" s="220"/>
      <c r="HQV44" s="220"/>
      <c r="HQW44" s="220"/>
      <c r="HQX44" s="220"/>
      <c r="HQY44" s="220"/>
      <c r="HQZ44" s="220"/>
      <c r="HRA44" s="220"/>
      <c r="HRB44" s="220"/>
      <c r="HRC44" s="220"/>
      <c r="HRD44" s="220"/>
      <c r="HRE44" s="220"/>
      <c r="HRF44" s="220"/>
      <c r="HRG44" s="220"/>
      <c r="HRH44" s="220"/>
      <c r="HRI44" s="220"/>
      <c r="HRJ44" s="220"/>
      <c r="HRK44" s="220"/>
      <c r="HRL44" s="220"/>
      <c r="HRM44" s="220"/>
      <c r="HRN44" s="220"/>
      <c r="HRO44" s="220"/>
      <c r="HRP44" s="220"/>
      <c r="HRQ44" s="220"/>
      <c r="HRR44" s="220"/>
      <c r="HRS44" s="220"/>
      <c r="HRT44" s="220"/>
      <c r="HRU44" s="220"/>
      <c r="HRV44" s="220"/>
      <c r="HRW44" s="220"/>
      <c r="HRX44" s="220"/>
      <c r="HRY44" s="220"/>
      <c r="HRZ44" s="220"/>
      <c r="HSA44" s="220"/>
      <c r="HSB44" s="220"/>
      <c r="HSC44" s="220"/>
      <c r="HSD44" s="220"/>
      <c r="HSE44" s="220"/>
      <c r="HSF44" s="220"/>
      <c r="HSG44" s="220"/>
      <c r="HSH44" s="220"/>
      <c r="HSI44" s="220"/>
      <c r="HSJ44" s="220"/>
      <c r="HSK44" s="220"/>
      <c r="HSL44" s="220"/>
      <c r="HSM44" s="220"/>
      <c r="HSN44" s="220"/>
      <c r="HSO44" s="220"/>
      <c r="HSP44" s="220"/>
      <c r="HSQ44" s="220"/>
      <c r="HSR44" s="220"/>
      <c r="HSS44" s="220"/>
      <c r="HST44" s="220"/>
      <c r="HSU44" s="220"/>
      <c r="HSV44" s="220"/>
      <c r="HSW44" s="220"/>
      <c r="HSX44" s="220"/>
      <c r="HSY44" s="220"/>
      <c r="HSZ44" s="220"/>
      <c r="HTA44" s="220"/>
      <c r="HTB44" s="220"/>
      <c r="HTC44" s="220"/>
      <c r="HTD44" s="220"/>
      <c r="HTE44" s="220"/>
      <c r="HTF44" s="220"/>
      <c r="HTG44" s="220"/>
      <c r="HTH44" s="220"/>
      <c r="HTI44" s="220"/>
      <c r="HTJ44" s="220"/>
      <c r="HTK44" s="220"/>
      <c r="HTL44" s="220"/>
      <c r="HTM44" s="220"/>
      <c r="HTN44" s="220"/>
      <c r="HTO44" s="220"/>
      <c r="HTP44" s="220"/>
      <c r="HTQ44" s="220"/>
      <c r="HTR44" s="220"/>
      <c r="HTS44" s="220"/>
      <c r="HTT44" s="220"/>
      <c r="HTU44" s="220"/>
      <c r="HTV44" s="220"/>
      <c r="HTW44" s="220"/>
      <c r="HTX44" s="220"/>
      <c r="HTY44" s="220"/>
      <c r="HTZ44" s="220"/>
      <c r="HUA44" s="220"/>
      <c r="HUB44" s="220"/>
      <c r="HUC44" s="220"/>
      <c r="HUD44" s="220"/>
      <c r="HUE44" s="220"/>
      <c r="HUF44" s="220"/>
      <c r="HUG44" s="220"/>
      <c r="HUH44" s="220"/>
      <c r="HUI44" s="220"/>
      <c r="HUJ44" s="220"/>
      <c r="HUK44" s="220"/>
      <c r="HUL44" s="220"/>
      <c r="HUM44" s="220"/>
      <c r="HUN44" s="220"/>
      <c r="HUO44" s="220"/>
      <c r="HUP44" s="220"/>
      <c r="HUQ44" s="220"/>
      <c r="HUR44" s="220"/>
      <c r="HUS44" s="220"/>
      <c r="HUT44" s="220"/>
      <c r="HUU44" s="220"/>
      <c r="HUV44" s="220"/>
      <c r="HUW44" s="220"/>
      <c r="HUX44" s="220"/>
      <c r="HUY44" s="220"/>
      <c r="HUZ44" s="220"/>
      <c r="HVA44" s="220"/>
      <c r="HVB44" s="220"/>
      <c r="HVC44" s="220"/>
      <c r="HVD44" s="220"/>
      <c r="HVE44" s="220"/>
      <c r="HVF44" s="220"/>
      <c r="HVG44" s="220"/>
      <c r="HVH44" s="220"/>
      <c r="HVI44" s="220"/>
      <c r="HVJ44" s="220"/>
      <c r="HVK44" s="220"/>
      <c r="HVL44" s="220"/>
      <c r="HVM44" s="220"/>
      <c r="HVN44" s="220"/>
      <c r="HVO44" s="220"/>
      <c r="HVP44" s="220"/>
      <c r="HVQ44" s="220"/>
      <c r="HVR44" s="220"/>
      <c r="HVS44" s="220"/>
      <c r="HVT44" s="220"/>
      <c r="HVU44" s="220"/>
      <c r="HVV44" s="220"/>
      <c r="HVW44" s="220"/>
      <c r="HVX44" s="220"/>
      <c r="HVY44" s="220"/>
      <c r="HVZ44" s="220"/>
      <c r="HWA44" s="220"/>
      <c r="HWB44" s="220"/>
      <c r="HWC44" s="220"/>
      <c r="HWD44" s="220"/>
      <c r="HWE44" s="220"/>
      <c r="HWF44" s="220"/>
      <c r="HWG44" s="220"/>
      <c r="HWH44" s="220"/>
      <c r="HWI44" s="220"/>
      <c r="HWJ44" s="220"/>
      <c r="HWK44" s="220"/>
      <c r="HWL44" s="220"/>
      <c r="HWM44" s="220"/>
      <c r="HWN44" s="220"/>
      <c r="HWO44" s="220"/>
      <c r="HWP44" s="220"/>
      <c r="HWQ44" s="220"/>
      <c r="HWR44" s="220"/>
      <c r="HWS44" s="220"/>
      <c r="HWT44" s="220"/>
      <c r="HWU44" s="220"/>
      <c r="HWV44" s="220"/>
      <c r="HWW44" s="220"/>
      <c r="HWX44" s="220"/>
      <c r="HWY44" s="220"/>
      <c r="HWZ44" s="220"/>
      <c r="HXA44" s="220"/>
      <c r="HXB44" s="220"/>
      <c r="HXC44" s="220"/>
      <c r="HXD44" s="220"/>
      <c r="HXE44" s="220"/>
      <c r="HXF44" s="220"/>
      <c r="HXG44" s="220"/>
      <c r="HXH44" s="220"/>
      <c r="HXI44" s="220"/>
      <c r="HXJ44" s="220"/>
      <c r="HXK44" s="220"/>
      <c r="HXL44" s="220"/>
      <c r="HXM44" s="220"/>
      <c r="HXN44" s="220"/>
      <c r="HXO44" s="220"/>
      <c r="HXP44" s="220"/>
      <c r="HXQ44" s="220"/>
      <c r="HXR44" s="220"/>
      <c r="HXS44" s="220"/>
      <c r="HXT44" s="220"/>
      <c r="HXU44" s="220"/>
      <c r="HXV44" s="220"/>
      <c r="HXW44" s="220"/>
      <c r="HXX44" s="220"/>
      <c r="HXY44" s="220"/>
      <c r="HXZ44" s="220"/>
      <c r="HYA44" s="220"/>
      <c r="HYB44" s="220"/>
      <c r="HYC44" s="220"/>
      <c r="HYD44" s="220"/>
      <c r="HYE44" s="220"/>
      <c r="HYF44" s="220"/>
      <c r="HYG44" s="220"/>
      <c r="HYH44" s="220"/>
      <c r="HYI44" s="220"/>
      <c r="HYJ44" s="220"/>
      <c r="HYK44" s="220"/>
      <c r="HYL44" s="220"/>
      <c r="HYM44" s="220"/>
      <c r="HYN44" s="220"/>
      <c r="HYO44" s="220"/>
      <c r="HYP44" s="220"/>
      <c r="HYQ44" s="220"/>
      <c r="HYR44" s="220"/>
      <c r="HYS44" s="220"/>
      <c r="HYT44" s="220"/>
      <c r="HYU44" s="220"/>
      <c r="HYV44" s="220"/>
      <c r="HYW44" s="220"/>
      <c r="HYX44" s="220"/>
      <c r="HYY44" s="220"/>
      <c r="HYZ44" s="220"/>
      <c r="HZA44" s="220"/>
      <c r="HZB44" s="220"/>
      <c r="HZC44" s="220"/>
      <c r="HZD44" s="220"/>
      <c r="HZE44" s="220"/>
      <c r="HZF44" s="220"/>
      <c r="HZG44" s="220"/>
      <c r="HZH44" s="220"/>
      <c r="HZI44" s="220"/>
      <c r="HZJ44" s="220"/>
      <c r="HZK44" s="220"/>
      <c r="HZL44" s="220"/>
      <c r="HZM44" s="220"/>
      <c r="HZN44" s="220"/>
      <c r="HZO44" s="220"/>
      <c r="HZP44" s="220"/>
      <c r="HZQ44" s="220"/>
      <c r="HZR44" s="220"/>
      <c r="HZS44" s="220"/>
      <c r="HZT44" s="220"/>
      <c r="HZU44" s="220"/>
      <c r="HZV44" s="220"/>
      <c r="HZW44" s="220"/>
      <c r="HZX44" s="220"/>
      <c r="HZY44" s="220"/>
      <c r="HZZ44" s="220"/>
      <c r="IAA44" s="220"/>
      <c r="IAB44" s="220"/>
      <c r="IAC44" s="220"/>
      <c r="IAD44" s="220"/>
      <c r="IAE44" s="220"/>
      <c r="IAF44" s="220"/>
      <c r="IAG44" s="220"/>
      <c r="IAH44" s="220"/>
      <c r="IAI44" s="220"/>
      <c r="IAJ44" s="220"/>
      <c r="IAK44" s="220"/>
      <c r="IAL44" s="220"/>
      <c r="IAM44" s="220"/>
      <c r="IAN44" s="220"/>
      <c r="IAO44" s="220"/>
      <c r="IAP44" s="220"/>
      <c r="IAQ44" s="220"/>
      <c r="IAR44" s="220"/>
      <c r="IAS44" s="220"/>
      <c r="IAT44" s="220"/>
      <c r="IAU44" s="220"/>
      <c r="IAV44" s="220"/>
      <c r="IAW44" s="220"/>
      <c r="IAX44" s="220"/>
      <c r="IAY44" s="220"/>
      <c r="IAZ44" s="220"/>
      <c r="IBA44" s="220"/>
      <c r="IBB44" s="220"/>
      <c r="IBC44" s="220"/>
      <c r="IBD44" s="220"/>
      <c r="IBE44" s="220"/>
      <c r="IBF44" s="220"/>
      <c r="IBG44" s="220"/>
      <c r="IBH44" s="220"/>
      <c r="IBI44" s="220"/>
      <c r="IBJ44" s="220"/>
      <c r="IBK44" s="220"/>
      <c r="IBL44" s="220"/>
      <c r="IBM44" s="220"/>
      <c r="IBN44" s="220"/>
      <c r="IBO44" s="220"/>
      <c r="IBP44" s="220"/>
      <c r="IBQ44" s="220"/>
      <c r="IBR44" s="220"/>
      <c r="IBS44" s="220"/>
      <c r="IBT44" s="220"/>
      <c r="IBU44" s="220"/>
      <c r="IBV44" s="220"/>
      <c r="IBW44" s="220"/>
      <c r="IBX44" s="220"/>
      <c r="IBY44" s="220"/>
      <c r="IBZ44" s="220"/>
      <c r="ICA44" s="220"/>
      <c r="ICB44" s="220"/>
      <c r="ICC44" s="220"/>
      <c r="ICD44" s="220"/>
      <c r="ICE44" s="220"/>
      <c r="ICF44" s="220"/>
      <c r="ICG44" s="220"/>
      <c r="ICH44" s="220"/>
      <c r="ICI44" s="220"/>
      <c r="ICJ44" s="220"/>
      <c r="ICK44" s="220"/>
      <c r="ICL44" s="220"/>
      <c r="ICM44" s="220"/>
      <c r="ICN44" s="220"/>
      <c r="ICO44" s="220"/>
      <c r="ICP44" s="220"/>
      <c r="ICQ44" s="220"/>
      <c r="ICR44" s="220"/>
      <c r="ICS44" s="220"/>
      <c r="ICT44" s="220"/>
      <c r="ICU44" s="220"/>
      <c r="ICV44" s="220"/>
      <c r="ICW44" s="220"/>
      <c r="ICX44" s="220"/>
      <c r="ICY44" s="220"/>
      <c r="ICZ44" s="220"/>
      <c r="IDA44" s="220"/>
      <c r="IDB44" s="220"/>
      <c r="IDC44" s="220"/>
      <c r="IDD44" s="220"/>
      <c r="IDE44" s="220"/>
      <c r="IDF44" s="220"/>
      <c r="IDG44" s="220"/>
      <c r="IDH44" s="220"/>
      <c r="IDI44" s="220"/>
      <c r="IDJ44" s="220"/>
      <c r="IDK44" s="220"/>
      <c r="IDL44" s="220"/>
      <c r="IDM44" s="220"/>
      <c r="IDN44" s="220"/>
      <c r="IDO44" s="220"/>
      <c r="IDP44" s="220"/>
      <c r="IDQ44" s="220"/>
      <c r="IDR44" s="220"/>
      <c r="IDS44" s="220"/>
      <c r="IDT44" s="220"/>
      <c r="IDU44" s="220"/>
      <c r="IDV44" s="220"/>
      <c r="IDW44" s="220"/>
      <c r="IDX44" s="220"/>
      <c r="IDY44" s="220"/>
      <c r="IDZ44" s="220"/>
      <c r="IEA44" s="220"/>
      <c r="IEB44" s="220"/>
      <c r="IEC44" s="220"/>
      <c r="IED44" s="220"/>
      <c r="IEE44" s="220"/>
      <c r="IEF44" s="220"/>
      <c r="IEG44" s="220"/>
      <c r="IEH44" s="220"/>
      <c r="IEI44" s="220"/>
      <c r="IEJ44" s="220"/>
      <c r="IEK44" s="220"/>
      <c r="IEL44" s="220"/>
      <c r="IEM44" s="220"/>
      <c r="IEN44" s="220"/>
      <c r="IEO44" s="220"/>
      <c r="IEP44" s="220"/>
      <c r="IEQ44" s="220"/>
      <c r="IER44" s="220"/>
      <c r="IES44" s="220"/>
      <c r="IET44" s="220"/>
      <c r="IEU44" s="220"/>
      <c r="IEV44" s="220"/>
      <c r="IEW44" s="220"/>
      <c r="IEX44" s="220"/>
      <c r="IEY44" s="220"/>
      <c r="IEZ44" s="220"/>
      <c r="IFA44" s="220"/>
      <c r="IFB44" s="220"/>
      <c r="IFC44" s="220"/>
      <c r="IFD44" s="220"/>
      <c r="IFE44" s="220"/>
      <c r="IFF44" s="220"/>
      <c r="IFG44" s="220"/>
      <c r="IFH44" s="220"/>
      <c r="IFI44" s="220"/>
      <c r="IFJ44" s="220"/>
      <c r="IFK44" s="220"/>
      <c r="IFL44" s="220"/>
      <c r="IFM44" s="220"/>
      <c r="IFN44" s="220"/>
      <c r="IFO44" s="220"/>
      <c r="IFP44" s="220"/>
      <c r="IFQ44" s="220"/>
      <c r="IFR44" s="220"/>
      <c r="IFS44" s="220"/>
      <c r="IFT44" s="220"/>
      <c r="IFU44" s="220"/>
      <c r="IFV44" s="220"/>
      <c r="IFW44" s="220"/>
      <c r="IFX44" s="220"/>
      <c r="IFY44" s="220"/>
      <c r="IFZ44" s="220"/>
      <c r="IGA44" s="220"/>
      <c r="IGB44" s="220"/>
      <c r="IGC44" s="220"/>
      <c r="IGD44" s="220"/>
      <c r="IGE44" s="220"/>
      <c r="IGF44" s="220"/>
      <c r="IGG44" s="220"/>
      <c r="IGH44" s="220"/>
      <c r="IGI44" s="220"/>
      <c r="IGJ44" s="220"/>
      <c r="IGK44" s="220"/>
      <c r="IGL44" s="220"/>
      <c r="IGM44" s="220"/>
      <c r="IGN44" s="220"/>
      <c r="IGO44" s="220"/>
      <c r="IGP44" s="220"/>
      <c r="IGQ44" s="220"/>
      <c r="IGR44" s="220"/>
      <c r="IGS44" s="220"/>
      <c r="IGT44" s="220"/>
      <c r="IGU44" s="220"/>
      <c r="IGV44" s="220"/>
      <c r="IGW44" s="220"/>
      <c r="IGX44" s="220"/>
      <c r="IGY44" s="220"/>
      <c r="IGZ44" s="220"/>
      <c r="IHA44" s="220"/>
      <c r="IHB44" s="220"/>
      <c r="IHC44" s="220"/>
      <c r="IHD44" s="220"/>
      <c r="IHE44" s="220"/>
      <c r="IHF44" s="220"/>
      <c r="IHG44" s="220"/>
      <c r="IHH44" s="220"/>
      <c r="IHI44" s="220"/>
      <c r="IHJ44" s="220"/>
      <c r="IHK44" s="220"/>
      <c r="IHL44" s="220"/>
      <c r="IHM44" s="220"/>
      <c r="IHN44" s="220"/>
      <c r="IHO44" s="220"/>
      <c r="IHP44" s="220"/>
      <c r="IHQ44" s="220"/>
      <c r="IHR44" s="220"/>
      <c r="IHS44" s="220"/>
      <c r="IHT44" s="220"/>
      <c r="IHU44" s="220"/>
      <c r="IHV44" s="220"/>
      <c r="IHW44" s="220"/>
      <c r="IHX44" s="220"/>
      <c r="IHY44" s="220"/>
      <c r="IHZ44" s="220"/>
      <c r="IIA44" s="220"/>
      <c r="IIB44" s="220"/>
      <c r="IIC44" s="220"/>
      <c r="IID44" s="220"/>
      <c r="IIE44" s="220"/>
      <c r="IIF44" s="220"/>
      <c r="IIG44" s="220"/>
      <c r="IIH44" s="220"/>
      <c r="III44" s="220"/>
      <c r="IIJ44" s="220"/>
      <c r="IIK44" s="220"/>
      <c r="IIL44" s="220"/>
      <c r="IIM44" s="220"/>
      <c r="IIN44" s="220"/>
      <c r="IIO44" s="220"/>
      <c r="IIP44" s="220"/>
      <c r="IIQ44" s="220"/>
      <c r="IIR44" s="220"/>
      <c r="IIS44" s="220"/>
      <c r="IIT44" s="220"/>
      <c r="IIU44" s="220"/>
      <c r="IIV44" s="220"/>
      <c r="IIW44" s="220"/>
      <c r="IIX44" s="220"/>
      <c r="IIY44" s="220"/>
      <c r="IIZ44" s="220"/>
      <c r="IJA44" s="220"/>
      <c r="IJB44" s="220"/>
      <c r="IJC44" s="220"/>
      <c r="IJD44" s="220"/>
      <c r="IJE44" s="220"/>
      <c r="IJF44" s="220"/>
      <c r="IJG44" s="220"/>
      <c r="IJH44" s="220"/>
      <c r="IJI44" s="220"/>
      <c r="IJJ44" s="220"/>
      <c r="IJK44" s="220"/>
      <c r="IJL44" s="220"/>
      <c r="IJM44" s="220"/>
      <c r="IJN44" s="220"/>
      <c r="IJO44" s="220"/>
      <c r="IJP44" s="220"/>
      <c r="IJQ44" s="220"/>
      <c r="IJR44" s="220"/>
      <c r="IJS44" s="220"/>
      <c r="IJT44" s="220"/>
      <c r="IJU44" s="220"/>
      <c r="IJV44" s="220"/>
      <c r="IJW44" s="220"/>
      <c r="IJX44" s="220"/>
      <c r="IJY44" s="220"/>
      <c r="IJZ44" s="220"/>
      <c r="IKA44" s="220"/>
      <c r="IKB44" s="220"/>
      <c r="IKC44" s="220"/>
      <c r="IKD44" s="220"/>
      <c r="IKE44" s="220"/>
      <c r="IKF44" s="220"/>
      <c r="IKG44" s="220"/>
      <c r="IKH44" s="220"/>
      <c r="IKI44" s="220"/>
      <c r="IKJ44" s="220"/>
      <c r="IKK44" s="220"/>
      <c r="IKL44" s="220"/>
      <c r="IKM44" s="220"/>
      <c r="IKN44" s="220"/>
      <c r="IKO44" s="220"/>
      <c r="IKP44" s="220"/>
      <c r="IKQ44" s="220"/>
      <c r="IKR44" s="220"/>
      <c r="IKS44" s="220"/>
      <c r="IKT44" s="220"/>
      <c r="IKU44" s="220"/>
      <c r="IKV44" s="220"/>
      <c r="IKW44" s="220"/>
      <c r="IKX44" s="220"/>
      <c r="IKY44" s="220"/>
      <c r="IKZ44" s="220"/>
      <c r="ILA44" s="220"/>
      <c r="ILB44" s="220"/>
      <c r="ILC44" s="220"/>
      <c r="ILD44" s="220"/>
      <c r="ILE44" s="220"/>
      <c r="ILF44" s="220"/>
      <c r="ILG44" s="220"/>
      <c r="ILH44" s="220"/>
      <c r="ILI44" s="220"/>
      <c r="ILJ44" s="220"/>
      <c r="ILK44" s="220"/>
      <c r="ILL44" s="220"/>
      <c r="ILM44" s="220"/>
      <c r="ILN44" s="220"/>
      <c r="ILO44" s="220"/>
      <c r="ILP44" s="220"/>
      <c r="ILQ44" s="220"/>
      <c r="ILR44" s="220"/>
      <c r="ILS44" s="220"/>
      <c r="ILT44" s="220"/>
      <c r="ILU44" s="220"/>
      <c r="ILV44" s="220"/>
      <c r="ILW44" s="220"/>
      <c r="ILX44" s="220"/>
      <c r="ILY44" s="220"/>
      <c r="ILZ44" s="220"/>
      <c r="IMA44" s="220"/>
      <c r="IMB44" s="220"/>
      <c r="IMC44" s="220"/>
      <c r="IMD44" s="220"/>
      <c r="IME44" s="220"/>
      <c r="IMF44" s="220"/>
      <c r="IMG44" s="220"/>
      <c r="IMH44" s="220"/>
      <c r="IMI44" s="220"/>
      <c r="IMJ44" s="220"/>
      <c r="IMK44" s="220"/>
      <c r="IML44" s="220"/>
      <c r="IMM44" s="220"/>
      <c r="IMN44" s="220"/>
      <c r="IMO44" s="220"/>
      <c r="IMP44" s="220"/>
      <c r="IMQ44" s="220"/>
      <c r="IMR44" s="220"/>
      <c r="IMS44" s="220"/>
      <c r="IMT44" s="220"/>
      <c r="IMU44" s="220"/>
      <c r="IMV44" s="220"/>
      <c r="IMW44" s="220"/>
      <c r="IMX44" s="220"/>
      <c r="IMY44" s="220"/>
      <c r="IMZ44" s="220"/>
      <c r="INA44" s="220"/>
      <c r="INB44" s="220"/>
      <c r="INC44" s="220"/>
      <c r="IND44" s="220"/>
      <c r="INE44" s="220"/>
      <c r="INF44" s="220"/>
      <c r="ING44" s="220"/>
      <c r="INH44" s="220"/>
      <c r="INI44" s="220"/>
      <c r="INJ44" s="220"/>
      <c r="INK44" s="220"/>
      <c r="INL44" s="220"/>
      <c r="INM44" s="220"/>
      <c r="INN44" s="220"/>
      <c r="INO44" s="220"/>
      <c r="INP44" s="220"/>
      <c r="INQ44" s="220"/>
      <c r="INR44" s="220"/>
      <c r="INS44" s="220"/>
      <c r="INT44" s="220"/>
      <c r="INU44" s="220"/>
      <c r="INV44" s="220"/>
      <c r="INW44" s="220"/>
      <c r="INX44" s="220"/>
      <c r="INY44" s="220"/>
      <c r="INZ44" s="220"/>
      <c r="IOA44" s="220"/>
      <c r="IOB44" s="220"/>
      <c r="IOC44" s="220"/>
      <c r="IOD44" s="220"/>
      <c r="IOE44" s="220"/>
      <c r="IOF44" s="220"/>
      <c r="IOG44" s="220"/>
      <c r="IOH44" s="220"/>
      <c r="IOI44" s="220"/>
      <c r="IOJ44" s="220"/>
      <c r="IOK44" s="220"/>
      <c r="IOL44" s="220"/>
      <c r="IOM44" s="220"/>
      <c r="ION44" s="220"/>
      <c r="IOO44" s="220"/>
      <c r="IOP44" s="220"/>
      <c r="IOQ44" s="220"/>
      <c r="IOR44" s="220"/>
      <c r="IOS44" s="220"/>
      <c r="IOT44" s="220"/>
      <c r="IOU44" s="220"/>
      <c r="IOV44" s="220"/>
      <c r="IOW44" s="220"/>
      <c r="IOX44" s="220"/>
      <c r="IOY44" s="220"/>
      <c r="IOZ44" s="220"/>
      <c r="IPA44" s="220"/>
      <c r="IPB44" s="220"/>
      <c r="IPC44" s="220"/>
      <c r="IPD44" s="220"/>
      <c r="IPE44" s="220"/>
      <c r="IPF44" s="220"/>
      <c r="IPG44" s="220"/>
      <c r="IPH44" s="220"/>
      <c r="IPI44" s="220"/>
      <c r="IPJ44" s="220"/>
      <c r="IPK44" s="220"/>
      <c r="IPL44" s="220"/>
      <c r="IPM44" s="220"/>
      <c r="IPN44" s="220"/>
      <c r="IPO44" s="220"/>
      <c r="IPP44" s="220"/>
      <c r="IPQ44" s="220"/>
      <c r="IPR44" s="220"/>
      <c r="IPS44" s="220"/>
      <c r="IPT44" s="220"/>
      <c r="IPU44" s="220"/>
      <c r="IPV44" s="220"/>
      <c r="IPW44" s="220"/>
      <c r="IPX44" s="220"/>
      <c r="IPY44" s="220"/>
      <c r="IPZ44" s="220"/>
      <c r="IQA44" s="220"/>
      <c r="IQB44" s="220"/>
      <c r="IQC44" s="220"/>
      <c r="IQD44" s="220"/>
      <c r="IQE44" s="220"/>
      <c r="IQF44" s="220"/>
      <c r="IQG44" s="220"/>
      <c r="IQH44" s="220"/>
      <c r="IQI44" s="220"/>
      <c r="IQJ44" s="220"/>
      <c r="IQK44" s="220"/>
      <c r="IQL44" s="220"/>
      <c r="IQM44" s="220"/>
      <c r="IQN44" s="220"/>
      <c r="IQO44" s="220"/>
      <c r="IQP44" s="220"/>
      <c r="IQQ44" s="220"/>
      <c r="IQR44" s="220"/>
      <c r="IQS44" s="220"/>
      <c r="IQT44" s="220"/>
      <c r="IQU44" s="220"/>
      <c r="IQV44" s="220"/>
      <c r="IQW44" s="220"/>
      <c r="IQX44" s="220"/>
      <c r="IQY44" s="220"/>
      <c r="IQZ44" s="220"/>
      <c r="IRA44" s="220"/>
      <c r="IRB44" s="220"/>
      <c r="IRC44" s="220"/>
      <c r="IRD44" s="220"/>
      <c r="IRE44" s="220"/>
      <c r="IRF44" s="220"/>
      <c r="IRG44" s="220"/>
      <c r="IRH44" s="220"/>
      <c r="IRI44" s="220"/>
      <c r="IRJ44" s="220"/>
      <c r="IRK44" s="220"/>
      <c r="IRL44" s="220"/>
      <c r="IRM44" s="220"/>
      <c r="IRN44" s="220"/>
      <c r="IRO44" s="220"/>
      <c r="IRP44" s="220"/>
      <c r="IRQ44" s="220"/>
      <c r="IRR44" s="220"/>
      <c r="IRS44" s="220"/>
      <c r="IRT44" s="220"/>
      <c r="IRU44" s="220"/>
      <c r="IRV44" s="220"/>
      <c r="IRW44" s="220"/>
      <c r="IRX44" s="220"/>
      <c r="IRY44" s="220"/>
      <c r="IRZ44" s="220"/>
      <c r="ISA44" s="220"/>
      <c r="ISB44" s="220"/>
      <c r="ISC44" s="220"/>
      <c r="ISD44" s="220"/>
      <c r="ISE44" s="220"/>
      <c r="ISF44" s="220"/>
      <c r="ISG44" s="220"/>
      <c r="ISH44" s="220"/>
      <c r="ISI44" s="220"/>
      <c r="ISJ44" s="220"/>
      <c r="ISK44" s="220"/>
      <c r="ISL44" s="220"/>
      <c r="ISM44" s="220"/>
      <c r="ISN44" s="220"/>
      <c r="ISO44" s="220"/>
      <c r="ISP44" s="220"/>
      <c r="ISQ44" s="220"/>
      <c r="ISR44" s="220"/>
      <c r="ISS44" s="220"/>
      <c r="IST44" s="220"/>
      <c r="ISU44" s="220"/>
      <c r="ISV44" s="220"/>
      <c r="ISW44" s="220"/>
      <c r="ISX44" s="220"/>
      <c r="ISY44" s="220"/>
      <c r="ISZ44" s="220"/>
      <c r="ITA44" s="220"/>
      <c r="ITB44" s="220"/>
      <c r="ITC44" s="220"/>
      <c r="ITD44" s="220"/>
      <c r="ITE44" s="220"/>
      <c r="ITF44" s="220"/>
      <c r="ITG44" s="220"/>
      <c r="ITH44" s="220"/>
      <c r="ITI44" s="220"/>
      <c r="ITJ44" s="220"/>
      <c r="ITK44" s="220"/>
      <c r="ITL44" s="220"/>
      <c r="ITM44" s="220"/>
      <c r="ITN44" s="220"/>
      <c r="ITO44" s="220"/>
      <c r="ITP44" s="220"/>
      <c r="ITQ44" s="220"/>
      <c r="ITR44" s="220"/>
      <c r="ITS44" s="220"/>
      <c r="ITT44" s="220"/>
      <c r="ITU44" s="220"/>
      <c r="ITV44" s="220"/>
      <c r="ITW44" s="220"/>
      <c r="ITX44" s="220"/>
      <c r="ITY44" s="220"/>
      <c r="ITZ44" s="220"/>
      <c r="IUA44" s="220"/>
      <c r="IUB44" s="220"/>
      <c r="IUC44" s="220"/>
      <c r="IUD44" s="220"/>
      <c r="IUE44" s="220"/>
      <c r="IUF44" s="220"/>
      <c r="IUG44" s="220"/>
      <c r="IUH44" s="220"/>
      <c r="IUI44" s="220"/>
      <c r="IUJ44" s="220"/>
      <c r="IUK44" s="220"/>
      <c r="IUL44" s="220"/>
      <c r="IUM44" s="220"/>
      <c r="IUN44" s="220"/>
      <c r="IUO44" s="220"/>
      <c r="IUP44" s="220"/>
      <c r="IUQ44" s="220"/>
      <c r="IUR44" s="220"/>
      <c r="IUS44" s="220"/>
      <c r="IUT44" s="220"/>
      <c r="IUU44" s="220"/>
      <c r="IUV44" s="220"/>
      <c r="IUW44" s="220"/>
      <c r="IUX44" s="220"/>
      <c r="IUY44" s="220"/>
      <c r="IUZ44" s="220"/>
      <c r="IVA44" s="220"/>
      <c r="IVB44" s="220"/>
      <c r="IVC44" s="220"/>
      <c r="IVD44" s="220"/>
      <c r="IVE44" s="220"/>
      <c r="IVF44" s="220"/>
      <c r="IVG44" s="220"/>
      <c r="IVH44" s="220"/>
      <c r="IVI44" s="220"/>
      <c r="IVJ44" s="220"/>
      <c r="IVK44" s="220"/>
      <c r="IVL44" s="220"/>
      <c r="IVM44" s="220"/>
      <c r="IVN44" s="220"/>
      <c r="IVO44" s="220"/>
      <c r="IVP44" s="220"/>
      <c r="IVQ44" s="220"/>
      <c r="IVR44" s="220"/>
      <c r="IVS44" s="220"/>
      <c r="IVT44" s="220"/>
      <c r="IVU44" s="220"/>
      <c r="IVV44" s="220"/>
      <c r="IVW44" s="220"/>
      <c r="IVX44" s="220"/>
      <c r="IVY44" s="220"/>
      <c r="IVZ44" s="220"/>
      <c r="IWA44" s="220"/>
      <c r="IWB44" s="220"/>
      <c r="IWC44" s="220"/>
      <c r="IWD44" s="220"/>
      <c r="IWE44" s="220"/>
      <c r="IWF44" s="220"/>
      <c r="IWG44" s="220"/>
      <c r="IWH44" s="220"/>
      <c r="IWI44" s="220"/>
      <c r="IWJ44" s="220"/>
      <c r="IWK44" s="220"/>
      <c r="IWL44" s="220"/>
      <c r="IWM44" s="220"/>
      <c r="IWN44" s="220"/>
      <c r="IWO44" s="220"/>
      <c r="IWP44" s="220"/>
      <c r="IWQ44" s="220"/>
      <c r="IWR44" s="220"/>
      <c r="IWS44" s="220"/>
      <c r="IWT44" s="220"/>
      <c r="IWU44" s="220"/>
      <c r="IWV44" s="220"/>
      <c r="IWW44" s="220"/>
      <c r="IWX44" s="220"/>
      <c r="IWY44" s="220"/>
      <c r="IWZ44" s="220"/>
      <c r="IXA44" s="220"/>
      <c r="IXB44" s="220"/>
      <c r="IXC44" s="220"/>
      <c r="IXD44" s="220"/>
      <c r="IXE44" s="220"/>
      <c r="IXF44" s="220"/>
      <c r="IXG44" s="220"/>
      <c r="IXH44" s="220"/>
      <c r="IXI44" s="220"/>
      <c r="IXJ44" s="220"/>
      <c r="IXK44" s="220"/>
      <c r="IXL44" s="220"/>
      <c r="IXM44" s="220"/>
      <c r="IXN44" s="220"/>
      <c r="IXO44" s="220"/>
      <c r="IXP44" s="220"/>
      <c r="IXQ44" s="220"/>
      <c r="IXR44" s="220"/>
      <c r="IXS44" s="220"/>
      <c r="IXT44" s="220"/>
      <c r="IXU44" s="220"/>
      <c r="IXV44" s="220"/>
      <c r="IXW44" s="220"/>
      <c r="IXX44" s="220"/>
      <c r="IXY44" s="220"/>
      <c r="IXZ44" s="220"/>
      <c r="IYA44" s="220"/>
      <c r="IYB44" s="220"/>
      <c r="IYC44" s="220"/>
      <c r="IYD44" s="220"/>
      <c r="IYE44" s="220"/>
      <c r="IYF44" s="220"/>
      <c r="IYG44" s="220"/>
      <c r="IYH44" s="220"/>
      <c r="IYI44" s="220"/>
      <c r="IYJ44" s="220"/>
      <c r="IYK44" s="220"/>
      <c r="IYL44" s="220"/>
      <c r="IYM44" s="220"/>
      <c r="IYN44" s="220"/>
      <c r="IYO44" s="220"/>
      <c r="IYP44" s="220"/>
      <c r="IYQ44" s="220"/>
      <c r="IYR44" s="220"/>
      <c r="IYS44" s="220"/>
      <c r="IYT44" s="220"/>
      <c r="IYU44" s="220"/>
      <c r="IYV44" s="220"/>
      <c r="IYW44" s="220"/>
      <c r="IYX44" s="220"/>
      <c r="IYY44" s="220"/>
      <c r="IYZ44" s="220"/>
      <c r="IZA44" s="220"/>
      <c r="IZB44" s="220"/>
      <c r="IZC44" s="220"/>
      <c r="IZD44" s="220"/>
      <c r="IZE44" s="220"/>
      <c r="IZF44" s="220"/>
      <c r="IZG44" s="220"/>
      <c r="IZH44" s="220"/>
      <c r="IZI44" s="220"/>
      <c r="IZJ44" s="220"/>
      <c r="IZK44" s="220"/>
      <c r="IZL44" s="220"/>
      <c r="IZM44" s="220"/>
      <c r="IZN44" s="220"/>
      <c r="IZO44" s="220"/>
      <c r="IZP44" s="220"/>
      <c r="IZQ44" s="220"/>
      <c r="IZR44" s="220"/>
      <c r="IZS44" s="220"/>
      <c r="IZT44" s="220"/>
      <c r="IZU44" s="220"/>
      <c r="IZV44" s="220"/>
      <c r="IZW44" s="220"/>
      <c r="IZX44" s="220"/>
      <c r="IZY44" s="220"/>
      <c r="IZZ44" s="220"/>
      <c r="JAA44" s="220"/>
      <c r="JAB44" s="220"/>
      <c r="JAC44" s="220"/>
      <c r="JAD44" s="220"/>
      <c r="JAE44" s="220"/>
      <c r="JAF44" s="220"/>
      <c r="JAG44" s="220"/>
      <c r="JAH44" s="220"/>
      <c r="JAI44" s="220"/>
      <c r="JAJ44" s="220"/>
      <c r="JAK44" s="220"/>
      <c r="JAL44" s="220"/>
      <c r="JAM44" s="220"/>
      <c r="JAN44" s="220"/>
      <c r="JAO44" s="220"/>
      <c r="JAP44" s="220"/>
      <c r="JAQ44" s="220"/>
      <c r="JAR44" s="220"/>
      <c r="JAS44" s="220"/>
      <c r="JAT44" s="220"/>
      <c r="JAU44" s="220"/>
      <c r="JAV44" s="220"/>
      <c r="JAW44" s="220"/>
      <c r="JAX44" s="220"/>
      <c r="JAY44" s="220"/>
      <c r="JAZ44" s="220"/>
      <c r="JBA44" s="220"/>
      <c r="JBB44" s="220"/>
      <c r="JBC44" s="220"/>
      <c r="JBD44" s="220"/>
      <c r="JBE44" s="220"/>
      <c r="JBF44" s="220"/>
      <c r="JBG44" s="220"/>
      <c r="JBH44" s="220"/>
      <c r="JBI44" s="220"/>
      <c r="JBJ44" s="220"/>
      <c r="JBK44" s="220"/>
      <c r="JBL44" s="220"/>
      <c r="JBM44" s="220"/>
      <c r="JBN44" s="220"/>
      <c r="JBO44" s="220"/>
      <c r="JBP44" s="220"/>
      <c r="JBQ44" s="220"/>
      <c r="JBR44" s="220"/>
      <c r="JBS44" s="220"/>
      <c r="JBT44" s="220"/>
      <c r="JBU44" s="220"/>
      <c r="JBV44" s="220"/>
      <c r="JBW44" s="220"/>
      <c r="JBX44" s="220"/>
      <c r="JBY44" s="220"/>
      <c r="JBZ44" s="220"/>
      <c r="JCA44" s="220"/>
      <c r="JCB44" s="220"/>
      <c r="JCC44" s="220"/>
      <c r="JCD44" s="220"/>
      <c r="JCE44" s="220"/>
      <c r="JCF44" s="220"/>
      <c r="JCG44" s="220"/>
      <c r="JCH44" s="220"/>
      <c r="JCI44" s="220"/>
      <c r="JCJ44" s="220"/>
      <c r="JCK44" s="220"/>
      <c r="JCL44" s="220"/>
      <c r="JCM44" s="220"/>
      <c r="JCN44" s="220"/>
      <c r="JCO44" s="220"/>
      <c r="JCP44" s="220"/>
      <c r="JCQ44" s="220"/>
      <c r="JCR44" s="220"/>
      <c r="JCS44" s="220"/>
      <c r="JCT44" s="220"/>
      <c r="JCU44" s="220"/>
      <c r="JCV44" s="220"/>
      <c r="JCW44" s="220"/>
      <c r="JCX44" s="220"/>
      <c r="JCY44" s="220"/>
      <c r="JCZ44" s="220"/>
      <c r="JDA44" s="220"/>
      <c r="JDB44" s="220"/>
      <c r="JDC44" s="220"/>
      <c r="JDD44" s="220"/>
      <c r="JDE44" s="220"/>
      <c r="JDF44" s="220"/>
      <c r="JDG44" s="220"/>
      <c r="JDH44" s="220"/>
      <c r="JDI44" s="220"/>
      <c r="JDJ44" s="220"/>
      <c r="JDK44" s="220"/>
      <c r="JDL44" s="220"/>
      <c r="JDM44" s="220"/>
      <c r="JDN44" s="220"/>
      <c r="JDO44" s="220"/>
      <c r="JDP44" s="220"/>
      <c r="JDQ44" s="220"/>
      <c r="JDR44" s="220"/>
      <c r="JDS44" s="220"/>
      <c r="JDT44" s="220"/>
      <c r="JDU44" s="220"/>
      <c r="JDV44" s="220"/>
      <c r="JDW44" s="220"/>
      <c r="JDX44" s="220"/>
      <c r="JDY44" s="220"/>
      <c r="JDZ44" s="220"/>
      <c r="JEA44" s="220"/>
      <c r="JEB44" s="220"/>
      <c r="JEC44" s="220"/>
      <c r="JED44" s="220"/>
      <c r="JEE44" s="220"/>
      <c r="JEF44" s="220"/>
      <c r="JEG44" s="220"/>
      <c r="JEH44" s="220"/>
      <c r="JEI44" s="220"/>
      <c r="JEJ44" s="220"/>
      <c r="JEK44" s="220"/>
      <c r="JEL44" s="220"/>
      <c r="JEM44" s="220"/>
      <c r="JEN44" s="220"/>
      <c r="JEO44" s="220"/>
      <c r="JEP44" s="220"/>
      <c r="JEQ44" s="220"/>
      <c r="JER44" s="220"/>
      <c r="JES44" s="220"/>
      <c r="JET44" s="220"/>
      <c r="JEU44" s="220"/>
      <c r="JEV44" s="220"/>
      <c r="JEW44" s="220"/>
      <c r="JEX44" s="220"/>
      <c r="JEY44" s="220"/>
      <c r="JEZ44" s="220"/>
      <c r="JFA44" s="220"/>
      <c r="JFB44" s="220"/>
      <c r="JFC44" s="220"/>
      <c r="JFD44" s="220"/>
      <c r="JFE44" s="220"/>
      <c r="JFF44" s="220"/>
      <c r="JFG44" s="220"/>
      <c r="JFH44" s="220"/>
      <c r="JFI44" s="220"/>
      <c r="JFJ44" s="220"/>
      <c r="JFK44" s="220"/>
      <c r="JFL44" s="220"/>
      <c r="JFM44" s="220"/>
      <c r="JFN44" s="220"/>
      <c r="JFO44" s="220"/>
      <c r="JFP44" s="220"/>
      <c r="JFQ44" s="220"/>
      <c r="JFR44" s="220"/>
      <c r="JFS44" s="220"/>
      <c r="JFT44" s="220"/>
      <c r="JFU44" s="220"/>
      <c r="JFV44" s="220"/>
      <c r="JFW44" s="220"/>
      <c r="JFX44" s="220"/>
      <c r="JFY44" s="220"/>
      <c r="JFZ44" s="220"/>
      <c r="JGA44" s="220"/>
      <c r="JGB44" s="220"/>
      <c r="JGC44" s="220"/>
      <c r="JGD44" s="220"/>
      <c r="JGE44" s="220"/>
      <c r="JGF44" s="220"/>
      <c r="JGG44" s="220"/>
      <c r="JGH44" s="220"/>
      <c r="JGI44" s="220"/>
      <c r="JGJ44" s="220"/>
      <c r="JGK44" s="220"/>
      <c r="JGL44" s="220"/>
      <c r="JGM44" s="220"/>
      <c r="JGN44" s="220"/>
      <c r="JGO44" s="220"/>
      <c r="JGP44" s="220"/>
      <c r="JGQ44" s="220"/>
      <c r="JGR44" s="220"/>
      <c r="JGS44" s="220"/>
      <c r="JGT44" s="220"/>
      <c r="JGU44" s="220"/>
      <c r="JGV44" s="220"/>
      <c r="JGW44" s="220"/>
      <c r="JGX44" s="220"/>
      <c r="JGY44" s="220"/>
      <c r="JGZ44" s="220"/>
      <c r="JHA44" s="220"/>
      <c r="JHB44" s="220"/>
      <c r="JHC44" s="220"/>
      <c r="JHD44" s="220"/>
      <c r="JHE44" s="220"/>
      <c r="JHF44" s="220"/>
      <c r="JHG44" s="220"/>
      <c r="JHH44" s="220"/>
      <c r="JHI44" s="220"/>
      <c r="JHJ44" s="220"/>
      <c r="JHK44" s="220"/>
      <c r="JHL44" s="220"/>
      <c r="JHM44" s="220"/>
      <c r="JHN44" s="220"/>
      <c r="JHO44" s="220"/>
      <c r="JHP44" s="220"/>
      <c r="JHQ44" s="220"/>
      <c r="JHR44" s="220"/>
      <c r="JHS44" s="220"/>
      <c r="JHT44" s="220"/>
      <c r="JHU44" s="220"/>
      <c r="JHV44" s="220"/>
      <c r="JHW44" s="220"/>
      <c r="JHX44" s="220"/>
      <c r="JHY44" s="220"/>
      <c r="JHZ44" s="220"/>
      <c r="JIA44" s="220"/>
      <c r="JIB44" s="220"/>
      <c r="JIC44" s="220"/>
      <c r="JID44" s="220"/>
      <c r="JIE44" s="220"/>
      <c r="JIF44" s="220"/>
      <c r="JIG44" s="220"/>
      <c r="JIH44" s="220"/>
      <c r="JII44" s="220"/>
      <c r="JIJ44" s="220"/>
      <c r="JIK44" s="220"/>
      <c r="JIL44" s="220"/>
      <c r="JIM44" s="220"/>
      <c r="JIN44" s="220"/>
      <c r="JIO44" s="220"/>
      <c r="JIP44" s="220"/>
      <c r="JIQ44" s="220"/>
      <c r="JIR44" s="220"/>
      <c r="JIS44" s="220"/>
      <c r="JIT44" s="220"/>
      <c r="JIU44" s="220"/>
      <c r="JIV44" s="220"/>
      <c r="JIW44" s="220"/>
      <c r="JIX44" s="220"/>
      <c r="JIY44" s="220"/>
      <c r="JIZ44" s="220"/>
      <c r="JJA44" s="220"/>
      <c r="JJB44" s="220"/>
      <c r="JJC44" s="220"/>
      <c r="JJD44" s="220"/>
      <c r="JJE44" s="220"/>
      <c r="JJF44" s="220"/>
      <c r="JJG44" s="220"/>
      <c r="JJH44" s="220"/>
      <c r="JJI44" s="220"/>
      <c r="JJJ44" s="220"/>
      <c r="JJK44" s="220"/>
      <c r="JJL44" s="220"/>
      <c r="JJM44" s="220"/>
      <c r="JJN44" s="220"/>
      <c r="JJO44" s="220"/>
      <c r="JJP44" s="220"/>
      <c r="JJQ44" s="220"/>
      <c r="JJR44" s="220"/>
      <c r="JJS44" s="220"/>
      <c r="JJT44" s="220"/>
      <c r="JJU44" s="220"/>
      <c r="JJV44" s="220"/>
      <c r="JJW44" s="220"/>
      <c r="JJX44" s="220"/>
      <c r="JJY44" s="220"/>
      <c r="JJZ44" s="220"/>
      <c r="JKA44" s="220"/>
      <c r="JKB44" s="220"/>
      <c r="JKC44" s="220"/>
      <c r="JKD44" s="220"/>
      <c r="JKE44" s="220"/>
      <c r="JKF44" s="220"/>
      <c r="JKG44" s="220"/>
      <c r="JKH44" s="220"/>
      <c r="JKI44" s="220"/>
      <c r="JKJ44" s="220"/>
      <c r="JKK44" s="220"/>
      <c r="JKL44" s="220"/>
      <c r="JKM44" s="220"/>
      <c r="JKN44" s="220"/>
      <c r="JKO44" s="220"/>
      <c r="JKP44" s="220"/>
      <c r="JKQ44" s="220"/>
      <c r="JKR44" s="220"/>
      <c r="JKS44" s="220"/>
      <c r="JKT44" s="220"/>
      <c r="JKU44" s="220"/>
      <c r="JKV44" s="220"/>
      <c r="JKW44" s="220"/>
      <c r="JKX44" s="220"/>
      <c r="JKY44" s="220"/>
      <c r="JKZ44" s="220"/>
      <c r="JLA44" s="220"/>
      <c r="JLB44" s="220"/>
      <c r="JLC44" s="220"/>
      <c r="JLD44" s="220"/>
      <c r="JLE44" s="220"/>
      <c r="JLF44" s="220"/>
      <c r="JLG44" s="220"/>
      <c r="JLH44" s="220"/>
      <c r="JLI44" s="220"/>
      <c r="JLJ44" s="220"/>
      <c r="JLK44" s="220"/>
      <c r="JLL44" s="220"/>
      <c r="JLM44" s="220"/>
      <c r="JLN44" s="220"/>
      <c r="JLO44" s="220"/>
      <c r="JLP44" s="220"/>
      <c r="JLQ44" s="220"/>
      <c r="JLR44" s="220"/>
      <c r="JLS44" s="220"/>
      <c r="JLT44" s="220"/>
      <c r="JLU44" s="220"/>
      <c r="JLV44" s="220"/>
      <c r="JLW44" s="220"/>
      <c r="JLX44" s="220"/>
      <c r="JLY44" s="220"/>
      <c r="JLZ44" s="220"/>
      <c r="JMA44" s="220"/>
      <c r="JMB44" s="220"/>
      <c r="JMC44" s="220"/>
      <c r="JMD44" s="220"/>
      <c r="JME44" s="220"/>
      <c r="JMF44" s="220"/>
      <c r="JMG44" s="220"/>
      <c r="JMH44" s="220"/>
      <c r="JMI44" s="220"/>
      <c r="JMJ44" s="220"/>
      <c r="JMK44" s="220"/>
      <c r="JML44" s="220"/>
      <c r="JMM44" s="220"/>
      <c r="JMN44" s="220"/>
      <c r="JMO44" s="220"/>
      <c r="JMP44" s="220"/>
      <c r="JMQ44" s="220"/>
      <c r="JMR44" s="220"/>
      <c r="JMS44" s="220"/>
      <c r="JMT44" s="220"/>
      <c r="JMU44" s="220"/>
      <c r="JMV44" s="220"/>
      <c r="JMW44" s="220"/>
      <c r="JMX44" s="220"/>
      <c r="JMY44" s="220"/>
      <c r="JMZ44" s="220"/>
      <c r="JNA44" s="220"/>
      <c r="JNB44" s="220"/>
      <c r="JNC44" s="220"/>
      <c r="JND44" s="220"/>
      <c r="JNE44" s="220"/>
      <c r="JNF44" s="220"/>
      <c r="JNG44" s="220"/>
      <c r="JNH44" s="220"/>
      <c r="JNI44" s="220"/>
      <c r="JNJ44" s="220"/>
      <c r="JNK44" s="220"/>
      <c r="JNL44" s="220"/>
      <c r="JNM44" s="220"/>
      <c r="JNN44" s="220"/>
      <c r="JNO44" s="220"/>
      <c r="JNP44" s="220"/>
      <c r="JNQ44" s="220"/>
      <c r="JNR44" s="220"/>
      <c r="JNS44" s="220"/>
      <c r="JNT44" s="220"/>
      <c r="JNU44" s="220"/>
      <c r="JNV44" s="220"/>
      <c r="JNW44" s="220"/>
      <c r="JNX44" s="220"/>
      <c r="JNY44" s="220"/>
      <c r="JNZ44" s="220"/>
      <c r="JOA44" s="220"/>
      <c r="JOB44" s="220"/>
      <c r="JOC44" s="220"/>
      <c r="JOD44" s="220"/>
      <c r="JOE44" s="220"/>
      <c r="JOF44" s="220"/>
      <c r="JOG44" s="220"/>
      <c r="JOH44" s="220"/>
      <c r="JOI44" s="220"/>
      <c r="JOJ44" s="220"/>
      <c r="JOK44" s="220"/>
      <c r="JOL44" s="220"/>
      <c r="JOM44" s="220"/>
      <c r="JON44" s="220"/>
      <c r="JOO44" s="220"/>
      <c r="JOP44" s="220"/>
      <c r="JOQ44" s="220"/>
      <c r="JOR44" s="220"/>
      <c r="JOS44" s="220"/>
      <c r="JOT44" s="220"/>
      <c r="JOU44" s="220"/>
      <c r="JOV44" s="220"/>
      <c r="JOW44" s="220"/>
      <c r="JOX44" s="220"/>
      <c r="JOY44" s="220"/>
      <c r="JOZ44" s="220"/>
      <c r="JPA44" s="220"/>
      <c r="JPB44" s="220"/>
      <c r="JPC44" s="220"/>
      <c r="JPD44" s="220"/>
      <c r="JPE44" s="220"/>
      <c r="JPF44" s="220"/>
      <c r="JPG44" s="220"/>
      <c r="JPH44" s="220"/>
      <c r="JPI44" s="220"/>
      <c r="JPJ44" s="220"/>
      <c r="JPK44" s="220"/>
      <c r="JPL44" s="220"/>
      <c r="JPM44" s="220"/>
      <c r="JPN44" s="220"/>
      <c r="JPO44" s="220"/>
      <c r="JPP44" s="220"/>
      <c r="JPQ44" s="220"/>
      <c r="JPR44" s="220"/>
      <c r="JPS44" s="220"/>
      <c r="JPT44" s="220"/>
      <c r="JPU44" s="220"/>
      <c r="JPV44" s="220"/>
      <c r="JPW44" s="220"/>
      <c r="JPX44" s="220"/>
      <c r="JPY44" s="220"/>
      <c r="JPZ44" s="220"/>
      <c r="JQA44" s="220"/>
      <c r="JQB44" s="220"/>
      <c r="JQC44" s="220"/>
      <c r="JQD44" s="220"/>
      <c r="JQE44" s="220"/>
      <c r="JQF44" s="220"/>
      <c r="JQG44" s="220"/>
      <c r="JQH44" s="220"/>
      <c r="JQI44" s="220"/>
      <c r="JQJ44" s="220"/>
      <c r="JQK44" s="220"/>
      <c r="JQL44" s="220"/>
      <c r="JQM44" s="220"/>
      <c r="JQN44" s="220"/>
      <c r="JQO44" s="220"/>
      <c r="JQP44" s="220"/>
      <c r="JQQ44" s="220"/>
      <c r="JQR44" s="220"/>
      <c r="JQS44" s="220"/>
      <c r="JQT44" s="220"/>
      <c r="JQU44" s="220"/>
      <c r="JQV44" s="220"/>
      <c r="JQW44" s="220"/>
      <c r="JQX44" s="220"/>
      <c r="JQY44" s="220"/>
      <c r="JQZ44" s="220"/>
      <c r="JRA44" s="220"/>
      <c r="JRB44" s="220"/>
      <c r="JRC44" s="220"/>
      <c r="JRD44" s="220"/>
      <c r="JRE44" s="220"/>
      <c r="JRF44" s="220"/>
      <c r="JRG44" s="220"/>
      <c r="JRH44" s="220"/>
      <c r="JRI44" s="220"/>
      <c r="JRJ44" s="220"/>
      <c r="JRK44" s="220"/>
      <c r="JRL44" s="220"/>
      <c r="JRM44" s="220"/>
      <c r="JRN44" s="220"/>
      <c r="JRO44" s="220"/>
      <c r="JRP44" s="220"/>
      <c r="JRQ44" s="220"/>
      <c r="JRR44" s="220"/>
      <c r="JRS44" s="220"/>
      <c r="JRT44" s="220"/>
      <c r="JRU44" s="220"/>
      <c r="JRV44" s="220"/>
      <c r="JRW44" s="220"/>
      <c r="JRX44" s="220"/>
      <c r="JRY44" s="220"/>
      <c r="JRZ44" s="220"/>
      <c r="JSA44" s="220"/>
      <c r="JSB44" s="220"/>
      <c r="JSC44" s="220"/>
      <c r="JSD44" s="220"/>
      <c r="JSE44" s="220"/>
      <c r="JSF44" s="220"/>
      <c r="JSG44" s="220"/>
      <c r="JSH44" s="220"/>
      <c r="JSI44" s="220"/>
      <c r="JSJ44" s="220"/>
      <c r="JSK44" s="220"/>
      <c r="JSL44" s="220"/>
      <c r="JSM44" s="220"/>
      <c r="JSN44" s="220"/>
      <c r="JSO44" s="220"/>
      <c r="JSP44" s="220"/>
      <c r="JSQ44" s="220"/>
      <c r="JSR44" s="220"/>
      <c r="JSS44" s="220"/>
      <c r="JST44" s="220"/>
      <c r="JSU44" s="220"/>
      <c r="JSV44" s="220"/>
      <c r="JSW44" s="220"/>
      <c r="JSX44" s="220"/>
      <c r="JSY44" s="220"/>
      <c r="JSZ44" s="220"/>
      <c r="JTA44" s="220"/>
      <c r="JTB44" s="220"/>
      <c r="JTC44" s="220"/>
      <c r="JTD44" s="220"/>
      <c r="JTE44" s="220"/>
      <c r="JTF44" s="220"/>
      <c r="JTG44" s="220"/>
      <c r="JTH44" s="220"/>
      <c r="JTI44" s="220"/>
      <c r="JTJ44" s="220"/>
      <c r="JTK44" s="220"/>
      <c r="JTL44" s="220"/>
      <c r="JTM44" s="220"/>
      <c r="JTN44" s="220"/>
      <c r="JTO44" s="220"/>
      <c r="JTP44" s="220"/>
      <c r="JTQ44" s="220"/>
      <c r="JTR44" s="220"/>
      <c r="JTS44" s="220"/>
      <c r="JTT44" s="220"/>
      <c r="JTU44" s="220"/>
      <c r="JTV44" s="220"/>
      <c r="JTW44" s="220"/>
      <c r="JTX44" s="220"/>
      <c r="JTY44" s="220"/>
      <c r="JTZ44" s="220"/>
      <c r="JUA44" s="220"/>
      <c r="JUB44" s="220"/>
      <c r="JUC44" s="220"/>
      <c r="JUD44" s="220"/>
      <c r="JUE44" s="220"/>
      <c r="JUF44" s="220"/>
      <c r="JUG44" s="220"/>
      <c r="JUH44" s="220"/>
      <c r="JUI44" s="220"/>
      <c r="JUJ44" s="220"/>
      <c r="JUK44" s="220"/>
      <c r="JUL44" s="220"/>
      <c r="JUM44" s="220"/>
      <c r="JUN44" s="220"/>
      <c r="JUO44" s="220"/>
      <c r="JUP44" s="220"/>
      <c r="JUQ44" s="220"/>
      <c r="JUR44" s="220"/>
      <c r="JUS44" s="220"/>
      <c r="JUT44" s="220"/>
      <c r="JUU44" s="220"/>
      <c r="JUV44" s="220"/>
      <c r="JUW44" s="220"/>
      <c r="JUX44" s="220"/>
      <c r="JUY44" s="220"/>
      <c r="JUZ44" s="220"/>
      <c r="JVA44" s="220"/>
      <c r="JVB44" s="220"/>
      <c r="JVC44" s="220"/>
      <c r="JVD44" s="220"/>
      <c r="JVE44" s="220"/>
      <c r="JVF44" s="220"/>
      <c r="JVG44" s="220"/>
      <c r="JVH44" s="220"/>
      <c r="JVI44" s="220"/>
      <c r="JVJ44" s="220"/>
      <c r="JVK44" s="220"/>
      <c r="JVL44" s="220"/>
      <c r="JVM44" s="220"/>
      <c r="JVN44" s="220"/>
      <c r="JVO44" s="220"/>
      <c r="JVP44" s="220"/>
      <c r="JVQ44" s="220"/>
      <c r="JVR44" s="220"/>
      <c r="JVS44" s="220"/>
      <c r="JVT44" s="220"/>
      <c r="JVU44" s="220"/>
      <c r="JVV44" s="220"/>
      <c r="JVW44" s="220"/>
      <c r="JVX44" s="220"/>
      <c r="JVY44" s="220"/>
      <c r="JVZ44" s="220"/>
      <c r="JWA44" s="220"/>
      <c r="JWB44" s="220"/>
      <c r="JWC44" s="220"/>
      <c r="JWD44" s="220"/>
      <c r="JWE44" s="220"/>
      <c r="JWF44" s="220"/>
      <c r="JWG44" s="220"/>
      <c r="JWH44" s="220"/>
      <c r="JWI44" s="220"/>
      <c r="JWJ44" s="220"/>
      <c r="JWK44" s="220"/>
      <c r="JWL44" s="220"/>
      <c r="JWM44" s="220"/>
      <c r="JWN44" s="220"/>
      <c r="JWO44" s="220"/>
      <c r="JWP44" s="220"/>
      <c r="JWQ44" s="220"/>
      <c r="JWR44" s="220"/>
      <c r="JWS44" s="220"/>
      <c r="JWT44" s="220"/>
      <c r="JWU44" s="220"/>
      <c r="JWV44" s="220"/>
      <c r="JWW44" s="220"/>
      <c r="JWX44" s="220"/>
      <c r="JWY44" s="220"/>
      <c r="JWZ44" s="220"/>
      <c r="JXA44" s="220"/>
      <c r="JXB44" s="220"/>
      <c r="JXC44" s="220"/>
      <c r="JXD44" s="220"/>
      <c r="JXE44" s="220"/>
      <c r="JXF44" s="220"/>
      <c r="JXG44" s="220"/>
      <c r="JXH44" s="220"/>
      <c r="JXI44" s="220"/>
      <c r="JXJ44" s="220"/>
      <c r="JXK44" s="220"/>
      <c r="JXL44" s="220"/>
      <c r="JXM44" s="220"/>
      <c r="JXN44" s="220"/>
      <c r="JXO44" s="220"/>
      <c r="JXP44" s="220"/>
      <c r="JXQ44" s="220"/>
      <c r="JXR44" s="220"/>
      <c r="JXS44" s="220"/>
      <c r="JXT44" s="220"/>
      <c r="JXU44" s="220"/>
      <c r="JXV44" s="220"/>
      <c r="JXW44" s="220"/>
      <c r="JXX44" s="220"/>
      <c r="JXY44" s="220"/>
      <c r="JXZ44" s="220"/>
      <c r="JYA44" s="220"/>
      <c r="JYB44" s="220"/>
      <c r="JYC44" s="220"/>
      <c r="JYD44" s="220"/>
      <c r="JYE44" s="220"/>
      <c r="JYF44" s="220"/>
      <c r="JYG44" s="220"/>
      <c r="JYH44" s="220"/>
      <c r="JYI44" s="220"/>
      <c r="JYJ44" s="220"/>
      <c r="JYK44" s="220"/>
      <c r="JYL44" s="220"/>
      <c r="JYM44" s="220"/>
      <c r="JYN44" s="220"/>
      <c r="JYO44" s="220"/>
      <c r="JYP44" s="220"/>
      <c r="JYQ44" s="220"/>
      <c r="JYR44" s="220"/>
      <c r="JYS44" s="220"/>
      <c r="JYT44" s="220"/>
      <c r="JYU44" s="220"/>
      <c r="JYV44" s="220"/>
      <c r="JYW44" s="220"/>
      <c r="JYX44" s="220"/>
      <c r="JYY44" s="220"/>
      <c r="JYZ44" s="220"/>
      <c r="JZA44" s="220"/>
      <c r="JZB44" s="220"/>
      <c r="JZC44" s="220"/>
      <c r="JZD44" s="220"/>
      <c r="JZE44" s="220"/>
      <c r="JZF44" s="220"/>
      <c r="JZG44" s="220"/>
      <c r="JZH44" s="220"/>
      <c r="JZI44" s="220"/>
      <c r="JZJ44" s="220"/>
      <c r="JZK44" s="220"/>
      <c r="JZL44" s="220"/>
      <c r="JZM44" s="220"/>
      <c r="JZN44" s="220"/>
      <c r="JZO44" s="220"/>
      <c r="JZP44" s="220"/>
      <c r="JZQ44" s="220"/>
      <c r="JZR44" s="220"/>
      <c r="JZS44" s="220"/>
      <c r="JZT44" s="220"/>
      <c r="JZU44" s="220"/>
      <c r="JZV44" s="220"/>
      <c r="JZW44" s="220"/>
      <c r="JZX44" s="220"/>
      <c r="JZY44" s="220"/>
      <c r="JZZ44" s="220"/>
      <c r="KAA44" s="220"/>
      <c r="KAB44" s="220"/>
      <c r="KAC44" s="220"/>
      <c r="KAD44" s="220"/>
      <c r="KAE44" s="220"/>
      <c r="KAF44" s="220"/>
      <c r="KAG44" s="220"/>
      <c r="KAH44" s="220"/>
      <c r="KAI44" s="220"/>
      <c r="KAJ44" s="220"/>
      <c r="KAK44" s="220"/>
      <c r="KAL44" s="220"/>
      <c r="KAM44" s="220"/>
      <c r="KAN44" s="220"/>
      <c r="KAO44" s="220"/>
      <c r="KAP44" s="220"/>
      <c r="KAQ44" s="220"/>
      <c r="KAR44" s="220"/>
      <c r="KAS44" s="220"/>
      <c r="KAT44" s="220"/>
      <c r="KAU44" s="220"/>
      <c r="KAV44" s="220"/>
      <c r="KAW44" s="220"/>
      <c r="KAX44" s="220"/>
      <c r="KAY44" s="220"/>
      <c r="KAZ44" s="220"/>
      <c r="KBA44" s="220"/>
      <c r="KBB44" s="220"/>
      <c r="KBC44" s="220"/>
      <c r="KBD44" s="220"/>
      <c r="KBE44" s="220"/>
      <c r="KBF44" s="220"/>
      <c r="KBG44" s="220"/>
      <c r="KBH44" s="220"/>
      <c r="KBI44" s="220"/>
      <c r="KBJ44" s="220"/>
      <c r="KBK44" s="220"/>
      <c r="KBL44" s="220"/>
      <c r="KBM44" s="220"/>
      <c r="KBN44" s="220"/>
      <c r="KBO44" s="220"/>
      <c r="KBP44" s="220"/>
      <c r="KBQ44" s="220"/>
      <c r="KBR44" s="220"/>
      <c r="KBS44" s="220"/>
      <c r="KBT44" s="220"/>
      <c r="KBU44" s="220"/>
      <c r="KBV44" s="220"/>
      <c r="KBW44" s="220"/>
      <c r="KBX44" s="220"/>
      <c r="KBY44" s="220"/>
      <c r="KBZ44" s="220"/>
      <c r="KCA44" s="220"/>
      <c r="KCB44" s="220"/>
      <c r="KCC44" s="220"/>
      <c r="KCD44" s="220"/>
      <c r="KCE44" s="220"/>
      <c r="KCF44" s="220"/>
      <c r="KCG44" s="220"/>
      <c r="KCH44" s="220"/>
      <c r="KCI44" s="220"/>
      <c r="KCJ44" s="220"/>
      <c r="KCK44" s="220"/>
      <c r="KCL44" s="220"/>
      <c r="KCM44" s="220"/>
      <c r="KCN44" s="220"/>
      <c r="KCO44" s="220"/>
      <c r="KCP44" s="220"/>
      <c r="KCQ44" s="220"/>
      <c r="KCR44" s="220"/>
      <c r="KCS44" s="220"/>
      <c r="KCT44" s="220"/>
      <c r="KCU44" s="220"/>
      <c r="KCV44" s="220"/>
      <c r="KCW44" s="220"/>
      <c r="KCX44" s="220"/>
      <c r="KCY44" s="220"/>
      <c r="KCZ44" s="220"/>
      <c r="KDA44" s="220"/>
      <c r="KDB44" s="220"/>
      <c r="KDC44" s="220"/>
      <c r="KDD44" s="220"/>
      <c r="KDE44" s="220"/>
      <c r="KDF44" s="220"/>
      <c r="KDG44" s="220"/>
      <c r="KDH44" s="220"/>
      <c r="KDI44" s="220"/>
      <c r="KDJ44" s="220"/>
      <c r="KDK44" s="220"/>
      <c r="KDL44" s="220"/>
      <c r="KDM44" s="220"/>
      <c r="KDN44" s="220"/>
      <c r="KDO44" s="220"/>
      <c r="KDP44" s="220"/>
      <c r="KDQ44" s="220"/>
      <c r="KDR44" s="220"/>
      <c r="KDS44" s="220"/>
      <c r="KDT44" s="220"/>
      <c r="KDU44" s="220"/>
      <c r="KDV44" s="220"/>
      <c r="KDW44" s="220"/>
      <c r="KDX44" s="220"/>
      <c r="KDY44" s="220"/>
      <c r="KDZ44" s="220"/>
      <c r="KEA44" s="220"/>
      <c r="KEB44" s="220"/>
      <c r="KEC44" s="220"/>
      <c r="KED44" s="220"/>
      <c r="KEE44" s="220"/>
      <c r="KEF44" s="220"/>
      <c r="KEG44" s="220"/>
      <c r="KEH44" s="220"/>
      <c r="KEI44" s="220"/>
      <c r="KEJ44" s="220"/>
      <c r="KEK44" s="220"/>
      <c r="KEL44" s="220"/>
      <c r="KEM44" s="220"/>
      <c r="KEN44" s="220"/>
      <c r="KEO44" s="220"/>
      <c r="KEP44" s="220"/>
      <c r="KEQ44" s="220"/>
      <c r="KER44" s="220"/>
      <c r="KES44" s="220"/>
      <c r="KET44" s="220"/>
      <c r="KEU44" s="220"/>
      <c r="KEV44" s="220"/>
      <c r="KEW44" s="220"/>
      <c r="KEX44" s="220"/>
      <c r="KEY44" s="220"/>
      <c r="KEZ44" s="220"/>
      <c r="KFA44" s="220"/>
      <c r="KFB44" s="220"/>
      <c r="KFC44" s="220"/>
      <c r="KFD44" s="220"/>
      <c r="KFE44" s="220"/>
      <c r="KFF44" s="220"/>
      <c r="KFG44" s="220"/>
      <c r="KFH44" s="220"/>
      <c r="KFI44" s="220"/>
      <c r="KFJ44" s="220"/>
      <c r="KFK44" s="220"/>
      <c r="KFL44" s="220"/>
      <c r="KFM44" s="220"/>
      <c r="KFN44" s="220"/>
      <c r="KFO44" s="220"/>
      <c r="KFP44" s="220"/>
      <c r="KFQ44" s="220"/>
      <c r="KFR44" s="220"/>
      <c r="KFS44" s="220"/>
      <c r="KFT44" s="220"/>
      <c r="KFU44" s="220"/>
      <c r="KFV44" s="220"/>
      <c r="KFW44" s="220"/>
      <c r="KFX44" s="220"/>
      <c r="KFY44" s="220"/>
      <c r="KFZ44" s="220"/>
      <c r="KGA44" s="220"/>
      <c r="KGB44" s="220"/>
      <c r="KGC44" s="220"/>
      <c r="KGD44" s="220"/>
      <c r="KGE44" s="220"/>
      <c r="KGF44" s="220"/>
      <c r="KGG44" s="220"/>
      <c r="KGH44" s="220"/>
      <c r="KGI44" s="220"/>
      <c r="KGJ44" s="220"/>
      <c r="KGK44" s="220"/>
      <c r="KGL44" s="220"/>
      <c r="KGM44" s="220"/>
      <c r="KGN44" s="220"/>
      <c r="KGO44" s="220"/>
      <c r="KGP44" s="220"/>
      <c r="KGQ44" s="220"/>
      <c r="KGR44" s="220"/>
      <c r="KGS44" s="220"/>
      <c r="KGT44" s="220"/>
      <c r="KGU44" s="220"/>
      <c r="KGV44" s="220"/>
      <c r="KGW44" s="220"/>
      <c r="KGX44" s="220"/>
      <c r="KGY44" s="220"/>
      <c r="KGZ44" s="220"/>
      <c r="KHA44" s="220"/>
      <c r="KHB44" s="220"/>
      <c r="KHC44" s="220"/>
      <c r="KHD44" s="220"/>
      <c r="KHE44" s="220"/>
      <c r="KHF44" s="220"/>
      <c r="KHG44" s="220"/>
      <c r="KHH44" s="220"/>
      <c r="KHI44" s="220"/>
      <c r="KHJ44" s="220"/>
      <c r="KHK44" s="220"/>
      <c r="KHL44" s="220"/>
      <c r="KHM44" s="220"/>
      <c r="KHN44" s="220"/>
      <c r="KHO44" s="220"/>
      <c r="KHP44" s="220"/>
      <c r="KHQ44" s="220"/>
      <c r="KHR44" s="220"/>
      <c r="KHS44" s="220"/>
      <c r="KHT44" s="220"/>
      <c r="KHU44" s="220"/>
      <c r="KHV44" s="220"/>
      <c r="KHW44" s="220"/>
      <c r="KHX44" s="220"/>
      <c r="KHY44" s="220"/>
      <c r="KHZ44" s="220"/>
      <c r="KIA44" s="220"/>
      <c r="KIB44" s="220"/>
      <c r="KIC44" s="220"/>
      <c r="KID44" s="220"/>
      <c r="KIE44" s="220"/>
      <c r="KIF44" s="220"/>
      <c r="KIG44" s="220"/>
      <c r="KIH44" s="220"/>
      <c r="KII44" s="220"/>
      <c r="KIJ44" s="220"/>
      <c r="KIK44" s="220"/>
      <c r="KIL44" s="220"/>
      <c r="KIM44" s="220"/>
      <c r="KIN44" s="220"/>
      <c r="KIO44" s="220"/>
      <c r="KIP44" s="220"/>
      <c r="KIQ44" s="220"/>
      <c r="KIR44" s="220"/>
      <c r="KIS44" s="220"/>
      <c r="KIT44" s="220"/>
      <c r="KIU44" s="220"/>
      <c r="KIV44" s="220"/>
      <c r="KIW44" s="220"/>
      <c r="KIX44" s="220"/>
      <c r="KIY44" s="220"/>
      <c r="KIZ44" s="220"/>
      <c r="KJA44" s="220"/>
      <c r="KJB44" s="220"/>
      <c r="KJC44" s="220"/>
      <c r="KJD44" s="220"/>
      <c r="KJE44" s="220"/>
      <c r="KJF44" s="220"/>
      <c r="KJG44" s="220"/>
      <c r="KJH44" s="220"/>
      <c r="KJI44" s="220"/>
      <c r="KJJ44" s="220"/>
      <c r="KJK44" s="220"/>
      <c r="KJL44" s="220"/>
      <c r="KJM44" s="220"/>
      <c r="KJN44" s="220"/>
      <c r="KJO44" s="220"/>
      <c r="KJP44" s="220"/>
      <c r="KJQ44" s="220"/>
      <c r="KJR44" s="220"/>
      <c r="KJS44" s="220"/>
      <c r="KJT44" s="220"/>
      <c r="KJU44" s="220"/>
      <c r="KJV44" s="220"/>
      <c r="KJW44" s="220"/>
      <c r="KJX44" s="220"/>
      <c r="KJY44" s="220"/>
      <c r="KJZ44" s="220"/>
      <c r="KKA44" s="220"/>
      <c r="KKB44" s="220"/>
      <c r="KKC44" s="220"/>
      <c r="KKD44" s="220"/>
      <c r="KKE44" s="220"/>
      <c r="KKF44" s="220"/>
      <c r="KKG44" s="220"/>
      <c r="KKH44" s="220"/>
      <c r="KKI44" s="220"/>
      <c r="KKJ44" s="220"/>
      <c r="KKK44" s="220"/>
      <c r="KKL44" s="220"/>
      <c r="KKM44" s="220"/>
      <c r="KKN44" s="220"/>
      <c r="KKO44" s="220"/>
      <c r="KKP44" s="220"/>
      <c r="KKQ44" s="220"/>
      <c r="KKR44" s="220"/>
      <c r="KKS44" s="220"/>
      <c r="KKT44" s="220"/>
      <c r="KKU44" s="220"/>
      <c r="KKV44" s="220"/>
      <c r="KKW44" s="220"/>
      <c r="KKX44" s="220"/>
      <c r="KKY44" s="220"/>
      <c r="KKZ44" s="220"/>
      <c r="KLA44" s="220"/>
      <c r="KLB44" s="220"/>
      <c r="KLC44" s="220"/>
      <c r="KLD44" s="220"/>
      <c r="KLE44" s="220"/>
      <c r="KLF44" s="220"/>
      <c r="KLG44" s="220"/>
      <c r="KLH44" s="220"/>
      <c r="KLI44" s="220"/>
      <c r="KLJ44" s="220"/>
      <c r="KLK44" s="220"/>
      <c r="KLL44" s="220"/>
      <c r="KLM44" s="220"/>
      <c r="KLN44" s="220"/>
      <c r="KLO44" s="220"/>
      <c r="KLP44" s="220"/>
      <c r="KLQ44" s="220"/>
      <c r="KLR44" s="220"/>
      <c r="KLS44" s="220"/>
      <c r="KLT44" s="220"/>
      <c r="KLU44" s="220"/>
      <c r="KLV44" s="220"/>
      <c r="KLW44" s="220"/>
      <c r="KLX44" s="220"/>
      <c r="KLY44" s="220"/>
      <c r="KLZ44" s="220"/>
      <c r="KMA44" s="220"/>
      <c r="KMB44" s="220"/>
      <c r="KMC44" s="220"/>
      <c r="KMD44" s="220"/>
      <c r="KME44" s="220"/>
      <c r="KMF44" s="220"/>
      <c r="KMG44" s="220"/>
      <c r="KMH44" s="220"/>
      <c r="KMI44" s="220"/>
      <c r="KMJ44" s="220"/>
      <c r="KMK44" s="220"/>
      <c r="KML44" s="220"/>
      <c r="KMM44" s="220"/>
      <c r="KMN44" s="220"/>
      <c r="KMO44" s="220"/>
      <c r="KMP44" s="220"/>
      <c r="KMQ44" s="220"/>
      <c r="KMR44" s="220"/>
      <c r="KMS44" s="220"/>
      <c r="KMT44" s="220"/>
      <c r="KMU44" s="220"/>
      <c r="KMV44" s="220"/>
      <c r="KMW44" s="220"/>
      <c r="KMX44" s="220"/>
      <c r="KMY44" s="220"/>
      <c r="KMZ44" s="220"/>
      <c r="KNA44" s="220"/>
      <c r="KNB44" s="220"/>
      <c r="KNC44" s="220"/>
      <c r="KND44" s="220"/>
      <c r="KNE44" s="220"/>
      <c r="KNF44" s="220"/>
      <c r="KNG44" s="220"/>
      <c r="KNH44" s="220"/>
      <c r="KNI44" s="220"/>
      <c r="KNJ44" s="220"/>
      <c r="KNK44" s="220"/>
      <c r="KNL44" s="220"/>
      <c r="KNM44" s="220"/>
      <c r="KNN44" s="220"/>
      <c r="KNO44" s="220"/>
      <c r="KNP44" s="220"/>
      <c r="KNQ44" s="220"/>
      <c r="KNR44" s="220"/>
      <c r="KNS44" s="220"/>
      <c r="KNT44" s="220"/>
      <c r="KNU44" s="220"/>
      <c r="KNV44" s="220"/>
      <c r="KNW44" s="220"/>
      <c r="KNX44" s="220"/>
      <c r="KNY44" s="220"/>
      <c r="KNZ44" s="220"/>
      <c r="KOA44" s="220"/>
      <c r="KOB44" s="220"/>
      <c r="KOC44" s="220"/>
      <c r="KOD44" s="220"/>
      <c r="KOE44" s="220"/>
      <c r="KOF44" s="220"/>
      <c r="KOG44" s="220"/>
      <c r="KOH44" s="220"/>
      <c r="KOI44" s="220"/>
      <c r="KOJ44" s="220"/>
      <c r="KOK44" s="220"/>
      <c r="KOL44" s="220"/>
      <c r="KOM44" s="220"/>
      <c r="KON44" s="220"/>
      <c r="KOO44" s="220"/>
      <c r="KOP44" s="220"/>
      <c r="KOQ44" s="220"/>
      <c r="KOR44" s="220"/>
      <c r="KOS44" s="220"/>
      <c r="KOT44" s="220"/>
      <c r="KOU44" s="220"/>
      <c r="KOV44" s="220"/>
      <c r="KOW44" s="220"/>
      <c r="KOX44" s="220"/>
      <c r="KOY44" s="220"/>
      <c r="KOZ44" s="220"/>
      <c r="KPA44" s="220"/>
      <c r="KPB44" s="220"/>
      <c r="KPC44" s="220"/>
      <c r="KPD44" s="220"/>
      <c r="KPE44" s="220"/>
      <c r="KPF44" s="220"/>
      <c r="KPG44" s="220"/>
      <c r="KPH44" s="220"/>
      <c r="KPI44" s="220"/>
      <c r="KPJ44" s="220"/>
      <c r="KPK44" s="220"/>
      <c r="KPL44" s="220"/>
      <c r="KPM44" s="220"/>
      <c r="KPN44" s="220"/>
      <c r="KPO44" s="220"/>
      <c r="KPP44" s="220"/>
      <c r="KPQ44" s="220"/>
      <c r="KPR44" s="220"/>
      <c r="KPS44" s="220"/>
      <c r="KPT44" s="220"/>
      <c r="KPU44" s="220"/>
      <c r="KPV44" s="220"/>
      <c r="KPW44" s="220"/>
      <c r="KPX44" s="220"/>
      <c r="KPY44" s="220"/>
      <c r="KPZ44" s="220"/>
      <c r="KQA44" s="220"/>
      <c r="KQB44" s="220"/>
      <c r="KQC44" s="220"/>
      <c r="KQD44" s="220"/>
      <c r="KQE44" s="220"/>
      <c r="KQF44" s="220"/>
      <c r="KQG44" s="220"/>
      <c r="KQH44" s="220"/>
      <c r="KQI44" s="220"/>
      <c r="KQJ44" s="220"/>
      <c r="KQK44" s="220"/>
      <c r="KQL44" s="220"/>
      <c r="KQM44" s="220"/>
      <c r="KQN44" s="220"/>
      <c r="KQO44" s="220"/>
      <c r="KQP44" s="220"/>
      <c r="KQQ44" s="220"/>
      <c r="KQR44" s="220"/>
      <c r="KQS44" s="220"/>
      <c r="KQT44" s="220"/>
      <c r="KQU44" s="220"/>
      <c r="KQV44" s="220"/>
      <c r="KQW44" s="220"/>
      <c r="KQX44" s="220"/>
      <c r="KQY44" s="220"/>
      <c r="KQZ44" s="220"/>
      <c r="KRA44" s="220"/>
      <c r="KRB44" s="220"/>
      <c r="KRC44" s="220"/>
      <c r="KRD44" s="220"/>
      <c r="KRE44" s="220"/>
      <c r="KRF44" s="220"/>
      <c r="KRG44" s="220"/>
      <c r="KRH44" s="220"/>
      <c r="KRI44" s="220"/>
      <c r="KRJ44" s="220"/>
      <c r="KRK44" s="220"/>
      <c r="KRL44" s="220"/>
      <c r="KRM44" s="220"/>
      <c r="KRN44" s="220"/>
      <c r="KRO44" s="220"/>
      <c r="KRP44" s="220"/>
      <c r="KRQ44" s="220"/>
      <c r="KRR44" s="220"/>
      <c r="KRS44" s="220"/>
      <c r="KRT44" s="220"/>
      <c r="KRU44" s="220"/>
      <c r="KRV44" s="220"/>
      <c r="KRW44" s="220"/>
      <c r="KRX44" s="220"/>
      <c r="KRY44" s="220"/>
      <c r="KRZ44" s="220"/>
      <c r="KSA44" s="220"/>
      <c r="KSB44" s="220"/>
      <c r="KSC44" s="220"/>
      <c r="KSD44" s="220"/>
      <c r="KSE44" s="220"/>
      <c r="KSF44" s="220"/>
      <c r="KSG44" s="220"/>
      <c r="KSH44" s="220"/>
      <c r="KSI44" s="220"/>
      <c r="KSJ44" s="220"/>
      <c r="KSK44" s="220"/>
      <c r="KSL44" s="220"/>
      <c r="KSM44" s="220"/>
      <c r="KSN44" s="220"/>
      <c r="KSO44" s="220"/>
      <c r="KSP44" s="220"/>
      <c r="KSQ44" s="220"/>
      <c r="KSR44" s="220"/>
      <c r="KSS44" s="220"/>
      <c r="KST44" s="220"/>
      <c r="KSU44" s="220"/>
      <c r="KSV44" s="220"/>
      <c r="KSW44" s="220"/>
      <c r="KSX44" s="220"/>
      <c r="KSY44" s="220"/>
      <c r="KSZ44" s="220"/>
      <c r="KTA44" s="220"/>
      <c r="KTB44" s="220"/>
      <c r="KTC44" s="220"/>
      <c r="KTD44" s="220"/>
      <c r="KTE44" s="220"/>
      <c r="KTF44" s="220"/>
      <c r="KTG44" s="220"/>
      <c r="KTH44" s="220"/>
      <c r="KTI44" s="220"/>
      <c r="KTJ44" s="220"/>
      <c r="KTK44" s="220"/>
      <c r="KTL44" s="220"/>
      <c r="KTM44" s="220"/>
      <c r="KTN44" s="220"/>
      <c r="KTO44" s="220"/>
      <c r="KTP44" s="220"/>
      <c r="KTQ44" s="220"/>
      <c r="KTR44" s="220"/>
      <c r="KTS44" s="220"/>
      <c r="KTT44" s="220"/>
      <c r="KTU44" s="220"/>
      <c r="KTV44" s="220"/>
      <c r="KTW44" s="220"/>
      <c r="KTX44" s="220"/>
      <c r="KTY44" s="220"/>
      <c r="KTZ44" s="220"/>
      <c r="KUA44" s="220"/>
      <c r="KUB44" s="220"/>
      <c r="KUC44" s="220"/>
      <c r="KUD44" s="220"/>
      <c r="KUE44" s="220"/>
      <c r="KUF44" s="220"/>
      <c r="KUG44" s="220"/>
      <c r="KUH44" s="220"/>
      <c r="KUI44" s="220"/>
      <c r="KUJ44" s="220"/>
      <c r="KUK44" s="220"/>
      <c r="KUL44" s="220"/>
      <c r="KUM44" s="220"/>
      <c r="KUN44" s="220"/>
      <c r="KUO44" s="220"/>
      <c r="KUP44" s="220"/>
      <c r="KUQ44" s="220"/>
      <c r="KUR44" s="220"/>
      <c r="KUS44" s="220"/>
      <c r="KUT44" s="220"/>
      <c r="KUU44" s="220"/>
      <c r="KUV44" s="220"/>
      <c r="KUW44" s="220"/>
      <c r="KUX44" s="220"/>
      <c r="KUY44" s="220"/>
      <c r="KUZ44" s="220"/>
      <c r="KVA44" s="220"/>
      <c r="KVB44" s="220"/>
      <c r="KVC44" s="220"/>
      <c r="KVD44" s="220"/>
      <c r="KVE44" s="220"/>
      <c r="KVF44" s="220"/>
      <c r="KVG44" s="220"/>
      <c r="KVH44" s="220"/>
      <c r="KVI44" s="220"/>
      <c r="KVJ44" s="220"/>
      <c r="KVK44" s="220"/>
      <c r="KVL44" s="220"/>
      <c r="KVM44" s="220"/>
      <c r="KVN44" s="220"/>
      <c r="KVO44" s="220"/>
      <c r="KVP44" s="220"/>
      <c r="KVQ44" s="220"/>
      <c r="KVR44" s="220"/>
      <c r="KVS44" s="220"/>
      <c r="KVT44" s="220"/>
      <c r="KVU44" s="220"/>
      <c r="KVV44" s="220"/>
      <c r="KVW44" s="220"/>
      <c r="KVX44" s="220"/>
      <c r="KVY44" s="220"/>
      <c r="KVZ44" s="220"/>
      <c r="KWA44" s="220"/>
      <c r="KWB44" s="220"/>
      <c r="KWC44" s="220"/>
      <c r="KWD44" s="220"/>
      <c r="KWE44" s="220"/>
      <c r="KWF44" s="220"/>
      <c r="KWG44" s="220"/>
      <c r="KWH44" s="220"/>
      <c r="KWI44" s="220"/>
      <c r="KWJ44" s="220"/>
      <c r="KWK44" s="220"/>
      <c r="KWL44" s="220"/>
      <c r="KWM44" s="220"/>
      <c r="KWN44" s="220"/>
      <c r="KWO44" s="220"/>
      <c r="KWP44" s="220"/>
      <c r="KWQ44" s="220"/>
      <c r="KWR44" s="220"/>
      <c r="KWS44" s="220"/>
      <c r="KWT44" s="220"/>
      <c r="KWU44" s="220"/>
      <c r="KWV44" s="220"/>
      <c r="KWW44" s="220"/>
      <c r="KWX44" s="220"/>
      <c r="KWY44" s="220"/>
      <c r="KWZ44" s="220"/>
      <c r="KXA44" s="220"/>
      <c r="KXB44" s="220"/>
      <c r="KXC44" s="220"/>
      <c r="KXD44" s="220"/>
      <c r="KXE44" s="220"/>
      <c r="KXF44" s="220"/>
      <c r="KXG44" s="220"/>
      <c r="KXH44" s="220"/>
      <c r="KXI44" s="220"/>
      <c r="KXJ44" s="220"/>
      <c r="KXK44" s="220"/>
      <c r="KXL44" s="220"/>
      <c r="KXM44" s="220"/>
      <c r="KXN44" s="220"/>
      <c r="KXO44" s="220"/>
      <c r="KXP44" s="220"/>
      <c r="KXQ44" s="220"/>
      <c r="KXR44" s="220"/>
      <c r="KXS44" s="220"/>
      <c r="KXT44" s="220"/>
      <c r="KXU44" s="220"/>
      <c r="KXV44" s="220"/>
      <c r="KXW44" s="220"/>
      <c r="KXX44" s="220"/>
      <c r="KXY44" s="220"/>
      <c r="KXZ44" s="220"/>
      <c r="KYA44" s="220"/>
      <c r="KYB44" s="220"/>
      <c r="KYC44" s="220"/>
      <c r="KYD44" s="220"/>
      <c r="KYE44" s="220"/>
      <c r="KYF44" s="220"/>
      <c r="KYG44" s="220"/>
      <c r="KYH44" s="220"/>
      <c r="KYI44" s="220"/>
      <c r="KYJ44" s="220"/>
      <c r="KYK44" s="220"/>
      <c r="KYL44" s="220"/>
      <c r="KYM44" s="220"/>
      <c r="KYN44" s="220"/>
      <c r="KYO44" s="220"/>
      <c r="KYP44" s="220"/>
      <c r="KYQ44" s="220"/>
      <c r="KYR44" s="220"/>
      <c r="KYS44" s="220"/>
      <c r="KYT44" s="220"/>
      <c r="KYU44" s="220"/>
      <c r="KYV44" s="220"/>
      <c r="KYW44" s="220"/>
      <c r="KYX44" s="220"/>
      <c r="KYY44" s="220"/>
      <c r="KYZ44" s="220"/>
      <c r="KZA44" s="220"/>
      <c r="KZB44" s="220"/>
      <c r="KZC44" s="220"/>
      <c r="KZD44" s="220"/>
      <c r="KZE44" s="220"/>
      <c r="KZF44" s="220"/>
      <c r="KZG44" s="220"/>
      <c r="KZH44" s="220"/>
      <c r="KZI44" s="220"/>
      <c r="KZJ44" s="220"/>
      <c r="KZK44" s="220"/>
      <c r="KZL44" s="220"/>
      <c r="KZM44" s="220"/>
      <c r="KZN44" s="220"/>
      <c r="KZO44" s="220"/>
      <c r="KZP44" s="220"/>
      <c r="KZQ44" s="220"/>
      <c r="KZR44" s="220"/>
      <c r="KZS44" s="220"/>
      <c r="KZT44" s="220"/>
      <c r="KZU44" s="220"/>
      <c r="KZV44" s="220"/>
      <c r="KZW44" s="220"/>
      <c r="KZX44" s="220"/>
      <c r="KZY44" s="220"/>
      <c r="KZZ44" s="220"/>
      <c r="LAA44" s="220"/>
      <c r="LAB44" s="220"/>
      <c r="LAC44" s="220"/>
      <c r="LAD44" s="220"/>
      <c r="LAE44" s="220"/>
      <c r="LAF44" s="220"/>
      <c r="LAG44" s="220"/>
      <c r="LAH44" s="220"/>
      <c r="LAI44" s="220"/>
      <c r="LAJ44" s="220"/>
      <c r="LAK44" s="220"/>
      <c r="LAL44" s="220"/>
      <c r="LAM44" s="220"/>
      <c r="LAN44" s="220"/>
      <c r="LAO44" s="220"/>
      <c r="LAP44" s="220"/>
      <c r="LAQ44" s="220"/>
      <c r="LAR44" s="220"/>
      <c r="LAS44" s="220"/>
      <c r="LAT44" s="220"/>
      <c r="LAU44" s="220"/>
      <c r="LAV44" s="220"/>
      <c r="LAW44" s="220"/>
      <c r="LAX44" s="220"/>
      <c r="LAY44" s="220"/>
      <c r="LAZ44" s="220"/>
      <c r="LBA44" s="220"/>
      <c r="LBB44" s="220"/>
      <c r="LBC44" s="220"/>
      <c r="LBD44" s="220"/>
      <c r="LBE44" s="220"/>
      <c r="LBF44" s="220"/>
      <c r="LBG44" s="220"/>
      <c r="LBH44" s="220"/>
      <c r="LBI44" s="220"/>
      <c r="LBJ44" s="220"/>
      <c r="LBK44" s="220"/>
      <c r="LBL44" s="220"/>
      <c r="LBM44" s="220"/>
      <c r="LBN44" s="220"/>
      <c r="LBO44" s="220"/>
      <c r="LBP44" s="220"/>
      <c r="LBQ44" s="220"/>
      <c r="LBR44" s="220"/>
      <c r="LBS44" s="220"/>
      <c r="LBT44" s="220"/>
      <c r="LBU44" s="220"/>
      <c r="LBV44" s="220"/>
      <c r="LBW44" s="220"/>
      <c r="LBX44" s="220"/>
      <c r="LBY44" s="220"/>
      <c r="LBZ44" s="220"/>
      <c r="LCA44" s="220"/>
      <c r="LCB44" s="220"/>
      <c r="LCC44" s="220"/>
      <c r="LCD44" s="220"/>
      <c r="LCE44" s="220"/>
      <c r="LCF44" s="220"/>
      <c r="LCG44" s="220"/>
      <c r="LCH44" s="220"/>
      <c r="LCI44" s="220"/>
      <c r="LCJ44" s="220"/>
      <c r="LCK44" s="220"/>
      <c r="LCL44" s="220"/>
      <c r="LCM44" s="220"/>
      <c r="LCN44" s="220"/>
      <c r="LCO44" s="220"/>
      <c r="LCP44" s="220"/>
      <c r="LCQ44" s="220"/>
      <c r="LCR44" s="220"/>
      <c r="LCS44" s="220"/>
      <c r="LCT44" s="220"/>
      <c r="LCU44" s="220"/>
      <c r="LCV44" s="220"/>
      <c r="LCW44" s="220"/>
      <c r="LCX44" s="220"/>
      <c r="LCY44" s="220"/>
      <c r="LCZ44" s="220"/>
      <c r="LDA44" s="220"/>
      <c r="LDB44" s="220"/>
      <c r="LDC44" s="220"/>
      <c r="LDD44" s="220"/>
      <c r="LDE44" s="220"/>
      <c r="LDF44" s="220"/>
      <c r="LDG44" s="220"/>
      <c r="LDH44" s="220"/>
      <c r="LDI44" s="220"/>
      <c r="LDJ44" s="220"/>
      <c r="LDK44" s="220"/>
      <c r="LDL44" s="220"/>
      <c r="LDM44" s="220"/>
      <c r="LDN44" s="220"/>
      <c r="LDO44" s="220"/>
      <c r="LDP44" s="220"/>
      <c r="LDQ44" s="220"/>
      <c r="LDR44" s="220"/>
      <c r="LDS44" s="220"/>
      <c r="LDT44" s="220"/>
      <c r="LDU44" s="220"/>
      <c r="LDV44" s="220"/>
      <c r="LDW44" s="220"/>
      <c r="LDX44" s="220"/>
      <c r="LDY44" s="220"/>
      <c r="LDZ44" s="220"/>
      <c r="LEA44" s="220"/>
      <c r="LEB44" s="220"/>
      <c r="LEC44" s="220"/>
      <c r="LED44" s="220"/>
      <c r="LEE44" s="220"/>
      <c r="LEF44" s="220"/>
      <c r="LEG44" s="220"/>
      <c r="LEH44" s="220"/>
      <c r="LEI44" s="220"/>
      <c r="LEJ44" s="220"/>
      <c r="LEK44" s="220"/>
      <c r="LEL44" s="220"/>
      <c r="LEM44" s="220"/>
      <c r="LEN44" s="220"/>
      <c r="LEO44" s="220"/>
      <c r="LEP44" s="220"/>
      <c r="LEQ44" s="220"/>
      <c r="LER44" s="220"/>
      <c r="LES44" s="220"/>
      <c r="LET44" s="220"/>
      <c r="LEU44" s="220"/>
      <c r="LEV44" s="220"/>
      <c r="LEW44" s="220"/>
      <c r="LEX44" s="220"/>
      <c r="LEY44" s="220"/>
      <c r="LEZ44" s="220"/>
      <c r="LFA44" s="220"/>
      <c r="LFB44" s="220"/>
      <c r="LFC44" s="220"/>
      <c r="LFD44" s="220"/>
      <c r="LFE44" s="220"/>
      <c r="LFF44" s="220"/>
      <c r="LFG44" s="220"/>
      <c r="LFH44" s="220"/>
      <c r="LFI44" s="220"/>
      <c r="LFJ44" s="220"/>
      <c r="LFK44" s="220"/>
      <c r="LFL44" s="220"/>
      <c r="LFM44" s="220"/>
      <c r="LFN44" s="220"/>
      <c r="LFO44" s="220"/>
      <c r="LFP44" s="220"/>
      <c r="LFQ44" s="220"/>
      <c r="LFR44" s="220"/>
      <c r="LFS44" s="220"/>
      <c r="LFT44" s="220"/>
      <c r="LFU44" s="220"/>
      <c r="LFV44" s="220"/>
      <c r="LFW44" s="220"/>
      <c r="LFX44" s="220"/>
      <c r="LFY44" s="220"/>
      <c r="LFZ44" s="220"/>
      <c r="LGA44" s="220"/>
      <c r="LGB44" s="220"/>
      <c r="LGC44" s="220"/>
      <c r="LGD44" s="220"/>
      <c r="LGE44" s="220"/>
      <c r="LGF44" s="220"/>
      <c r="LGG44" s="220"/>
      <c r="LGH44" s="220"/>
      <c r="LGI44" s="220"/>
      <c r="LGJ44" s="220"/>
      <c r="LGK44" s="220"/>
      <c r="LGL44" s="220"/>
      <c r="LGM44" s="220"/>
      <c r="LGN44" s="220"/>
      <c r="LGO44" s="220"/>
      <c r="LGP44" s="220"/>
      <c r="LGQ44" s="220"/>
      <c r="LGR44" s="220"/>
      <c r="LGS44" s="220"/>
      <c r="LGT44" s="220"/>
      <c r="LGU44" s="220"/>
      <c r="LGV44" s="220"/>
      <c r="LGW44" s="220"/>
      <c r="LGX44" s="220"/>
      <c r="LGY44" s="220"/>
      <c r="LGZ44" s="220"/>
      <c r="LHA44" s="220"/>
      <c r="LHB44" s="220"/>
      <c r="LHC44" s="220"/>
      <c r="LHD44" s="220"/>
      <c r="LHE44" s="220"/>
      <c r="LHF44" s="220"/>
      <c r="LHG44" s="220"/>
      <c r="LHH44" s="220"/>
      <c r="LHI44" s="220"/>
      <c r="LHJ44" s="220"/>
      <c r="LHK44" s="220"/>
      <c r="LHL44" s="220"/>
      <c r="LHM44" s="220"/>
      <c r="LHN44" s="220"/>
      <c r="LHO44" s="220"/>
      <c r="LHP44" s="220"/>
      <c r="LHQ44" s="220"/>
      <c r="LHR44" s="220"/>
      <c r="LHS44" s="220"/>
      <c r="LHT44" s="220"/>
      <c r="LHU44" s="220"/>
      <c r="LHV44" s="220"/>
      <c r="LHW44" s="220"/>
      <c r="LHX44" s="220"/>
      <c r="LHY44" s="220"/>
      <c r="LHZ44" s="220"/>
      <c r="LIA44" s="220"/>
      <c r="LIB44" s="220"/>
      <c r="LIC44" s="220"/>
      <c r="LID44" s="220"/>
      <c r="LIE44" s="220"/>
      <c r="LIF44" s="220"/>
      <c r="LIG44" s="220"/>
      <c r="LIH44" s="220"/>
      <c r="LII44" s="220"/>
      <c r="LIJ44" s="220"/>
      <c r="LIK44" s="220"/>
      <c r="LIL44" s="220"/>
      <c r="LIM44" s="220"/>
      <c r="LIN44" s="220"/>
      <c r="LIO44" s="220"/>
      <c r="LIP44" s="220"/>
      <c r="LIQ44" s="220"/>
      <c r="LIR44" s="220"/>
      <c r="LIS44" s="220"/>
      <c r="LIT44" s="220"/>
      <c r="LIU44" s="220"/>
      <c r="LIV44" s="220"/>
      <c r="LIW44" s="220"/>
      <c r="LIX44" s="220"/>
      <c r="LIY44" s="220"/>
      <c r="LIZ44" s="220"/>
      <c r="LJA44" s="220"/>
      <c r="LJB44" s="220"/>
      <c r="LJC44" s="220"/>
      <c r="LJD44" s="220"/>
      <c r="LJE44" s="220"/>
      <c r="LJF44" s="220"/>
      <c r="LJG44" s="220"/>
      <c r="LJH44" s="220"/>
      <c r="LJI44" s="220"/>
      <c r="LJJ44" s="220"/>
      <c r="LJK44" s="220"/>
      <c r="LJL44" s="220"/>
      <c r="LJM44" s="220"/>
      <c r="LJN44" s="220"/>
      <c r="LJO44" s="220"/>
      <c r="LJP44" s="220"/>
      <c r="LJQ44" s="220"/>
      <c r="LJR44" s="220"/>
      <c r="LJS44" s="220"/>
      <c r="LJT44" s="220"/>
      <c r="LJU44" s="220"/>
      <c r="LJV44" s="220"/>
      <c r="LJW44" s="220"/>
      <c r="LJX44" s="220"/>
      <c r="LJY44" s="220"/>
      <c r="LJZ44" s="220"/>
      <c r="LKA44" s="220"/>
      <c r="LKB44" s="220"/>
      <c r="LKC44" s="220"/>
      <c r="LKD44" s="220"/>
      <c r="LKE44" s="220"/>
      <c r="LKF44" s="220"/>
      <c r="LKG44" s="220"/>
      <c r="LKH44" s="220"/>
      <c r="LKI44" s="220"/>
      <c r="LKJ44" s="220"/>
      <c r="LKK44" s="220"/>
      <c r="LKL44" s="220"/>
      <c r="LKM44" s="220"/>
      <c r="LKN44" s="220"/>
      <c r="LKO44" s="220"/>
      <c r="LKP44" s="220"/>
      <c r="LKQ44" s="220"/>
      <c r="LKR44" s="220"/>
      <c r="LKS44" s="220"/>
      <c r="LKT44" s="220"/>
      <c r="LKU44" s="220"/>
      <c r="LKV44" s="220"/>
      <c r="LKW44" s="220"/>
      <c r="LKX44" s="220"/>
      <c r="LKY44" s="220"/>
      <c r="LKZ44" s="220"/>
      <c r="LLA44" s="220"/>
      <c r="LLB44" s="220"/>
      <c r="LLC44" s="220"/>
      <c r="LLD44" s="220"/>
      <c r="LLE44" s="220"/>
      <c r="LLF44" s="220"/>
      <c r="LLG44" s="220"/>
      <c r="LLH44" s="220"/>
      <c r="LLI44" s="220"/>
      <c r="LLJ44" s="220"/>
      <c r="LLK44" s="220"/>
      <c r="LLL44" s="220"/>
      <c r="LLM44" s="220"/>
      <c r="LLN44" s="220"/>
      <c r="LLO44" s="220"/>
      <c r="LLP44" s="220"/>
      <c r="LLQ44" s="220"/>
      <c r="LLR44" s="220"/>
      <c r="LLS44" s="220"/>
      <c r="LLT44" s="220"/>
      <c r="LLU44" s="220"/>
      <c r="LLV44" s="220"/>
      <c r="LLW44" s="220"/>
      <c r="LLX44" s="220"/>
      <c r="LLY44" s="220"/>
      <c r="LLZ44" s="220"/>
      <c r="LMA44" s="220"/>
      <c r="LMB44" s="220"/>
      <c r="LMC44" s="220"/>
      <c r="LMD44" s="220"/>
      <c r="LME44" s="220"/>
      <c r="LMF44" s="220"/>
      <c r="LMG44" s="220"/>
      <c r="LMH44" s="220"/>
      <c r="LMI44" s="220"/>
      <c r="LMJ44" s="220"/>
      <c r="LMK44" s="220"/>
      <c r="LML44" s="220"/>
      <c r="LMM44" s="220"/>
      <c r="LMN44" s="220"/>
      <c r="LMO44" s="220"/>
      <c r="LMP44" s="220"/>
      <c r="LMQ44" s="220"/>
      <c r="LMR44" s="220"/>
      <c r="LMS44" s="220"/>
      <c r="LMT44" s="220"/>
      <c r="LMU44" s="220"/>
      <c r="LMV44" s="220"/>
      <c r="LMW44" s="220"/>
      <c r="LMX44" s="220"/>
      <c r="LMY44" s="220"/>
      <c r="LMZ44" s="220"/>
      <c r="LNA44" s="220"/>
      <c r="LNB44" s="220"/>
      <c r="LNC44" s="220"/>
      <c r="LND44" s="220"/>
      <c r="LNE44" s="220"/>
      <c r="LNF44" s="220"/>
      <c r="LNG44" s="220"/>
      <c r="LNH44" s="220"/>
      <c r="LNI44" s="220"/>
      <c r="LNJ44" s="220"/>
      <c r="LNK44" s="220"/>
      <c r="LNL44" s="220"/>
      <c r="LNM44" s="220"/>
      <c r="LNN44" s="220"/>
      <c r="LNO44" s="220"/>
      <c r="LNP44" s="220"/>
      <c r="LNQ44" s="220"/>
      <c r="LNR44" s="220"/>
      <c r="LNS44" s="220"/>
      <c r="LNT44" s="220"/>
      <c r="LNU44" s="220"/>
      <c r="LNV44" s="220"/>
      <c r="LNW44" s="220"/>
      <c r="LNX44" s="220"/>
      <c r="LNY44" s="220"/>
      <c r="LNZ44" s="220"/>
      <c r="LOA44" s="220"/>
      <c r="LOB44" s="220"/>
      <c r="LOC44" s="220"/>
      <c r="LOD44" s="220"/>
      <c r="LOE44" s="220"/>
      <c r="LOF44" s="220"/>
      <c r="LOG44" s="220"/>
      <c r="LOH44" s="220"/>
      <c r="LOI44" s="220"/>
      <c r="LOJ44" s="220"/>
      <c r="LOK44" s="220"/>
      <c r="LOL44" s="220"/>
      <c r="LOM44" s="220"/>
      <c r="LON44" s="220"/>
      <c r="LOO44" s="220"/>
      <c r="LOP44" s="220"/>
      <c r="LOQ44" s="220"/>
      <c r="LOR44" s="220"/>
      <c r="LOS44" s="220"/>
      <c r="LOT44" s="220"/>
      <c r="LOU44" s="220"/>
      <c r="LOV44" s="220"/>
      <c r="LOW44" s="220"/>
      <c r="LOX44" s="220"/>
      <c r="LOY44" s="220"/>
      <c r="LOZ44" s="220"/>
      <c r="LPA44" s="220"/>
      <c r="LPB44" s="220"/>
      <c r="LPC44" s="220"/>
      <c r="LPD44" s="220"/>
      <c r="LPE44" s="220"/>
      <c r="LPF44" s="220"/>
      <c r="LPG44" s="220"/>
      <c r="LPH44" s="220"/>
      <c r="LPI44" s="220"/>
      <c r="LPJ44" s="220"/>
      <c r="LPK44" s="220"/>
      <c r="LPL44" s="220"/>
      <c r="LPM44" s="220"/>
      <c r="LPN44" s="220"/>
      <c r="LPO44" s="220"/>
      <c r="LPP44" s="220"/>
      <c r="LPQ44" s="220"/>
      <c r="LPR44" s="220"/>
      <c r="LPS44" s="220"/>
      <c r="LPT44" s="220"/>
      <c r="LPU44" s="220"/>
      <c r="LPV44" s="220"/>
      <c r="LPW44" s="220"/>
      <c r="LPX44" s="220"/>
      <c r="LPY44" s="220"/>
      <c r="LPZ44" s="220"/>
      <c r="LQA44" s="220"/>
      <c r="LQB44" s="220"/>
      <c r="LQC44" s="220"/>
      <c r="LQD44" s="220"/>
      <c r="LQE44" s="220"/>
      <c r="LQF44" s="220"/>
      <c r="LQG44" s="220"/>
      <c r="LQH44" s="220"/>
      <c r="LQI44" s="220"/>
      <c r="LQJ44" s="220"/>
      <c r="LQK44" s="220"/>
      <c r="LQL44" s="220"/>
      <c r="LQM44" s="220"/>
      <c r="LQN44" s="220"/>
      <c r="LQO44" s="220"/>
      <c r="LQP44" s="220"/>
      <c r="LQQ44" s="220"/>
      <c r="LQR44" s="220"/>
      <c r="LQS44" s="220"/>
      <c r="LQT44" s="220"/>
      <c r="LQU44" s="220"/>
      <c r="LQV44" s="220"/>
      <c r="LQW44" s="220"/>
      <c r="LQX44" s="220"/>
      <c r="LQY44" s="220"/>
      <c r="LQZ44" s="220"/>
      <c r="LRA44" s="220"/>
      <c r="LRB44" s="220"/>
      <c r="LRC44" s="220"/>
      <c r="LRD44" s="220"/>
      <c r="LRE44" s="220"/>
      <c r="LRF44" s="220"/>
      <c r="LRG44" s="220"/>
      <c r="LRH44" s="220"/>
      <c r="LRI44" s="220"/>
      <c r="LRJ44" s="220"/>
      <c r="LRK44" s="220"/>
      <c r="LRL44" s="220"/>
      <c r="LRM44" s="220"/>
      <c r="LRN44" s="220"/>
      <c r="LRO44" s="220"/>
      <c r="LRP44" s="220"/>
      <c r="LRQ44" s="220"/>
      <c r="LRR44" s="220"/>
      <c r="LRS44" s="220"/>
      <c r="LRT44" s="220"/>
      <c r="LRU44" s="220"/>
      <c r="LRV44" s="220"/>
      <c r="LRW44" s="220"/>
      <c r="LRX44" s="220"/>
      <c r="LRY44" s="220"/>
      <c r="LRZ44" s="220"/>
      <c r="LSA44" s="220"/>
      <c r="LSB44" s="220"/>
      <c r="LSC44" s="220"/>
      <c r="LSD44" s="220"/>
      <c r="LSE44" s="220"/>
      <c r="LSF44" s="220"/>
      <c r="LSG44" s="220"/>
      <c r="LSH44" s="220"/>
      <c r="LSI44" s="220"/>
      <c r="LSJ44" s="220"/>
      <c r="LSK44" s="220"/>
      <c r="LSL44" s="220"/>
      <c r="LSM44" s="220"/>
      <c r="LSN44" s="220"/>
      <c r="LSO44" s="220"/>
      <c r="LSP44" s="220"/>
      <c r="LSQ44" s="220"/>
      <c r="LSR44" s="220"/>
      <c r="LSS44" s="220"/>
      <c r="LST44" s="220"/>
      <c r="LSU44" s="220"/>
      <c r="LSV44" s="220"/>
      <c r="LSW44" s="220"/>
      <c r="LSX44" s="220"/>
      <c r="LSY44" s="220"/>
      <c r="LSZ44" s="220"/>
      <c r="LTA44" s="220"/>
      <c r="LTB44" s="220"/>
      <c r="LTC44" s="220"/>
      <c r="LTD44" s="220"/>
      <c r="LTE44" s="220"/>
      <c r="LTF44" s="220"/>
      <c r="LTG44" s="220"/>
      <c r="LTH44" s="220"/>
      <c r="LTI44" s="220"/>
      <c r="LTJ44" s="220"/>
      <c r="LTK44" s="220"/>
      <c r="LTL44" s="220"/>
      <c r="LTM44" s="220"/>
      <c r="LTN44" s="220"/>
      <c r="LTO44" s="220"/>
      <c r="LTP44" s="220"/>
      <c r="LTQ44" s="220"/>
      <c r="LTR44" s="220"/>
      <c r="LTS44" s="220"/>
      <c r="LTT44" s="220"/>
      <c r="LTU44" s="220"/>
      <c r="LTV44" s="220"/>
      <c r="LTW44" s="220"/>
      <c r="LTX44" s="220"/>
      <c r="LTY44" s="220"/>
      <c r="LTZ44" s="220"/>
      <c r="LUA44" s="220"/>
      <c r="LUB44" s="220"/>
      <c r="LUC44" s="220"/>
      <c r="LUD44" s="220"/>
      <c r="LUE44" s="220"/>
      <c r="LUF44" s="220"/>
      <c r="LUG44" s="220"/>
      <c r="LUH44" s="220"/>
      <c r="LUI44" s="220"/>
      <c r="LUJ44" s="220"/>
      <c r="LUK44" s="220"/>
      <c r="LUL44" s="220"/>
      <c r="LUM44" s="220"/>
      <c r="LUN44" s="220"/>
      <c r="LUO44" s="220"/>
      <c r="LUP44" s="220"/>
      <c r="LUQ44" s="220"/>
      <c r="LUR44" s="220"/>
      <c r="LUS44" s="220"/>
      <c r="LUT44" s="220"/>
      <c r="LUU44" s="220"/>
      <c r="LUV44" s="220"/>
      <c r="LUW44" s="220"/>
      <c r="LUX44" s="220"/>
      <c r="LUY44" s="220"/>
      <c r="LUZ44" s="220"/>
      <c r="LVA44" s="220"/>
      <c r="LVB44" s="220"/>
      <c r="LVC44" s="220"/>
      <c r="LVD44" s="220"/>
      <c r="LVE44" s="220"/>
      <c r="LVF44" s="220"/>
      <c r="LVG44" s="220"/>
      <c r="LVH44" s="220"/>
      <c r="LVI44" s="220"/>
      <c r="LVJ44" s="220"/>
      <c r="LVK44" s="220"/>
      <c r="LVL44" s="220"/>
      <c r="LVM44" s="220"/>
      <c r="LVN44" s="220"/>
      <c r="LVO44" s="220"/>
      <c r="LVP44" s="220"/>
      <c r="LVQ44" s="220"/>
      <c r="LVR44" s="220"/>
      <c r="LVS44" s="220"/>
      <c r="LVT44" s="220"/>
      <c r="LVU44" s="220"/>
      <c r="LVV44" s="220"/>
      <c r="LVW44" s="220"/>
      <c r="LVX44" s="220"/>
      <c r="LVY44" s="220"/>
      <c r="LVZ44" s="220"/>
      <c r="LWA44" s="220"/>
      <c r="LWB44" s="220"/>
      <c r="LWC44" s="220"/>
      <c r="LWD44" s="220"/>
      <c r="LWE44" s="220"/>
      <c r="LWF44" s="220"/>
      <c r="LWG44" s="220"/>
      <c r="LWH44" s="220"/>
      <c r="LWI44" s="220"/>
      <c r="LWJ44" s="220"/>
      <c r="LWK44" s="220"/>
      <c r="LWL44" s="220"/>
      <c r="LWM44" s="220"/>
      <c r="LWN44" s="220"/>
      <c r="LWO44" s="220"/>
      <c r="LWP44" s="220"/>
      <c r="LWQ44" s="220"/>
      <c r="LWR44" s="220"/>
      <c r="LWS44" s="220"/>
      <c r="LWT44" s="220"/>
      <c r="LWU44" s="220"/>
      <c r="LWV44" s="220"/>
      <c r="LWW44" s="220"/>
      <c r="LWX44" s="220"/>
      <c r="LWY44" s="220"/>
      <c r="LWZ44" s="220"/>
      <c r="LXA44" s="220"/>
      <c r="LXB44" s="220"/>
      <c r="LXC44" s="220"/>
      <c r="LXD44" s="220"/>
      <c r="LXE44" s="220"/>
      <c r="LXF44" s="220"/>
      <c r="LXG44" s="220"/>
      <c r="LXH44" s="220"/>
      <c r="LXI44" s="220"/>
      <c r="LXJ44" s="220"/>
      <c r="LXK44" s="220"/>
      <c r="LXL44" s="220"/>
      <c r="LXM44" s="220"/>
      <c r="LXN44" s="220"/>
      <c r="LXO44" s="220"/>
      <c r="LXP44" s="220"/>
      <c r="LXQ44" s="220"/>
      <c r="LXR44" s="220"/>
      <c r="LXS44" s="220"/>
      <c r="LXT44" s="220"/>
      <c r="LXU44" s="220"/>
      <c r="LXV44" s="220"/>
      <c r="LXW44" s="220"/>
      <c r="LXX44" s="220"/>
      <c r="LXY44" s="220"/>
      <c r="LXZ44" s="220"/>
      <c r="LYA44" s="220"/>
      <c r="LYB44" s="220"/>
      <c r="LYC44" s="220"/>
      <c r="LYD44" s="220"/>
      <c r="LYE44" s="220"/>
      <c r="LYF44" s="220"/>
      <c r="LYG44" s="220"/>
      <c r="LYH44" s="220"/>
      <c r="LYI44" s="220"/>
      <c r="LYJ44" s="220"/>
      <c r="LYK44" s="220"/>
      <c r="LYL44" s="220"/>
      <c r="LYM44" s="220"/>
      <c r="LYN44" s="220"/>
      <c r="LYO44" s="220"/>
      <c r="LYP44" s="220"/>
      <c r="LYQ44" s="220"/>
      <c r="LYR44" s="220"/>
      <c r="LYS44" s="220"/>
      <c r="LYT44" s="220"/>
      <c r="LYU44" s="220"/>
      <c r="LYV44" s="220"/>
      <c r="LYW44" s="220"/>
      <c r="LYX44" s="220"/>
      <c r="LYY44" s="220"/>
      <c r="LYZ44" s="220"/>
      <c r="LZA44" s="220"/>
      <c r="LZB44" s="220"/>
      <c r="LZC44" s="220"/>
      <c r="LZD44" s="220"/>
      <c r="LZE44" s="220"/>
      <c r="LZF44" s="220"/>
      <c r="LZG44" s="220"/>
      <c r="LZH44" s="220"/>
      <c r="LZI44" s="220"/>
      <c r="LZJ44" s="220"/>
      <c r="LZK44" s="220"/>
      <c r="LZL44" s="220"/>
      <c r="LZM44" s="220"/>
      <c r="LZN44" s="220"/>
      <c r="LZO44" s="220"/>
      <c r="LZP44" s="220"/>
      <c r="LZQ44" s="220"/>
      <c r="LZR44" s="220"/>
      <c r="LZS44" s="220"/>
      <c r="LZT44" s="220"/>
      <c r="LZU44" s="220"/>
      <c r="LZV44" s="220"/>
      <c r="LZW44" s="220"/>
      <c r="LZX44" s="220"/>
      <c r="LZY44" s="220"/>
      <c r="LZZ44" s="220"/>
      <c r="MAA44" s="220"/>
      <c r="MAB44" s="220"/>
      <c r="MAC44" s="220"/>
      <c r="MAD44" s="220"/>
      <c r="MAE44" s="220"/>
      <c r="MAF44" s="220"/>
      <c r="MAG44" s="220"/>
      <c r="MAH44" s="220"/>
      <c r="MAI44" s="220"/>
      <c r="MAJ44" s="220"/>
      <c r="MAK44" s="220"/>
      <c r="MAL44" s="220"/>
      <c r="MAM44" s="220"/>
      <c r="MAN44" s="220"/>
      <c r="MAO44" s="220"/>
      <c r="MAP44" s="220"/>
      <c r="MAQ44" s="220"/>
      <c r="MAR44" s="220"/>
      <c r="MAS44" s="220"/>
      <c r="MAT44" s="220"/>
      <c r="MAU44" s="220"/>
      <c r="MAV44" s="220"/>
      <c r="MAW44" s="220"/>
      <c r="MAX44" s="220"/>
      <c r="MAY44" s="220"/>
      <c r="MAZ44" s="220"/>
      <c r="MBA44" s="220"/>
      <c r="MBB44" s="220"/>
      <c r="MBC44" s="220"/>
      <c r="MBD44" s="220"/>
      <c r="MBE44" s="220"/>
      <c r="MBF44" s="220"/>
      <c r="MBG44" s="220"/>
      <c r="MBH44" s="220"/>
      <c r="MBI44" s="220"/>
      <c r="MBJ44" s="220"/>
      <c r="MBK44" s="220"/>
      <c r="MBL44" s="220"/>
      <c r="MBM44" s="220"/>
      <c r="MBN44" s="220"/>
      <c r="MBO44" s="220"/>
      <c r="MBP44" s="220"/>
      <c r="MBQ44" s="220"/>
      <c r="MBR44" s="220"/>
      <c r="MBS44" s="220"/>
      <c r="MBT44" s="220"/>
      <c r="MBU44" s="220"/>
      <c r="MBV44" s="220"/>
      <c r="MBW44" s="220"/>
      <c r="MBX44" s="220"/>
      <c r="MBY44" s="220"/>
      <c r="MBZ44" s="220"/>
      <c r="MCA44" s="220"/>
      <c r="MCB44" s="220"/>
      <c r="MCC44" s="220"/>
      <c r="MCD44" s="220"/>
      <c r="MCE44" s="220"/>
      <c r="MCF44" s="220"/>
      <c r="MCG44" s="220"/>
      <c r="MCH44" s="220"/>
      <c r="MCI44" s="220"/>
      <c r="MCJ44" s="220"/>
      <c r="MCK44" s="220"/>
      <c r="MCL44" s="220"/>
      <c r="MCM44" s="220"/>
      <c r="MCN44" s="220"/>
      <c r="MCO44" s="220"/>
      <c r="MCP44" s="220"/>
      <c r="MCQ44" s="220"/>
      <c r="MCR44" s="220"/>
      <c r="MCS44" s="220"/>
      <c r="MCT44" s="220"/>
      <c r="MCU44" s="220"/>
      <c r="MCV44" s="220"/>
      <c r="MCW44" s="220"/>
      <c r="MCX44" s="220"/>
      <c r="MCY44" s="220"/>
      <c r="MCZ44" s="220"/>
      <c r="MDA44" s="220"/>
      <c r="MDB44" s="220"/>
      <c r="MDC44" s="220"/>
      <c r="MDD44" s="220"/>
      <c r="MDE44" s="220"/>
      <c r="MDF44" s="220"/>
      <c r="MDG44" s="220"/>
      <c r="MDH44" s="220"/>
      <c r="MDI44" s="220"/>
      <c r="MDJ44" s="220"/>
      <c r="MDK44" s="220"/>
      <c r="MDL44" s="220"/>
      <c r="MDM44" s="220"/>
      <c r="MDN44" s="220"/>
      <c r="MDO44" s="220"/>
      <c r="MDP44" s="220"/>
      <c r="MDQ44" s="220"/>
      <c r="MDR44" s="220"/>
      <c r="MDS44" s="220"/>
      <c r="MDT44" s="220"/>
      <c r="MDU44" s="220"/>
      <c r="MDV44" s="220"/>
      <c r="MDW44" s="220"/>
      <c r="MDX44" s="220"/>
      <c r="MDY44" s="220"/>
      <c r="MDZ44" s="220"/>
      <c r="MEA44" s="220"/>
      <c r="MEB44" s="220"/>
      <c r="MEC44" s="220"/>
      <c r="MED44" s="220"/>
      <c r="MEE44" s="220"/>
      <c r="MEF44" s="220"/>
      <c r="MEG44" s="220"/>
      <c r="MEH44" s="220"/>
      <c r="MEI44" s="220"/>
      <c r="MEJ44" s="220"/>
      <c r="MEK44" s="220"/>
      <c r="MEL44" s="220"/>
      <c r="MEM44" s="220"/>
      <c r="MEN44" s="220"/>
      <c r="MEO44" s="220"/>
      <c r="MEP44" s="220"/>
      <c r="MEQ44" s="220"/>
      <c r="MER44" s="220"/>
      <c r="MES44" s="220"/>
      <c r="MET44" s="220"/>
      <c r="MEU44" s="220"/>
      <c r="MEV44" s="220"/>
      <c r="MEW44" s="220"/>
      <c r="MEX44" s="220"/>
      <c r="MEY44" s="220"/>
      <c r="MEZ44" s="220"/>
      <c r="MFA44" s="220"/>
      <c r="MFB44" s="220"/>
      <c r="MFC44" s="220"/>
      <c r="MFD44" s="220"/>
      <c r="MFE44" s="220"/>
      <c r="MFF44" s="220"/>
      <c r="MFG44" s="220"/>
      <c r="MFH44" s="220"/>
      <c r="MFI44" s="220"/>
      <c r="MFJ44" s="220"/>
      <c r="MFK44" s="220"/>
      <c r="MFL44" s="220"/>
      <c r="MFM44" s="220"/>
      <c r="MFN44" s="220"/>
      <c r="MFO44" s="220"/>
      <c r="MFP44" s="220"/>
      <c r="MFQ44" s="220"/>
      <c r="MFR44" s="220"/>
      <c r="MFS44" s="220"/>
      <c r="MFT44" s="220"/>
      <c r="MFU44" s="220"/>
      <c r="MFV44" s="220"/>
      <c r="MFW44" s="220"/>
      <c r="MFX44" s="220"/>
      <c r="MFY44" s="220"/>
      <c r="MFZ44" s="220"/>
      <c r="MGA44" s="220"/>
      <c r="MGB44" s="220"/>
      <c r="MGC44" s="220"/>
      <c r="MGD44" s="220"/>
      <c r="MGE44" s="220"/>
      <c r="MGF44" s="220"/>
      <c r="MGG44" s="220"/>
      <c r="MGH44" s="220"/>
      <c r="MGI44" s="220"/>
      <c r="MGJ44" s="220"/>
      <c r="MGK44" s="220"/>
      <c r="MGL44" s="220"/>
      <c r="MGM44" s="220"/>
      <c r="MGN44" s="220"/>
      <c r="MGO44" s="220"/>
      <c r="MGP44" s="220"/>
      <c r="MGQ44" s="220"/>
      <c r="MGR44" s="220"/>
      <c r="MGS44" s="220"/>
      <c r="MGT44" s="220"/>
      <c r="MGU44" s="220"/>
      <c r="MGV44" s="220"/>
      <c r="MGW44" s="220"/>
      <c r="MGX44" s="220"/>
      <c r="MGY44" s="220"/>
      <c r="MGZ44" s="220"/>
      <c r="MHA44" s="220"/>
      <c r="MHB44" s="220"/>
      <c r="MHC44" s="220"/>
      <c r="MHD44" s="220"/>
      <c r="MHE44" s="220"/>
      <c r="MHF44" s="220"/>
      <c r="MHG44" s="220"/>
      <c r="MHH44" s="220"/>
      <c r="MHI44" s="220"/>
      <c r="MHJ44" s="220"/>
      <c r="MHK44" s="220"/>
      <c r="MHL44" s="220"/>
      <c r="MHM44" s="220"/>
      <c r="MHN44" s="220"/>
      <c r="MHO44" s="220"/>
      <c r="MHP44" s="220"/>
      <c r="MHQ44" s="220"/>
      <c r="MHR44" s="220"/>
      <c r="MHS44" s="220"/>
      <c r="MHT44" s="220"/>
      <c r="MHU44" s="220"/>
      <c r="MHV44" s="220"/>
      <c r="MHW44" s="220"/>
      <c r="MHX44" s="220"/>
      <c r="MHY44" s="220"/>
      <c r="MHZ44" s="220"/>
      <c r="MIA44" s="220"/>
      <c r="MIB44" s="220"/>
      <c r="MIC44" s="220"/>
      <c r="MID44" s="220"/>
      <c r="MIE44" s="220"/>
      <c r="MIF44" s="220"/>
      <c r="MIG44" s="220"/>
      <c r="MIH44" s="220"/>
      <c r="MII44" s="220"/>
      <c r="MIJ44" s="220"/>
      <c r="MIK44" s="220"/>
      <c r="MIL44" s="220"/>
      <c r="MIM44" s="220"/>
      <c r="MIN44" s="220"/>
      <c r="MIO44" s="220"/>
      <c r="MIP44" s="220"/>
      <c r="MIQ44" s="220"/>
      <c r="MIR44" s="220"/>
      <c r="MIS44" s="220"/>
      <c r="MIT44" s="220"/>
      <c r="MIU44" s="220"/>
      <c r="MIV44" s="220"/>
      <c r="MIW44" s="220"/>
      <c r="MIX44" s="220"/>
      <c r="MIY44" s="220"/>
      <c r="MIZ44" s="220"/>
      <c r="MJA44" s="220"/>
      <c r="MJB44" s="220"/>
      <c r="MJC44" s="220"/>
      <c r="MJD44" s="220"/>
      <c r="MJE44" s="220"/>
      <c r="MJF44" s="220"/>
      <c r="MJG44" s="220"/>
      <c r="MJH44" s="220"/>
      <c r="MJI44" s="220"/>
      <c r="MJJ44" s="220"/>
      <c r="MJK44" s="220"/>
      <c r="MJL44" s="220"/>
      <c r="MJM44" s="220"/>
      <c r="MJN44" s="220"/>
      <c r="MJO44" s="220"/>
      <c r="MJP44" s="220"/>
      <c r="MJQ44" s="220"/>
      <c r="MJR44" s="220"/>
      <c r="MJS44" s="220"/>
      <c r="MJT44" s="220"/>
      <c r="MJU44" s="220"/>
      <c r="MJV44" s="220"/>
      <c r="MJW44" s="220"/>
      <c r="MJX44" s="220"/>
      <c r="MJY44" s="220"/>
      <c r="MJZ44" s="220"/>
      <c r="MKA44" s="220"/>
      <c r="MKB44" s="220"/>
      <c r="MKC44" s="220"/>
      <c r="MKD44" s="220"/>
      <c r="MKE44" s="220"/>
      <c r="MKF44" s="220"/>
      <c r="MKG44" s="220"/>
      <c r="MKH44" s="220"/>
      <c r="MKI44" s="220"/>
      <c r="MKJ44" s="220"/>
      <c r="MKK44" s="220"/>
      <c r="MKL44" s="220"/>
      <c r="MKM44" s="220"/>
      <c r="MKN44" s="220"/>
      <c r="MKO44" s="220"/>
      <c r="MKP44" s="220"/>
      <c r="MKQ44" s="220"/>
      <c r="MKR44" s="220"/>
      <c r="MKS44" s="220"/>
      <c r="MKT44" s="220"/>
      <c r="MKU44" s="220"/>
      <c r="MKV44" s="220"/>
      <c r="MKW44" s="220"/>
      <c r="MKX44" s="220"/>
      <c r="MKY44" s="220"/>
      <c r="MKZ44" s="220"/>
      <c r="MLA44" s="220"/>
      <c r="MLB44" s="220"/>
      <c r="MLC44" s="220"/>
      <c r="MLD44" s="220"/>
      <c r="MLE44" s="220"/>
      <c r="MLF44" s="220"/>
      <c r="MLG44" s="220"/>
      <c r="MLH44" s="220"/>
      <c r="MLI44" s="220"/>
      <c r="MLJ44" s="220"/>
      <c r="MLK44" s="220"/>
      <c r="MLL44" s="220"/>
      <c r="MLM44" s="220"/>
      <c r="MLN44" s="220"/>
      <c r="MLO44" s="220"/>
      <c r="MLP44" s="220"/>
      <c r="MLQ44" s="220"/>
      <c r="MLR44" s="220"/>
      <c r="MLS44" s="220"/>
      <c r="MLT44" s="220"/>
      <c r="MLU44" s="220"/>
      <c r="MLV44" s="220"/>
      <c r="MLW44" s="220"/>
      <c r="MLX44" s="220"/>
      <c r="MLY44" s="220"/>
      <c r="MLZ44" s="220"/>
      <c r="MMA44" s="220"/>
      <c r="MMB44" s="220"/>
      <c r="MMC44" s="220"/>
      <c r="MMD44" s="220"/>
      <c r="MME44" s="220"/>
      <c r="MMF44" s="220"/>
      <c r="MMG44" s="220"/>
      <c r="MMH44" s="220"/>
      <c r="MMI44" s="220"/>
      <c r="MMJ44" s="220"/>
      <c r="MMK44" s="220"/>
      <c r="MML44" s="220"/>
      <c r="MMM44" s="220"/>
      <c r="MMN44" s="220"/>
      <c r="MMO44" s="220"/>
      <c r="MMP44" s="220"/>
      <c r="MMQ44" s="220"/>
      <c r="MMR44" s="220"/>
      <c r="MMS44" s="220"/>
      <c r="MMT44" s="220"/>
      <c r="MMU44" s="220"/>
      <c r="MMV44" s="220"/>
      <c r="MMW44" s="220"/>
      <c r="MMX44" s="220"/>
      <c r="MMY44" s="220"/>
      <c r="MMZ44" s="220"/>
      <c r="MNA44" s="220"/>
      <c r="MNB44" s="220"/>
      <c r="MNC44" s="220"/>
      <c r="MND44" s="220"/>
      <c r="MNE44" s="220"/>
      <c r="MNF44" s="220"/>
      <c r="MNG44" s="220"/>
      <c r="MNH44" s="220"/>
      <c r="MNI44" s="220"/>
      <c r="MNJ44" s="220"/>
      <c r="MNK44" s="220"/>
      <c r="MNL44" s="220"/>
      <c r="MNM44" s="220"/>
      <c r="MNN44" s="220"/>
      <c r="MNO44" s="220"/>
      <c r="MNP44" s="220"/>
      <c r="MNQ44" s="220"/>
      <c r="MNR44" s="220"/>
      <c r="MNS44" s="220"/>
      <c r="MNT44" s="220"/>
      <c r="MNU44" s="220"/>
      <c r="MNV44" s="220"/>
      <c r="MNW44" s="220"/>
      <c r="MNX44" s="220"/>
      <c r="MNY44" s="220"/>
      <c r="MNZ44" s="220"/>
      <c r="MOA44" s="220"/>
      <c r="MOB44" s="220"/>
      <c r="MOC44" s="220"/>
      <c r="MOD44" s="220"/>
      <c r="MOE44" s="220"/>
      <c r="MOF44" s="220"/>
      <c r="MOG44" s="220"/>
      <c r="MOH44" s="220"/>
      <c r="MOI44" s="220"/>
      <c r="MOJ44" s="220"/>
      <c r="MOK44" s="220"/>
      <c r="MOL44" s="220"/>
      <c r="MOM44" s="220"/>
      <c r="MON44" s="220"/>
      <c r="MOO44" s="220"/>
      <c r="MOP44" s="220"/>
      <c r="MOQ44" s="220"/>
      <c r="MOR44" s="220"/>
      <c r="MOS44" s="220"/>
      <c r="MOT44" s="220"/>
      <c r="MOU44" s="220"/>
      <c r="MOV44" s="220"/>
      <c r="MOW44" s="220"/>
      <c r="MOX44" s="220"/>
      <c r="MOY44" s="220"/>
      <c r="MOZ44" s="220"/>
      <c r="MPA44" s="220"/>
      <c r="MPB44" s="220"/>
      <c r="MPC44" s="220"/>
      <c r="MPD44" s="220"/>
      <c r="MPE44" s="220"/>
      <c r="MPF44" s="220"/>
      <c r="MPG44" s="220"/>
      <c r="MPH44" s="220"/>
      <c r="MPI44" s="220"/>
      <c r="MPJ44" s="220"/>
      <c r="MPK44" s="220"/>
      <c r="MPL44" s="220"/>
      <c r="MPM44" s="220"/>
      <c r="MPN44" s="220"/>
      <c r="MPO44" s="220"/>
      <c r="MPP44" s="220"/>
      <c r="MPQ44" s="220"/>
      <c r="MPR44" s="220"/>
      <c r="MPS44" s="220"/>
      <c r="MPT44" s="220"/>
      <c r="MPU44" s="220"/>
      <c r="MPV44" s="220"/>
      <c r="MPW44" s="220"/>
      <c r="MPX44" s="220"/>
      <c r="MPY44" s="220"/>
      <c r="MPZ44" s="220"/>
      <c r="MQA44" s="220"/>
      <c r="MQB44" s="220"/>
      <c r="MQC44" s="220"/>
      <c r="MQD44" s="220"/>
      <c r="MQE44" s="220"/>
      <c r="MQF44" s="220"/>
      <c r="MQG44" s="220"/>
      <c r="MQH44" s="220"/>
      <c r="MQI44" s="220"/>
      <c r="MQJ44" s="220"/>
      <c r="MQK44" s="220"/>
      <c r="MQL44" s="220"/>
      <c r="MQM44" s="220"/>
      <c r="MQN44" s="220"/>
      <c r="MQO44" s="220"/>
      <c r="MQP44" s="220"/>
      <c r="MQQ44" s="220"/>
      <c r="MQR44" s="220"/>
      <c r="MQS44" s="220"/>
      <c r="MQT44" s="220"/>
      <c r="MQU44" s="220"/>
      <c r="MQV44" s="220"/>
      <c r="MQW44" s="220"/>
      <c r="MQX44" s="220"/>
      <c r="MQY44" s="220"/>
      <c r="MQZ44" s="220"/>
      <c r="MRA44" s="220"/>
      <c r="MRB44" s="220"/>
      <c r="MRC44" s="220"/>
      <c r="MRD44" s="220"/>
      <c r="MRE44" s="220"/>
      <c r="MRF44" s="220"/>
      <c r="MRG44" s="220"/>
      <c r="MRH44" s="220"/>
      <c r="MRI44" s="220"/>
      <c r="MRJ44" s="220"/>
      <c r="MRK44" s="220"/>
      <c r="MRL44" s="220"/>
      <c r="MRM44" s="220"/>
      <c r="MRN44" s="220"/>
      <c r="MRO44" s="220"/>
      <c r="MRP44" s="220"/>
      <c r="MRQ44" s="220"/>
      <c r="MRR44" s="220"/>
      <c r="MRS44" s="220"/>
      <c r="MRT44" s="220"/>
      <c r="MRU44" s="220"/>
      <c r="MRV44" s="220"/>
      <c r="MRW44" s="220"/>
      <c r="MRX44" s="220"/>
      <c r="MRY44" s="220"/>
      <c r="MRZ44" s="220"/>
      <c r="MSA44" s="220"/>
      <c r="MSB44" s="220"/>
      <c r="MSC44" s="220"/>
      <c r="MSD44" s="220"/>
      <c r="MSE44" s="220"/>
      <c r="MSF44" s="220"/>
      <c r="MSG44" s="220"/>
      <c r="MSH44" s="220"/>
      <c r="MSI44" s="220"/>
      <c r="MSJ44" s="220"/>
      <c r="MSK44" s="220"/>
      <c r="MSL44" s="220"/>
      <c r="MSM44" s="220"/>
      <c r="MSN44" s="220"/>
      <c r="MSO44" s="220"/>
      <c r="MSP44" s="220"/>
      <c r="MSQ44" s="220"/>
      <c r="MSR44" s="220"/>
      <c r="MSS44" s="220"/>
      <c r="MST44" s="220"/>
      <c r="MSU44" s="220"/>
      <c r="MSV44" s="220"/>
      <c r="MSW44" s="220"/>
      <c r="MSX44" s="220"/>
      <c r="MSY44" s="220"/>
      <c r="MSZ44" s="220"/>
      <c r="MTA44" s="220"/>
      <c r="MTB44" s="220"/>
      <c r="MTC44" s="220"/>
      <c r="MTD44" s="220"/>
      <c r="MTE44" s="220"/>
      <c r="MTF44" s="220"/>
      <c r="MTG44" s="220"/>
      <c r="MTH44" s="220"/>
      <c r="MTI44" s="220"/>
      <c r="MTJ44" s="220"/>
      <c r="MTK44" s="220"/>
      <c r="MTL44" s="220"/>
      <c r="MTM44" s="220"/>
      <c r="MTN44" s="220"/>
      <c r="MTO44" s="220"/>
      <c r="MTP44" s="220"/>
      <c r="MTQ44" s="220"/>
      <c r="MTR44" s="220"/>
      <c r="MTS44" s="220"/>
      <c r="MTT44" s="220"/>
      <c r="MTU44" s="220"/>
      <c r="MTV44" s="220"/>
      <c r="MTW44" s="220"/>
      <c r="MTX44" s="220"/>
      <c r="MTY44" s="220"/>
      <c r="MTZ44" s="220"/>
      <c r="MUA44" s="220"/>
      <c r="MUB44" s="220"/>
      <c r="MUC44" s="220"/>
      <c r="MUD44" s="220"/>
      <c r="MUE44" s="220"/>
      <c r="MUF44" s="220"/>
      <c r="MUG44" s="220"/>
      <c r="MUH44" s="220"/>
      <c r="MUI44" s="220"/>
      <c r="MUJ44" s="220"/>
      <c r="MUK44" s="220"/>
      <c r="MUL44" s="220"/>
      <c r="MUM44" s="220"/>
      <c r="MUN44" s="220"/>
      <c r="MUO44" s="220"/>
      <c r="MUP44" s="220"/>
      <c r="MUQ44" s="220"/>
      <c r="MUR44" s="220"/>
      <c r="MUS44" s="220"/>
      <c r="MUT44" s="220"/>
      <c r="MUU44" s="220"/>
      <c r="MUV44" s="220"/>
      <c r="MUW44" s="220"/>
      <c r="MUX44" s="220"/>
      <c r="MUY44" s="220"/>
      <c r="MUZ44" s="220"/>
      <c r="MVA44" s="220"/>
      <c r="MVB44" s="220"/>
      <c r="MVC44" s="220"/>
      <c r="MVD44" s="220"/>
      <c r="MVE44" s="220"/>
      <c r="MVF44" s="220"/>
      <c r="MVG44" s="220"/>
      <c r="MVH44" s="220"/>
      <c r="MVI44" s="220"/>
      <c r="MVJ44" s="220"/>
      <c r="MVK44" s="220"/>
      <c r="MVL44" s="220"/>
      <c r="MVM44" s="220"/>
      <c r="MVN44" s="220"/>
      <c r="MVO44" s="220"/>
      <c r="MVP44" s="220"/>
      <c r="MVQ44" s="220"/>
      <c r="MVR44" s="220"/>
      <c r="MVS44" s="220"/>
      <c r="MVT44" s="220"/>
      <c r="MVU44" s="220"/>
      <c r="MVV44" s="220"/>
      <c r="MVW44" s="220"/>
      <c r="MVX44" s="220"/>
      <c r="MVY44" s="220"/>
      <c r="MVZ44" s="220"/>
      <c r="MWA44" s="220"/>
      <c r="MWB44" s="220"/>
      <c r="MWC44" s="220"/>
      <c r="MWD44" s="220"/>
      <c r="MWE44" s="220"/>
      <c r="MWF44" s="220"/>
      <c r="MWG44" s="220"/>
      <c r="MWH44" s="220"/>
      <c r="MWI44" s="220"/>
      <c r="MWJ44" s="220"/>
      <c r="MWK44" s="220"/>
      <c r="MWL44" s="220"/>
      <c r="MWM44" s="220"/>
      <c r="MWN44" s="220"/>
      <c r="MWO44" s="220"/>
      <c r="MWP44" s="220"/>
      <c r="MWQ44" s="220"/>
      <c r="MWR44" s="220"/>
      <c r="MWS44" s="220"/>
      <c r="MWT44" s="220"/>
      <c r="MWU44" s="220"/>
      <c r="MWV44" s="220"/>
      <c r="MWW44" s="220"/>
      <c r="MWX44" s="220"/>
      <c r="MWY44" s="220"/>
      <c r="MWZ44" s="220"/>
      <c r="MXA44" s="220"/>
      <c r="MXB44" s="220"/>
      <c r="MXC44" s="220"/>
      <c r="MXD44" s="220"/>
      <c r="MXE44" s="220"/>
      <c r="MXF44" s="220"/>
      <c r="MXG44" s="220"/>
      <c r="MXH44" s="220"/>
      <c r="MXI44" s="220"/>
      <c r="MXJ44" s="220"/>
      <c r="MXK44" s="220"/>
      <c r="MXL44" s="220"/>
      <c r="MXM44" s="220"/>
      <c r="MXN44" s="220"/>
      <c r="MXO44" s="220"/>
      <c r="MXP44" s="220"/>
      <c r="MXQ44" s="220"/>
      <c r="MXR44" s="220"/>
      <c r="MXS44" s="220"/>
      <c r="MXT44" s="220"/>
      <c r="MXU44" s="220"/>
      <c r="MXV44" s="220"/>
      <c r="MXW44" s="220"/>
      <c r="MXX44" s="220"/>
      <c r="MXY44" s="220"/>
      <c r="MXZ44" s="220"/>
      <c r="MYA44" s="220"/>
      <c r="MYB44" s="220"/>
      <c r="MYC44" s="220"/>
      <c r="MYD44" s="220"/>
      <c r="MYE44" s="220"/>
      <c r="MYF44" s="220"/>
      <c r="MYG44" s="220"/>
      <c r="MYH44" s="220"/>
      <c r="MYI44" s="220"/>
      <c r="MYJ44" s="220"/>
      <c r="MYK44" s="220"/>
      <c r="MYL44" s="220"/>
      <c r="MYM44" s="220"/>
      <c r="MYN44" s="220"/>
      <c r="MYO44" s="220"/>
      <c r="MYP44" s="220"/>
      <c r="MYQ44" s="220"/>
      <c r="MYR44" s="220"/>
      <c r="MYS44" s="220"/>
      <c r="MYT44" s="220"/>
      <c r="MYU44" s="220"/>
      <c r="MYV44" s="220"/>
      <c r="MYW44" s="220"/>
      <c r="MYX44" s="220"/>
      <c r="MYY44" s="220"/>
      <c r="MYZ44" s="220"/>
      <c r="MZA44" s="220"/>
      <c r="MZB44" s="220"/>
      <c r="MZC44" s="220"/>
      <c r="MZD44" s="220"/>
      <c r="MZE44" s="220"/>
      <c r="MZF44" s="220"/>
      <c r="MZG44" s="220"/>
      <c r="MZH44" s="220"/>
      <c r="MZI44" s="220"/>
      <c r="MZJ44" s="220"/>
      <c r="MZK44" s="220"/>
      <c r="MZL44" s="220"/>
      <c r="MZM44" s="220"/>
      <c r="MZN44" s="220"/>
      <c r="MZO44" s="220"/>
      <c r="MZP44" s="220"/>
      <c r="MZQ44" s="220"/>
      <c r="MZR44" s="220"/>
      <c r="MZS44" s="220"/>
      <c r="MZT44" s="220"/>
      <c r="MZU44" s="220"/>
      <c r="MZV44" s="220"/>
      <c r="MZW44" s="220"/>
      <c r="MZX44" s="220"/>
      <c r="MZY44" s="220"/>
      <c r="MZZ44" s="220"/>
      <c r="NAA44" s="220"/>
      <c r="NAB44" s="220"/>
      <c r="NAC44" s="220"/>
      <c r="NAD44" s="220"/>
      <c r="NAE44" s="220"/>
      <c r="NAF44" s="220"/>
      <c r="NAG44" s="220"/>
      <c r="NAH44" s="220"/>
      <c r="NAI44" s="220"/>
      <c r="NAJ44" s="220"/>
      <c r="NAK44" s="220"/>
      <c r="NAL44" s="220"/>
      <c r="NAM44" s="220"/>
      <c r="NAN44" s="220"/>
      <c r="NAO44" s="220"/>
      <c r="NAP44" s="220"/>
      <c r="NAQ44" s="220"/>
      <c r="NAR44" s="220"/>
      <c r="NAS44" s="220"/>
      <c r="NAT44" s="220"/>
      <c r="NAU44" s="220"/>
      <c r="NAV44" s="220"/>
      <c r="NAW44" s="220"/>
      <c r="NAX44" s="220"/>
      <c r="NAY44" s="220"/>
      <c r="NAZ44" s="220"/>
      <c r="NBA44" s="220"/>
      <c r="NBB44" s="220"/>
      <c r="NBC44" s="220"/>
      <c r="NBD44" s="220"/>
      <c r="NBE44" s="220"/>
      <c r="NBF44" s="220"/>
      <c r="NBG44" s="220"/>
      <c r="NBH44" s="220"/>
      <c r="NBI44" s="220"/>
      <c r="NBJ44" s="220"/>
      <c r="NBK44" s="220"/>
      <c r="NBL44" s="220"/>
      <c r="NBM44" s="220"/>
      <c r="NBN44" s="220"/>
      <c r="NBO44" s="220"/>
      <c r="NBP44" s="220"/>
      <c r="NBQ44" s="220"/>
      <c r="NBR44" s="220"/>
      <c r="NBS44" s="220"/>
      <c r="NBT44" s="220"/>
      <c r="NBU44" s="220"/>
      <c r="NBV44" s="220"/>
      <c r="NBW44" s="220"/>
      <c r="NBX44" s="220"/>
      <c r="NBY44" s="220"/>
      <c r="NBZ44" s="220"/>
      <c r="NCA44" s="220"/>
      <c r="NCB44" s="220"/>
      <c r="NCC44" s="220"/>
      <c r="NCD44" s="220"/>
      <c r="NCE44" s="220"/>
      <c r="NCF44" s="220"/>
      <c r="NCG44" s="220"/>
      <c r="NCH44" s="220"/>
      <c r="NCI44" s="220"/>
      <c r="NCJ44" s="220"/>
      <c r="NCK44" s="220"/>
      <c r="NCL44" s="220"/>
      <c r="NCM44" s="220"/>
      <c r="NCN44" s="220"/>
      <c r="NCO44" s="220"/>
      <c r="NCP44" s="220"/>
      <c r="NCQ44" s="220"/>
      <c r="NCR44" s="220"/>
      <c r="NCS44" s="220"/>
      <c r="NCT44" s="220"/>
      <c r="NCU44" s="220"/>
      <c r="NCV44" s="220"/>
      <c r="NCW44" s="220"/>
      <c r="NCX44" s="220"/>
      <c r="NCY44" s="220"/>
      <c r="NCZ44" s="220"/>
      <c r="NDA44" s="220"/>
      <c r="NDB44" s="220"/>
      <c r="NDC44" s="220"/>
      <c r="NDD44" s="220"/>
      <c r="NDE44" s="220"/>
      <c r="NDF44" s="220"/>
      <c r="NDG44" s="220"/>
      <c r="NDH44" s="220"/>
      <c r="NDI44" s="220"/>
      <c r="NDJ44" s="220"/>
      <c r="NDK44" s="220"/>
      <c r="NDL44" s="220"/>
      <c r="NDM44" s="220"/>
      <c r="NDN44" s="220"/>
      <c r="NDO44" s="220"/>
      <c r="NDP44" s="220"/>
      <c r="NDQ44" s="220"/>
      <c r="NDR44" s="220"/>
      <c r="NDS44" s="220"/>
      <c r="NDT44" s="220"/>
      <c r="NDU44" s="220"/>
      <c r="NDV44" s="220"/>
      <c r="NDW44" s="220"/>
      <c r="NDX44" s="220"/>
      <c r="NDY44" s="220"/>
      <c r="NDZ44" s="220"/>
      <c r="NEA44" s="220"/>
      <c r="NEB44" s="220"/>
      <c r="NEC44" s="220"/>
      <c r="NED44" s="220"/>
      <c r="NEE44" s="220"/>
      <c r="NEF44" s="220"/>
      <c r="NEG44" s="220"/>
      <c r="NEH44" s="220"/>
      <c r="NEI44" s="220"/>
      <c r="NEJ44" s="220"/>
      <c r="NEK44" s="220"/>
      <c r="NEL44" s="220"/>
      <c r="NEM44" s="220"/>
      <c r="NEN44" s="220"/>
      <c r="NEO44" s="220"/>
      <c r="NEP44" s="220"/>
      <c r="NEQ44" s="220"/>
      <c r="NER44" s="220"/>
      <c r="NES44" s="220"/>
      <c r="NET44" s="220"/>
      <c r="NEU44" s="220"/>
      <c r="NEV44" s="220"/>
      <c r="NEW44" s="220"/>
      <c r="NEX44" s="220"/>
      <c r="NEY44" s="220"/>
      <c r="NEZ44" s="220"/>
      <c r="NFA44" s="220"/>
      <c r="NFB44" s="220"/>
      <c r="NFC44" s="220"/>
      <c r="NFD44" s="220"/>
      <c r="NFE44" s="220"/>
      <c r="NFF44" s="220"/>
      <c r="NFG44" s="220"/>
      <c r="NFH44" s="220"/>
      <c r="NFI44" s="220"/>
      <c r="NFJ44" s="220"/>
      <c r="NFK44" s="220"/>
      <c r="NFL44" s="220"/>
      <c r="NFM44" s="220"/>
      <c r="NFN44" s="220"/>
      <c r="NFO44" s="220"/>
      <c r="NFP44" s="220"/>
      <c r="NFQ44" s="220"/>
      <c r="NFR44" s="220"/>
      <c r="NFS44" s="220"/>
      <c r="NFT44" s="220"/>
      <c r="NFU44" s="220"/>
      <c r="NFV44" s="220"/>
      <c r="NFW44" s="220"/>
      <c r="NFX44" s="220"/>
      <c r="NFY44" s="220"/>
      <c r="NFZ44" s="220"/>
      <c r="NGA44" s="220"/>
      <c r="NGB44" s="220"/>
      <c r="NGC44" s="220"/>
      <c r="NGD44" s="220"/>
      <c r="NGE44" s="220"/>
      <c r="NGF44" s="220"/>
      <c r="NGG44" s="220"/>
      <c r="NGH44" s="220"/>
      <c r="NGI44" s="220"/>
      <c r="NGJ44" s="220"/>
      <c r="NGK44" s="220"/>
      <c r="NGL44" s="220"/>
      <c r="NGM44" s="220"/>
      <c r="NGN44" s="220"/>
      <c r="NGO44" s="220"/>
      <c r="NGP44" s="220"/>
      <c r="NGQ44" s="220"/>
      <c r="NGR44" s="220"/>
      <c r="NGS44" s="220"/>
      <c r="NGT44" s="220"/>
      <c r="NGU44" s="220"/>
      <c r="NGV44" s="220"/>
      <c r="NGW44" s="220"/>
      <c r="NGX44" s="220"/>
      <c r="NGY44" s="220"/>
      <c r="NGZ44" s="220"/>
      <c r="NHA44" s="220"/>
      <c r="NHB44" s="220"/>
      <c r="NHC44" s="220"/>
      <c r="NHD44" s="220"/>
      <c r="NHE44" s="220"/>
      <c r="NHF44" s="220"/>
      <c r="NHG44" s="220"/>
      <c r="NHH44" s="220"/>
      <c r="NHI44" s="220"/>
      <c r="NHJ44" s="220"/>
      <c r="NHK44" s="220"/>
      <c r="NHL44" s="220"/>
      <c r="NHM44" s="220"/>
      <c r="NHN44" s="220"/>
      <c r="NHO44" s="220"/>
      <c r="NHP44" s="220"/>
      <c r="NHQ44" s="220"/>
      <c r="NHR44" s="220"/>
      <c r="NHS44" s="220"/>
      <c r="NHT44" s="220"/>
      <c r="NHU44" s="220"/>
      <c r="NHV44" s="220"/>
      <c r="NHW44" s="220"/>
      <c r="NHX44" s="220"/>
      <c r="NHY44" s="220"/>
      <c r="NHZ44" s="220"/>
      <c r="NIA44" s="220"/>
      <c r="NIB44" s="220"/>
      <c r="NIC44" s="220"/>
      <c r="NID44" s="220"/>
      <c r="NIE44" s="220"/>
      <c r="NIF44" s="220"/>
      <c r="NIG44" s="220"/>
      <c r="NIH44" s="220"/>
      <c r="NII44" s="220"/>
      <c r="NIJ44" s="220"/>
      <c r="NIK44" s="220"/>
      <c r="NIL44" s="220"/>
      <c r="NIM44" s="220"/>
      <c r="NIN44" s="220"/>
      <c r="NIO44" s="220"/>
      <c r="NIP44" s="220"/>
      <c r="NIQ44" s="220"/>
      <c r="NIR44" s="220"/>
      <c r="NIS44" s="220"/>
      <c r="NIT44" s="220"/>
      <c r="NIU44" s="220"/>
      <c r="NIV44" s="220"/>
      <c r="NIW44" s="220"/>
      <c r="NIX44" s="220"/>
      <c r="NIY44" s="220"/>
      <c r="NIZ44" s="220"/>
      <c r="NJA44" s="220"/>
      <c r="NJB44" s="220"/>
      <c r="NJC44" s="220"/>
      <c r="NJD44" s="220"/>
      <c r="NJE44" s="220"/>
      <c r="NJF44" s="220"/>
      <c r="NJG44" s="220"/>
      <c r="NJH44" s="220"/>
      <c r="NJI44" s="220"/>
      <c r="NJJ44" s="220"/>
      <c r="NJK44" s="220"/>
      <c r="NJL44" s="220"/>
      <c r="NJM44" s="220"/>
      <c r="NJN44" s="220"/>
      <c r="NJO44" s="220"/>
      <c r="NJP44" s="220"/>
      <c r="NJQ44" s="220"/>
      <c r="NJR44" s="220"/>
      <c r="NJS44" s="220"/>
      <c r="NJT44" s="220"/>
      <c r="NJU44" s="220"/>
      <c r="NJV44" s="220"/>
      <c r="NJW44" s="220"/>
      <c r="NJX44" s="220"/>
      <c r="NJY44" s="220"/>
      <c r="NJZ44" s="220"/>
      <c r="NKA44" s="220"/>
      <c r="NKB44" s="220"/>
      <c r="NKC44" s="220"/>
      <c r="NKD44" s="220"/>
      <c r="NKE44" s="220"/>
      <c r="NKF44" s="220"/>
      <c r="NKG44" s="220"/>
      <c r="NKH44" s="220"/>
      <c r="NKI44" s="220"/>
      <c r="NKJ44" s="220"/>
      <c r="NKK44" s="220"/>
      <c r="NKL44" s="220"/>
      <c r="NKM44" s="220"/>
      <c r="NKN44" s="220"/>
      <c r="NKO44" s="220"/>
      <c r="NKP44" s="220"/>
      <c r="NKQ44" s="220"/>
      <c r="NKR44" s="220"/>
      <c r="NKS44" s="220"/>
      <c r="NKT44" s="220"/>
      <c r="NKU44" s="220"/>
      <c r="NKV44" s="220"/>
      <c r="NKW44" s="220"/>
      <c r="NKX44" s="220"/>
      <c r="NKY44" s="220"/>
      <c r="NKZ44" s="220"/>
      <c r="NLA44" s="220"/>
      <c r="NLB44" s="220"/>
      <c r="NLC44" s="220"/>
      <c r="NLD44" s="220"/>
      <c r="NLE44" s="220"/>
      <c r="NLF44" s="220"/>
      <c r="NLG44" s="220"/>
      <c r="NLH44" s="220"/>
      <c r="NLI44" s="220"/>
      <c r="NLJ44" s="220"/>
      <c r="NLK44" s="220"/>
      <c r="NLL44" s="220"/>
      <c r="NLM44" s="220"/>
      <c r="NLN44" s="220"/>
      <c r="NLO44" s="220"/>
      <c r="NLP44" s="220"/>
      <c r="NLQ44" s="220"/>
      <c r="NLR44" s="220"/>
      <c r="NLS44" s="220"/>
      <c r="NLT44" s="220"/>
      <c r="NLU44" s="220"/>
      <c r="NLV44" s="220"/>
      <c r="NLW44" s="220"/>
      <c r="NLX44" s="220"/>
      <c r="NLY44" s="220"/>
      <c r="NLZ44" s="220"/>
      <c r="NMA44" s="220"/>
      <c r="NMB44" s="220"/>
      <c r="NMC44" s="220"/>
      <c r="NMD44" s="220"/>
      <c r="NME44" s="220"/>
      <c r="NMF44" s="220"/>
      <c r="NMG44" s="220"/>
      <c r="NMH44" s="220"/>
      <c r="NMI44" s="220"/>
      <c r="NMJ44" s="220"/>
      <c r="NMK44" s="220"/>
      <c r="NML44" s="220"/>
      <c r="NMM44" s="220"/>
      <c r="NMN44" s="220"/>
      <c r="NMO44" s="220"/>
      <c r="NMP44" s="220"/>
      <c r="NMQ44" s="220"/>
      <c r="NMR44" s="220"/>
      <c r="NMS44" s="220"/>
      <c r="NMT44" s="220"/>
      <c r="NMU44" s="220"/>
      <c r="NMV44" s="220"/>
      <c r="NMW44" s="220"/>
      <c r="NMX44" s="220"/>
      <c r="NMY44" s="220"/>
      <c r="NMZ44" s="220"/>
      <c r="NNA44" s="220"/>
      <c r="NNB44" s="220"/>
      <c r="NNC44" s="220"/>
      <c r="NND44" s="220"/>
      <c r="NNE44" s="220"/>
      <c r="NNF44" s="220"/>
      <c r="NNG44" s="220"/>
      <c r="NNH44" s="220"/>
      <c r="NNI44" s="220"/>
      <c r="NNJ44" s="220"/>
      <c r="NNK44" s="220"/>
      <c r="NNL44" s="220"/>
      <c r="NNM44" s="220"/>
      <c r="NNN44" s="220"/>
      <c r="NNO44" s="220"/>
      <c r="NNP44" s="220"/>
      <c r="NNQ44" s="220"/>
      <c r="NNR44" s="220"/>
      <c r="NNS44" s="220"/>
      <c r="NNT44" s="220"/>
      <c r="NNU44" s="220"/>
      <c r="NNV44" s="220"/>
      <c r="NNW44" s="220"/>
      <c r="NNX44" s="220"/>
      <c r="NNY44" s="220"/>
      <c r="NNZ44" s="220"/>
      <c r="NOA44" s="220"/>
      <c r="NOB44" s="220"/>
      <c r="NOC44" s="220"/>
      <c r="NOD44" s="220"/>
      <c r="NOE44" s="220"/>
      <c r="NOF44" s="220"/>
      <c r="NOG44" s="220"/>
      <c r="NOH44" s="220"/>
      <c r="NOI44" s="220"/>
      <c r="NOJ44" s="220"/>
      <c r="NOK44" s="220"/>
      <c r="NOL44" s="220"/>
      <c r="NOM44" s="220"/>
      <c r="NON44" s="220"/>
      <c r="NOO44" s="220"/>
      <c r="NOP44" s="220"/>
      <c r="NOQ44" s="220"/>
      <c r="NOR44" s="220"/>
      <c r="NOS44" s="220"/>
      <c r="NOT44" s="220"/>
      <c r="NOU44" s="220"/>
      <c r="NOV44" s="220"/>
      <c r="NOW44" s="220"/>
      <c r="NOX44" s="220"/>
      <c r="NOY44" s="220"/>
      <c r="NOZ44" s="220"/>
      <c r="NPA44" s="220"/>
      <c r="NPB44" s="220"/>
      <c r="NPC44" s="220"/>
      <c r="NPD44" s="220"/>
      <c r="NPE44" s="220"/>
      <c r="NPF44" s="220"/>
      <c r="NPG44" s="220"/>
      <c r="NPH44" s="220"/>
      <c r="NPI44" s="220"/>
      <c r="NPJ44" s="220"/>
      <c r="NPK44" s="220"/>
      <c r="NPL44" s="220"/>
      <c r="NPM44" s="220"/>
      <c r="NPN44" s="220"/>
      <c r="NPO44" s="220"/>
      <c r="NPP44" s="220"/>
      <c r="NPQ44" s="220"/>
      <c r="NPR44" s="220"/>
      <c r="NPS44" s="220"/>
      <c r="NPT44" s="220"/>
      <c r="NPU44" s="220"/>
      <c r="NPV44" s="220"/>
      <c r="NPW44" s="220"/>
      <c r="NPX44" s="220"/>
      <c r="NPY44" s="220"/>
      <c r="NPZ44" s="220"/>
      <c r="NQA44" s="220"/>
      <c r="NQB44" s="220"/>
      <c r="NQC44" s="220"/>
      <c r="NQD44" s="220"/>
      <c r="NQE44" s="220"/>
      <c r="NQF44" s="220"/>
      <c r="NQG44" s="220"/>
      <c r="NQH44" s="220"/>
      <c r="NQI44" s="220"/>
      <c r="NQJ44" s="220"/>
      <c r="NQK44" s="220"/>
      <c r="NQL44" s="220"/>
      <c r="NQM44" s="220"/>
      <c r="NQN44" s="220"/>
      <c r="NQO44" s="220"/>
      <c r="NQP44" s="220"/>
      <c r="NQQ44" s="220"/>
      <c r="NQR44" s="220"/>
      <c r="NQS44" s="220"/>
      <c r="NQT44" s="220"/>
      <c r="NQU44" s="220"/>
      <c r="NQV44" s="220"/>
      <c r="NQW44" s="220"/>
      <c r="NQX44" s="220"/>
      <c r="NQY44" s="220"/>
      <c r="NQZ44" s="220"/>
      <c r="NRA44" s="220"/>
      <c r="NRB44" s="220"/>
      <c r="NRC44" s="220"/>
      <c r="NRD44" s="220"/>
      <c r="NRE44" s="220"/>
      <c r="NRF44" s="220"/>
      <c r="NRG44" s="220"/>
      <c r="NRH44" s="220"/>
      <c r="NRI44" s="220"/>
      <c r="NRJ44" s="220"/>
      <c r="NRK44" s="220"/>
      <c r="NRL44" s="220"/>
      <c r="NRM44" s="220"/>
      <c r="NRN44" s="220"/>
      <c r="NRO44" s="220"/>
      <c r="NRP44" s="220"/>
      <c r="NRQ44" s="220"/>
      <c r="NRR44" s="220"/>
      <c r="NRS44" s="220"/>
      <c r="NRT44" s="220"/>
      <c r="NRU44" s="220"/>
      <c r="NRV44" s="220"/>
      <c r="NRW44" s="220"/>
      <c r="NRX44" s="220"/>
      <c r="NRY44" s="220"/>
      <c r="NRZ44" s="220"/>
      <c r="NSA44" s="220"/>
      <c r="NSB44" s="220"/>
      <c r="NSC44" s="220"/>
      <c r="NSD44" s="220"/>
      <c r="NSE44" s="220"/>
      <c r="NSF44" s="220"/>
      <c r="NSG44" s="220"/>
      <c r="NSH44" s="220"/>
      <c r="NSI44" s="220"/>
      <c r="NSJ44" s="220"/>
      <c r="NSK44" s="220"/>
      <c r="NSL44" s="220"/>
      <c r="NSM44" s="220"/>
      <c r="NSN44" s="220"/>
      <c r="NSO44" s="220"/>
      <c r="NSP44" s="220"/>
      <c r="NSQ44" s="220"/>
      <c r="NSR44" s="220"/>
      <c r="NSS44" s="220"/>
      <c r="NST44" s="220"/>
      <c r="NSU44" s="220"/>
      <c r="NSV44" s="220"/>
      <c r="NSW44" s="220"/>
      <c r="NSX44" s="220"/>
      <c r="NSY44" s="220"/>
      <c r="NSZ44" s="220"/>
      <c r="NTA44" s="220"/>
      <c r="NTB44" s="220"/>
      <c r="NTC44" s="220"/>
      <c r="NTD44" s="220"/>
      <c r="NTE44" s="220"/>
      <c r="NTF44" s="220"/>
      <c r="NTG44" s="220"/>
      <c r="NTH44" s="220"/>
      <c r="NTI44" s="220"/>
      <c r="NTJ44" s="220"/>
      <c r="NTK44" s="220"/>
      <c r="NTL44" s="220"/>
      <c r="NTM44" s="220"/>
      <c r="NTN44" s="220"/>
      <c r="NTO44" s="220"/>
      <c r="NTP44" s="220"/>
      <c r="NTQ44" s="220"/>
      <c r="NTR44" s="220"/>
      <c r="NTS44" s="220"/>
      <c r="NTT44" s="220"/>
      <c r="NTU44" s="220"/>
      <c r="NTV44" s="220"/>
      <c r="NTW44" s="220"/>
      <c r="NTX44" s="220"/>
      <c r="NTY44" s="220"/>
      <c r="NTZ44" s="220"/>
      <c r="NUA44" s="220"/>
      <c r="NUB44" s="220"/>
      <c r="NUC44" s="220"/>
      <c r="NUD44" s="220"/>
      <c r="NUE44" s="220"/>
      <c r="NUF44" s="220"/>
      <c r="NUG44" s="220"/>
      <c r="NUH44" s="220"/>
      <c r="NUI44" s="220"/>
      <c r="NUJ44" s="220"/>
      <c r="NUK44" s="220"/>
      <c r="NUL44" s="220"/>
      <c r="NUM44" s="220"/>
      <c r="NUN44" s="220"/>
      <c r="NUO44" s="220"/>
      <c r="NUP44" s="220"/>
      <c r="NUQ44" s="220"/>
      <c r="NUR44" s="220"/>
      <c r="NUS44" s="220"/>
      <c r="NUT44" s="220"/>
      <c r="NUU44" s="220"/>
      <c r="NUV44" s="220"/>
      <c r="NUW44" s="220"/>
      <c r="NUX44" s="220"/>
      <c r="NUY44" s="220"/>
      <c r="NUZ44" s="220"/>
      <c r="NVA44" s="220"/>
      <c r="NVB44" s="220"/>
      <c r="NVC44" s="220"/>
      <c r="NVD44" s="220"/>
      <c r="NVE44" s="220"/>
      <c r="NVF44" s="220"/>
      <c r="NVG44" s="220"/>
      <c r="NVH44" s="220"/>
      <c r="NVI44" s="220"/>
      <c r="NVJ44" s="220"/>
      <c r="NVK44" s="220"/>
      <c r="NVL44" s="220"/>
      <c r="NVM44" s="220"/>
      <c r="NVN44" s="220"/>
      <c r="NVO44" s="220"/>
      <c r="NVP44" s="220"/>
      <c r="NVQ44" s="220"/>
      <c r="NVR44" s="220"/>
      <c r="NVS44" s="220"/>
      <c r="NVT44" s="220"/>
      <c r="NVU44" s="220"/>
      <c r="NVV44" s="220"/>
      <c r="NVW44" s="220"/>
      <c r="NVX44" s="220"/>
      <c r="NVY44" s="220"/>
      <c r="NVZ44" s="220"/>
      <c r="NWA44" s="220"/>
      <c r="NWB44" s="220"/>
      <c r="NWC44" s="220"/>
      <c r="NWD44" s="220"/>
      <c r="NWE44" s="220"/>
      <c r="NWF44" s="220"/>
      <c r="NWG44" s="220"/>
      <c r="NWH44" s="220"/>
      <c r="NWI44" s="220"/>
      <c r="NWJ44" s="220"/>
      <c r="NWK44" s="220"/>
      <c r="NWL44" s="220"/>
      <c r="NWM44" s="220"/>
      <c r="NWN44" s="220"/>
      <c r="NWO44" s="220"/>
      <c r="NWP44" s="220"/>
      <c r="NWQ44" s="220"/>
      <c r="NWR44" s="220"/>
      <c r="NWS44" s="220"/>
      <c r="NWT44" s="220"/>
      <c r="NWU44" s="220"/>
      <c r="NWV44" s="220"/>
      <c r="NWW44" s="220"/>
      <c r="NWX44" s="220"/>
      <c r="NWY44" s="220"/>
      <c r="NWZ44" s="220"/>
      <c r="NXA44" s="220"/>
      <c r="NXB44" s="220"/>
      <c r="NXC44" s="220"/>
      <c r="NXD44" s="220"/>
      <c r="NXE44" s="220"/>
      <c r="NXF44" s="220"/>
      <c r="NXG44" s="220"/>
      <c r="NXH44" s="220"/>
      <c r="NXI44" s="220"/>
      <c r="NXJ44" s="220"/>
      <c r="NXK44" s="220"/>
      <c r="NXL44" s="220"/>
      <c r="NXM44" s="220"/>
      <c r="NXN44" s="220"/>
      <c r="NXO44" s="220"/>
      <c r="NXP44" s="220"/>
      <c r="NXQ44" s="220"/>
      <c r="NXR44" s="220"/>
      <c r="NXS44" s="220"/>
      <c r="NXT44" s="220"/>
      <c r="NXU44" s="220"/>
      <c r="NXV44" s="220"/>
      <c r="NXW44" s="220"/>
      <c r="NXX44" s="220"/>
      <c r="NXY44" s="220"/>
      <c r="NXZ44" s="220"/>
      <c r="NYA44" s="220"/>
      <c r="NYB44" s="220"/>
      <c r="NYC44" s="220"/>
      <c r="NYD44" s="220"/>
      <c r="NYE44" s="220"/>
      <c r="NYF44" s="220"/>
      <c r="NYG44" s="220"/>
      <c r="NYH44" s="220"/>
      <c r="NYI44" s="220"/>
      <c r="NYJ44" s="220"/>
      <c r="NYK44" s="220"/>
      <c r="NYL44" s="220"/>
      <c r="NYM44" s="220"/>
      <c r="NYN44" s="220"/>
      <c r="NYO44" s="220"/>
      <c r="NYP44" s="220"/>
      <c r="NYQ44" s="220"/>
      <c r="NYR44" s="220"/>
      <c r="NYS44" s="220"/>
      <c r="NYT44" s="220"/>
      <c r="NYU44" s="220"/>
      <c r="NYV44" s="220"/>
      <c r="NYW44" s="220"/>
      <c r="NYX44" s="220"/>
      <c r="NYY44" s="220"/>
      <c r="NYZ44" s="220"/>
      <c r="NZA44" s="220"/>
      <c r="NZB44" s="220"/>
      <c r="NZC44" s="220"/>
      <c r="NZD44" s="220"/>
      <c r="NZE44" s="220"/>
      <c r="NZF44" s="220"/>
      <c r="NZG44" s="220"/>
      <c r="NZH44" s="220"/>
      <c r="NZI44" s="220"/>
      <c r="NZJ44" s="220"/>
      <c r="NZK44" s="220"/>
      <c r="NZL44" s="220"/>
      <c r="NZM44" s="220"/>
      <c r="NZN44" s="220"/>
      <c r="NZO44" s="220"/>
      <c r="NZP44" s="220"/>
      <c r="NZQ44" s="220"/>
      <c r="NZR44" s="220"/>
      <c r="NZS44" s="220"/>
      <c r="NZT44" s="220"/>
      <c r="NZU44" s="220"/>
      <c r="NZV44" s="220"/>
      <c r="NZW44" s="220"/>
      <c r="NZX44" s="220"/>
      <c r="NZY44" s="220"/>
      <c r="NZZ44" s="220"/>
      <c r="OAA44" s="220"/>
      <c r="OAB44" s="220"/>
      <c r="OAC44" s="220"/>
      <c r="OAD44" s="220"/>
      <c r="OAE44" s="220"/>
      <c r="OAF44" s="220"/>
      <c r="OAG44" s="220"/>
      <c r="OAH44" s="220"/>
      <c r="OAI44" s="220"/>
      <c r="OAJ44" s="220"/>
      <c r="OAK44" s="220"/>
      <c r="OAL44" s="220"/>
      <c r="OAM44" s="220"/>
      <c r="OAN44" s="220"/>
      <c r="OAO44" s="220"/>
      <c r="OAP44" s="220"/>
      <c r="OAQ44" s="220"/>
      <c r="OAR44" s="220"/>
      <c r="OAS44" s="220"/>
      <c r="OAT44" s="220"/>
      <c r="OAU44" s="220"/>
      <c r="OAV44" s="220"/>
      <c r="OAW44" s="220"/>
      <c r="OAX44" s="220"/>
      <c r="OAY44" s="220"/>
      <c r="OAZ44" s="220"/>
      <c r="OBA44" s="220"/>
      <c r="OBB44" s="220"/>
      <c r="OBC44" s="220"/>
      <c r="OBD44" s="220"/>
      <c r="OBE44" s="220"/>
      <c r="OBF44" s="220"/>
      <c r="OBG44" s="220"/>
      <c r="OBH44" s="220"/>
      <c r="OBI44" s="220"/>
      <c r="OBJ44" s="220"/>
      <c r="OBK44" s="220"/>
      <c r="OBL44" s="220"/>
      <c r="OBM44" s="220"/>
      <c r="OBN44" s="220"/>
      <c r="OBO44" s="220"/>
      <c r="OBP44" s="220"/>
      <c r="OBQ44" s="220"/>
      <c r="OBR44" s="220"/>
      <c r="OBS44" s="220"/>
      <c r="OBT44" s="220"/>
      <c r="OBU44" s="220"/>
      <c r="OBV44" s="220"/>
      <c r="OBW44" s="220"/>
      <c r="OBX44" s="220"/>
      <c r="OBY44" s="220"/>
      <c r="OBZ44" s="220"/>
      <c r="OCA44" s="220"/>
      <c r="OCB44" s="220"/>
      <c r="OCC44" s="220"/>
      <c r="OCD44" s="220"/>
      <c r="OCE44" s="220"/>
      <c r="OCF44" s="220"/>
      <c r="OCG44" s="220"/>
      <c r="OCH44" s="220"/>
      <c r="OCI44" s="220"/>
      <c r="OCJ44" s="220"/>
      <c r="OCK44" s="220"/>
      <c r="OCL44" s="220"/>
      <c r="OCM44" s="220"/>
      <c r="OCN44" s="220"/>
      <c r="OCO44" s="220"/>
      <c r="OCP44" s="220"/>
      <c r="OCQ44" s="220"/>
      <c r="OCR44" s="220"/>
      <c r="OCS44" s="220"/>
      <c r="OCT44" s="220"/>
      <c r="OCU44" s="220"/>
      <c r="OCV44" s="220"/>
      <c r="OCW44" s="220"/>
      <c r="OCX44" s="220"/>
      <c r="OCY44" s="220"/>
      <c r="OCZ44" s="220"/>
      <c r="ODA44" s="220"/>
      <c r="ODB44" s="220"/>
      <c r="ODC44" s="220"/>
      <c r="ODD44" s="220"/>
      <c r="ODE44" s="220"/>
      <c r="ODF44" s="220"/>
      <c r="ODG44" s="220"/>
      <c r="ODH44" s="220"/>
      <c r="ODI44" s="220"/>
      <c r="ODJ44" s="220"/>
      <c r="ODK44" s="220"/>
      <c r="ODL44" s="220"/>
      <c r="ODM44" s="220"/>
      <c r="ODN44" s="220"/>
      <c r="ODO44" s="220"/>
      <c r="ODP44" s="220"/>
      <c r="ODQ44" s="220"/>
      <c r="ODR44" s="220"/>
      <c r="ODS44" s="220"/>
      <c r="ODT44" s="220"/>
      <c r="ODU44" s="220"/>
      <c r="ODV44" s="220"/>
      <c r="ODW44" s="220"/>
      <c r="ODX44" s="220"/>
      <c r="ODY44" s="220"/>
      <c r="ODZ44" s="220"/>
      <c r="OEA44" s="220"/>
      <c r="OEB44" s="220"/>
      <c r="OEC44" s="220"/>
      <c r="OED44" s="220"/>
      <c r="OEE44" s="220"/>
      <c r="OEF44" s="220"/>
      <c r="OEG44" s="220"/>
      <c r="OEH44" s="220"/>
      <c r="OEI44" s="220"/>
      <c r="OEJ44" s="220"/>
      <c r="OEK44" s="220"/>
      <c r="OEL44" s="220"/>
      <c r="OEM44" s="220"/>
      <c r="OEN44" s="220"/>
      <c r="OEO44" s="220"/>
      <c r="OEP44" s="220"/>
      <c r="OEQ44" s="220"/>
      <c r="OER44" s="220"/>
      <c r="OES44" s="220"/>
      <c r="OET44" s="220"/>
      <c r="OEU44" s="220"/>
      <c r="OEV44" s="220"/>
      <c r="OEW44" s="220"/>
      <c r="OEX44" s="220"/>
      <c r="OEY44" s="220"/>
      <c r="OEZ44" s="220"/>
      <c r="OFA44" s="220"/>
      <c r="OFB44" s="220"/>
      <c r="OFC44" s="220"/>
      <c r="OFD44" s="220"/>
      <c r="OFE44" s="220"/>
      <c r="OFF44" s="220"/>
      <c r="OFG44" s="220"/>
      <c r="OFH44" s="220"/>
      <c r="OFI44" s="220"/>
      <c r="OFJ44" s="220"/>
      <c r="OFK44" s="220"/>
      <c r="OFL44" s="220"/>
      <c r="OFM44" s="220"/>
      <c r="OFN44" s="220"/>
      <c r="OFO44" s="220"/>
      <c r="OFP44" s="220"/>
      <c r="OFQ44" s="220"/>
      <c r="OFR44" s="220"/>
      <c r="OFS44" s="220"/>
      <c r="OFT44" s="220"/>
      <c r="OFU44" s="220"/>
      <c r="OFV44" s="220"/>
      <c r="OFW44" s="220"/>
      <c r="OFX44" s="220"/>
      <c r="OFY44" s="220"/>
      <c r="OFZ44" s="220"/>
      <c r="OGA44" s="220"/>
      <c r="OGB44" s="220"/>
      <c r="OGC44" s="220"/>
      <c r="OGD44" s="220"/>
      <c r="OGE44" s="220"/>
      <c r="OGF44" s="220"/>
      <c r="OGG44" s="220"/>
      <c r="OGH44" s="220"/>
      <c r="OGI44" s="220"/>
      <c r="OGJ44" s="220"/>
      <c r="OGK44" s="220"/>
      <c r="OGL44" s="220"/>
      <c r="OGM44" s="220"/>
      <c r="OGN44" s="220"/>
      <c r="OGO44" s="220"/>
      <c r="OGP44" s="220"/>
      <c r="OGQ44" s="220"/>
      <c r="OGR44" s="220"/>
      <c r="OGS44" s="220"/>
      <c r="OGT44" s="220"/>
      <c r="OGU44" s="220"/>
      <c r="OGV44" s="220"/>
      <c r="OGW44" s="220"/>
      <c r="OGX44" s="220"/>
      <c r="OGY44" s="220"/>
      <c r="OGZ44" s="220"/>
      <c r="OHA44" s="220"/>
      <c r="OHB44" s="220"/>
      <c r="OHC44" s="220"/>
      <c r="OHD44" s="220"/>
      <c r="OHE44" s="220"/>
      <c r="OHF44" s="220"/>
      <c r="OHG44" s="220"/>
      <c r="OHH44" s="220"/>
      <c r="OHI44" s="220"/>
      <c r="OHJ44" s="220"/>
      <c r="OHK44" s="220"/>
      <c r="OHL44" s="220"/>
      <c r="OHM44" s="220"/>
      <c r="OHN44" s="220"/>
      <c r="OHO44" s="220"/>
      <c r="OHP44" s="220"/>
      <c r="OHQ44" s="220"/>
      <c r="OHR44" s="220"/>
      <c r="OHS44" s="220"/>
      <c r="OHT44" s="220"/>
      <c r="OHU44" s="220"/>
      <c r="OHV44" s="220"/>
      <c r="OHW44" s="220"/>
      <c r="OHX44" s="220"/>
      <c r="OHY44" s="220"/>
      <c r="OHZ44" s="220"/>
      <c r="OIA44" s="220"/>
      <c r="OIB44" s="220"/>
      <c r="OIC44" s="220"/>
      <c r="OID44" s="220"/>
      <c r="OIE44" s="220"/>
      <c r="OIF44" s="220"/>
      <c r="OIG44" s="220"/>
      <c r="OIH44" s="220"/>
      <c r="OII44" s="220"/>
      <c r="OIJ44" s="220"/>
      <c r="OIK44" s="220"/>
      <c r="OIL44" s="220"/>
      <c r="OIM44" s="220"/>
      <c r="OIN44" s="220"/>
      <c r="OIO44" s="220"/>
      <c r="OIP44" s="220"/>
      <c r="OIQ44" s="220"/>
      <c r="OIR44" s="220"/>
      <c r="OIS44" s="220"/>
      <c r="OIT44" s="220"/>
      <c r="OIU44" s="220"/>
      <c r="OIV44" s="220"/>
      <c r="OIW44" s="220"/>
      <c r="OIX44" s="220"/>
      <c r="OIY44" s="220"/>
      <c r="OIZ44" s="220"/>
      <c r="OJA44" s="220"/>
      <c r="OJB44" s="220"/>
      <c r="OJC44" s="220"/>
      <c r="OJD44" s="220"/>
      <c r="OJE44" s="220"/>
      <c r="OJF44" s="220"/>
      <c r="OJG44" s="220"/>
      <c r="OJH44" s="220"/>
      <c r="OJI44" s="220"/>
      <c r="OJJ44" s="220"/>
      <c r="OJK44" s="220"/>
      <c r="OJL44" s="220"/>
      <c r="OJM44" s="220"/>
      <c r="OJN44" s="220"/>
      <c r="OJO44" s="220"/>
      <c r="OJP44" s="220"/>
      <c r="OJQ44" s="220"/>
      <c r="OJR44" s="220"/>
      <c r="OJS44" s="220"/>
      <c r="OJT44" s="220"/>
      <c r="OJU44" s="220"/>
      <c r="OJV44" s="220"/>
      <c r="OJW44" s="220"/>
      <c r="OJX44" s="220"/>
      <c r="OJY44" s="220"/>
      <c r="OJZ44" s="220"/>
      <c r="OKA44" s="220"/>
      <c r="OKB44" s="220"/>
      <c r="OKC44" s="220"/>
      <c r="OKD44" s="220"/>
      <c r="OKE44" s="220"/>
      <c r="OKF44" s="220"/>
      <c r="OKG44" s="220"/>
      <c r="OKH44" s="220"/>
      <c r="OKI44" s="220"/>
      <c r="OKJ44" s="220"/>
      <c r="OKK44" s="220"/>
      <c r="OKL44" s="220"/>
      <c r="OKM44" s="220"/>
      <c r="OKN44" s="220"/>
      <c r="OKO44" s="220"/>
      <c r="OKP44" s="220"/>
      <c r="OKQ44" s="220"/>
      <c r="OKR44" s="220"/>
      <c r="OKS44" s="220"/>
      <c r="OKT44" s="220"/>
      <c r="OKU44" s="220"/>
      <c r="OKV44" s="220"/>
      <c r="OKW44" s="220"/>
      <c r="OKX44" s="220"/>
      <c r="OKY44" s="220"/>
      <c r="OKZ44" s="220"/>
      <c r="OLA44" s="220"/>
      <c r="OLB44" s="220"/>
      <c r="OLC44" s="220"/>
      <c r="OLD44" s="220"/>
      <c r="OLE44" s="220"/>
      <c r="OLF44" s="220"/>
      <c r="OLG44" s="220"/>
      <c r="OLH44" s="220"/>
      <c r="OLI44" s="220"/>
      <c r="OLJ44" s="220"/>
      <c r="OLK44" s="220"/>
      <c r="OLL44" s="220"/>
      <c r="OLM44" s="220"/>
      <c r="OLN44" s="220"/>
      <c r="OLO44" s="220"/>
      <c r="OLP44" s="220"/>
      <c r="OLQ44" s="220"/>
      <c r="OLR44" s="220"/>
      <c r="OLS44" s="220"/>
      <c r="OLT44" s="220"/>
      <c r="OLU44" s="220"/>
      <c r="OLV44" s="220"/>
      <c r="OLW44" s="220"/>
      <c r="OLX44" s="220"/>
      <c r="OLY44" s="220"/>
      <c r="OLZ44" s="220"/>
      <c r="OMA44" s="220"/>
      <c r="OMB44" s="220"/>
      <c r="OMC44" s="220"/>
      <c r="OMD44" s="220"/>
      <c r="OME44" s="220"/>
      <c r="OMF44" s="220"/>
      <c r="OMG44" s="220"/>
      <c r="OMH44" s="220"/>
      <c r="OMI44" s="220"/>
      <c r="OMJ44" s="220"/>
      <c r="OMK44" s="220"/>
      <c r="OML44" s="220"/>
      <c r="OMM44" s="220"/>
      <c r="OMN44" s="220"/>
      <c r="OMO44" s="220"/>
      <c r="OMP44" s="220"/>
      <c r="OMQ44" s="220"/>
      <c r="OMR44" s="220"/>
      <c r="OMS44" s="220"/>
      <c r="OMT44" s="220"/>
      <c r="OMU44" s="220"/>
      <c r="OMV44" s="220"/>
      <c r="OMW44" s="220"/>
      <c r="OMX44" s="220"/>
      <c r="OMY44" s="220"/>
      <c r="OMZ44" s="220"/>
      <c r="ONA44" s="220"/>
      <c r="ONB44" s="220"/>
      <c r="ONC44" s="220"/>
      <c r="OND44" s="220"/>
      <c r="ONE44" s="220"/>
      <c r="ONF44" s="220"/>
      <c r="ONG44" s="220"/>
      <c r="ONH44" s="220"/>
      <c r="ONI44" s="220"/>
      <c r="ONJ44" s="220"/>
      <c r="ONK44" s="220"/>
      <c r="ONL44" s="220"/>
      <c r="ONM44" s="220"/>
      <c r="ONN44" s="220"/>
      <c r="ONO44" s="220"/>
      <c r="ONP44" s="220"/>
      <c r="ONQ44" s="220"/>
      <c r="ONR44" s="220"/>
      <c r="ONS44" s="220"/>
      <c r="ONT44" s="220"/>
      <c r="ONU44" s="220"/>
      <c r="ONV44" s="220"/>
      <c r="ONW44" s="220"/>
      <c r="ONX44" s="220"/>
      <c r="ONY44" s="220"/>
      <c r="ONZ44" s="220"/>
      <c r="OOA44" s="220"/>
      <c r="OOB44" s="220"/>
      <c r="OOC44" s="220"/>
      <c r="OOD44" s="220"/>
      <c r="OOE44" s="220"/>
      <c r="OOF44" s="220"/>
      <c r="OOG44" s="220"/>
      <c r="OOH44" s="220"/>
      <c r="OOI44" s="220"/>
      <c r="OOJ44" s="220"/>
      <c r="OOK44" s="220"/>
      <c r="OOL44" s="220"/>
      <c r="OOM44" s="220"/>
      <c r="OON44" s="220"/>
      <c r="OOO44" s="220"/>
      <c r="OOP44" s="220"/>
      <c r="OOQ44" s="220"/>
      <c r="OOR44" s="220"/>
      <c r="OOS44" s="220"/>
      <c r="OOT44" s="220"/>
      <c r="OOU44" s="220"/>
      <c r="OOV44" s="220"/>
      <c r="OOW44" s="220"/>
      <c r="OOX44" s="220"/>
      <c r="OOY44" s="220"/>
      <c r="OOZ44" s="220"/>
      <c r="OPA44" s="220"/>
      <c r="OPB44" s="220"/>
      <c r="OPC44" s="220"/>
      <c r="OPD44" s="220"/>
      <c r="OPE44" s="220"/>
      <c r="OPF44" s="220"/>
      <c r="OPG44" s="220"/>
      <c r="OPH44" s="220"/>
      <c r="OPI44" s="220"/>
      <c r="OPJ44" s="220"/>
      <c r="OPK44" s="220"/>
      <c r="OPL44" s="220"/>
      <c r="OPM44" s="220"/>
      <c r="OPN44" s="220"/>
      <c r="OPO44" s="220"/>
      <c r="OPP44" s="220"/>
      <c r="OPQ44" s="220"/>
      <c r="OPR44" s="220"/>
      <c r="OPS44" s="220"/>
      <c r="OPT44" s="220"/>
      <c r="OPU44" s="220"/>
      <c r="OPV44" s="220"/>
      <c r="OPW44" s="220"/>
      <c r="OPX44" s="220"/>
      <c r="OPY44" s="220"/>
      <c r="OPZ44" s="220"/>
      <c r="OQA44" s="220"/>
      <c r="OQB44" s="220"/>
      <c r="OQC44" s="220"/>
      <c r="OQD44" s="220"/>
      <c r="OQE44" s="220"/>
      <c r="OQF44" s="220"/>
      <c r="OQG44" s="220"/>
      <c r="OQH44" s="220"/>
      <c r="OQI44" s="220"/>
      <c r="OQJ44" s="220"/>
      <c r="OQK44" s="220"/>
      <c r="OQL44" s="220"/>
      <c r="OQM44" s="220"/>
      <c r="OQN44" s="220"/>
      <c r="OQO44" s="220"/>
      <c r="OQP44" s="220"/>
      <c r="OQQ44" s="220"/>
      <c r="OQR44" s="220"/>
      <c r="OQS44" s="220"/>
      <c r="OQT44" s="220"/>
      <c r="OQU44" s="220"/>
      <c r="OQV44" s="220"/>
      <c r="OQW44" s="220"/>
      <c r="OQX44" s="220"/>
      <c r="OQY44" s="220"/>
      <c r="OQZ44" s="220"/>
      <c r="ORA44" s="220"/>
      <c r="ORB44" s="220"/>
      <c r="ORC44" s="220"/>
      <c r="ORD44" s="220"/>
      <c r="ORE44" s="220"/>
      <c r="ORF44" s="220"/>
      <c r="ORG44" s="220"/>
      <c r="ORH44" s="220"/>
      <c r="ORI44" s="220"/>
      <c r="ORJ44" s="220"/>
      <c r="ORK44" s="220"/>
      <c r="ORL44" s="220"/>
      <c r="ORM44" s="220"/>
      <c r="ORN44" s="220"/>
      <c r="ORO44" s="220"/>
      <c r="ORP44" s="220"/>
      <c r="ORQ44" s="220"/>
      <c r="ORR44" s="220"/>
      <c r="ORS44" s="220"/>
      <c r="ORT44" s="220"/>
      <c r="ORU44" s="220"/>
      <c r="ORV44" s="220"/>
      <c r="ORW44" s="220"/>
      <c r="ORX44" s="220"/>
      <c r="ORY44" s="220"/>
      <c r="ORZ44" s="220"/>
      <c r="OSA44" s="220"/>
      <c r="OSB44" s="220"/>
      <c r="OSC44" s="220"/>
      <c r="OSD44" s="220"/>
      <c r="OSE44" s="220"/>
      <c r="OSF44" s="220"/>
      <c r="OSG44" s="220"/>
      <c r="OSH44" s="220"/>
      <c r="OSI44" s="220"/>
      <c r="OSJ44" s="220"/>
      <c r="OSK44" s="220"/>
      <c r="OSL44" s="220"/>
      <c r="OSM44" s="220"/>
      <c r="OSN44" s="220"/>
      <c r="OSO44" s="220"/>
      <c r="OSP44" s="220"/>
      <c r="OSQ44" s="220"/>
      <c r="OSR44" s="220"/>
      <c r="OSS44" s="220"/>
      <c r="OST44" s="220"/>
      <c r="OSU44" s="220"/>
      <c r="OSV44" s="220"/>
      <c r="OSW44" s="220"/>
      <c r="OSX44" s="220"/>
      <c r="OSY44" s="220"/>
      <c r="OSZ44" s="220"/>
      <c r="OTA44" s="220"/>
      <c r="OTB44" s="220"/>
      <c r="OTC44" s="220"/>
      <c r="OTD44" s="220"/>
      <c r="OTE44" s="220"/>
      <c r="OTF44" s="220"/>
      <c r="OTG44" s="220"/>
      <c r="OTH44" s="220"/>
      <c r="OTI44" s="220"/>
      <c r="OTJ44" s="220"/>
      <c r="OTK44" s="220"/>
      <c r="OTL44" s="220"/>
      <c r="OTM44" s="220"/>
      <c r="OTN44" s="220"/>
      <c r="OTO44" s="220"/>
      <c r="OTP44" s="220"/>
      <c r="OTQ44" s="220"/>
      <c r="OTR44" s="220"/>
      <c r="OTS44" s="220"/>
      <c r="OTT44" s="220"/>
      <c r="OTU44" s="220"/>
      <c r="OTV44" s="220"/>
      <c r="OTW44" s="220"/>
      <c r="OTX44" s="220"/>
      <c r="OTY44" s="220"/>
      <c r="OTZ44" s="220"/>
      <c r="OUA44" s="220"/>
      <c r="OUB44" s="220"/>
      <c r="OUC44" s="220"/>
      <c r="OUD44" s="220"/>
      <c r="OUE44" s="220"/>
      <c r="OUF44" s="220"/>
      <c r="OUG44" s="220"/>
      <c r="OUH44" s="220"/>
      <c r="OUI44" s="220"/>
      <c r="OUJ44" s="220"/>
      <c r="OUK44" s="220"/>
      <c r="OUL44" s="220"/>
      <c r="OUM44" s="220"/>
      <c r="OUN44" s="220"/>
      <c r="OUO44" s="220"/>
      <c r="OUP44" s="220"/>
      <c r="OUQ44" s="220"/>
      <c r="OUR44" s="220"/>
      <c r="OUS44" s="220"/>
      <c r="OUT44" s="220"/>
      <c r="OUU44" s="220"/>
      <c r="OUV44" s="220"/>
      <c r="OUW44" s="220"/>
      <c r="OUX44" s="220"/>
      <c r="OUY44" s="220"/>
      <c r="OUZ44" s="220"/>
      <c r="OVA44" s="220"/>
      <c r="OVB44" s="220"/>
      <c r="OVC44" s="220"/>
      <c r="OVD44" s="220"/>
      <c r="OVE44" s="220"/>
      <c r="OVF44" s="220"/>
      <c r="OVG44" s="220"/>
      <c r="OVH44" s="220"/>
      <c r="OVI44" s="220"/>
      <c r="OVJ44" s="220"/>
      <c r="OVK44" s="220"/>
      <c r="OVL44" s="220"/>
      <c r="OVM44" s="220"/>
      <c r="OVN44" s="220"/>
      <c r="OVO44" s="220"/>
      <c r="OVP44" s="220"/>
      <c r="OVQ44" s="220"/>
      <c r="OVR44" s="220"/>
      <c r="OVS44" s="220"/>
      <c r="OVT44" s="220"/>
      <c r="OVU44" s="220"/>
      <c r="OVV44" s="220"/>
      <c r="OVW44" s="220"/>
      <c r="OVX44" s="220"/>
      <c r="OVY44" s="220"/>
      <c r="OVZ44" s="220"/>
      <c r="OWA44" s="220"/>
      <c r="OWB44" s="220"/>
      <c r="OWC44" s="220"/>
      <c r="OWD44" s="220"/>
      <c r="OWE44" s="220"/>
      <c r="OWF44" s="220"/>
      <c r="OWG44" s="220"/>
      <c r="OWH44" s="220"/>
      <c r="OWI44" s="220"/>
      <c r="OWJ44" s="220"/>
      <c r="OWK44" s="220"/>
      <c r="OWL44" s="220"/>
      <c r="OWM44" s="220"/>
      <c r="OWN44" s="220"/>
      <c r="OWO44" s="220"/>
      <c r="OWP44" s="220"/>
      <c r="OWQ44" s="220"/>
      <c r="OWR44" s="220"/>
      <c r="OWS44" s="220"/>
      <c r="OWT44" s="220"/>
      <c r="OWU44" s="220"/>
      <c r="OWV44" s="220"/>
      <c r="OWW44" s="220"/>
      <c r="OWX44" s="220"/>
      <c r="OWY44" s="220"/>
      <c r="OWZ44" s="220"/>
      <c r="OXA44" s="220"/>
      <c r="OXB44" s="220"/>
      <c r="OXC44" s="220"/>
      <c r="OXD44" s="220"/>
      <c r="OXE44" s="220"/>
      <c r="OXF44" s="220"/>
      <c r="OXG44" s="220"/>
      <c r="OXH44" s="220"/>
      <c r="OXI44" s="220"/>
      <c r="OXJ44" s="220"/>
      <c r="OXK44" s="220"/>
      <c r="OXL44" s="220"/>
      <c r="OXM44" s="220"/>
      <c r="OXN44" s="220"/>
      <c r="OXO44" s="220"/>
      <c r="OXP44" s="220"/>
      <c r="OXQ44" s="220"/>
      <c r="OXR44" s="220"/>
      <c r="OXS44" s="220"/>
      <c r="OXT44" s="220"/>
      <c r="OXU44" s="220"/>
      <c r="OXV44" s="220"/>
      <c r="OXW44" s="220"/>
      <c r="OXX44" s="220"/>
      <c r="OXY44" s="220"/>
      <c r="OXZ44" s="220"/>
      <c r="OYA44" s="220"/>
      <c r="OYB44" s="220"/>
      <c r="OYC44" s="220"/>
      <c r="OYD44" s="220"/>
      <c r="OYE44" s="220"/>
      <c r="OYF44" s="220"/>
      <c r="OYG44" s="220"/>
      <c r="OYH44" s="220"/>
      <c r="OYI44" s="220"/>
      <c r="OYJ44" s="220"/>
      <c r="OYK44" s="220"/>
      <c r="OYL44" s="220"/>
      <c r="OYM44" s="220"/>
      <c r="OYN44" s="220"/>
      <c r="OYO44" s="220"/>
      <c r="OYP44" s="220"/>
      <c r="OYQ44" s="220"/>
      <c r="OYR44" s="220"/>
      <c r="OYS44" s="220"/>
      <c r="OYT44" s="220"/>
      <c r="OYU44" s="220"/>
      <c r="OYV44" s="220"/>
      <c r="OYW44" s="220"/>
      <c r="OYX44" s="220"/>
      <c r="OYY44" s="220"/>
      <c r="OYZ44" s="220"/>
      <c r="OZA44" s="220"/>
      <c r="OZB44" s="220"/>
      <c r="OZC44" s="220"/>
      <c r="OZD44" s="220"/>
      <c r="OZE44" s="220"/>
      <c r="OZF44" s="220"/>
      <c r="OZG44" s="220"/>
      <c r="OZH44" s="220"/>
      <c r="OZI44" s="220"/>
      <c r="OZJ44" s="220"/>
      <c r="OZK44" s="220"/>
      <c r="OZL44" s="220"/>
      <c r="OZM44" s="220"/>
      <c r="OZN44" s="220"/>
      <c r="OZO44" s="220"/>
      <c r="OZP44" s="220"/>
      <c r="OZQ44" s="220"/>
      <c r="OZR44" s="220"/>
      <c r="OZS44" s="220"/>
      <c r="OZT44" s="220"/>
      <c r="OZU44" s="220"/>
      <c r="OZV44" s="220"/>
      <c r="OZW44" s="220"/>
      <c r="OZX44" s="220"/>
      <c r="OZY44" s="220"/>
      <c r="OZZ44" s="220"/>
      <c r="PAA44" s="220"/>
      <c r="PAB44" s="220"/>
      <c r="PAC44" s="220"/>
      <c r="PAD44" s="220"/>
      <c r="PAE44" s="220"/>
      <c r="PAF44" s="220"/>
      <c r="PAG44" s="220"/>
      <c r="PAH44" s="220"/>
      <c r="PAI44" s="220"/>
      <c r="PAJ44" s="220"/>
      <c r="PAK44" s="220"/>
      <c r="PAL44" s="220"/>
      <c r="PAM44" s="220"/>
      <c r="PAN44" s="220"/>
      <c r="PAO44" s="220"/>
      <c r="PAP44" s="220"/>
      <c r="PAQ44" s="220"/>
      <c r="PAR44" s="220"/>
      <c r="PAS44" s="220"/>
      <c r="PAT44" s="220"/>
      <c r="PAU44" s="220"/>
      <c r="PAV44" s="220"/>
      <c r="PAW44" s="220"/>
      <c r="PAX44" s="220"/>
      <c r="PAY44" s="220"/>
      <c r="PAZ44" s="220"/>
      <c r="PBA44" s="220"/>
      <c r="PBB44" s="220"/>
      <c r="PBC44" s="220"/>
      <c r="PBD44" s="220"/>
      <c r="PBE44" s="220"/>
      <c r="PBF44" s="220"/>
      <c r="PBG44" s="220"/>
      <c r="PBH44" s="220"/>
      <c r="PBI44" s="220"/>
      <c r="PBJ44" s="220"/>
      <c r="PBK44" s="220"/>
      <c r="PBL44" s="220"/>
      <c r="PBM44" s="220"/>
      <c r="PBN44" s="220"/>
      <c r="PBO44" s="220"/>
      <c r="PBP44" s="220"/>
      <c r="PBQ44" s="220"/>
      <c r="PBR44" s="220"/>
      <c r="PBS44" s="220"/>
      <c r="PBT44" s="220"/>
      <c r="PBU44" s="220"/>
      <c r="PBV44" s="220"/>
      <c r="PBW44" s="220"/>
      <c r="PBX44" s="220"/>
      <c r="PBY44" s="220"/>
      <c r="PBZ44" s="220"/>
      <c r="PCA44" s="220"/>
      <c r="PCB44" s="220"/>
      <c r="PCC44" s="220"/>
      <c r="PCD44" s="220"/>
      <c r="PCE44" s="220"/>
      <c r="PCF44" s="220"/>
      <c r="PCG44" s="220"/>
      <c r="PCH44" s="220"/>
      <c r="PCI44" s="220"/>
      <c r="PCJ44" s="220"/>
      <c r="PCK44" s="220"/>
      <c r="PCL44" s="220"/>
      <c r="PCM44" s="220"/>
      <c r="PCN44" s="220"/>
      <c r="PCO44" s="220"/>
      <c r="PCP44" s="220"/>
      <c r="PCQ44" s="220"/>
      <c r="PCR44" s="220"/>
      <c r="PCS44" s="220"/>
      <c r="PCT44" s="220"/>
      <c r="PCU44" s="220"/>
      <c r="PCV44" s="220"/>
      <c r="PCW44" s="220"/>
      <c r="PCX44" s="220"/>
      <c r="PCY44" s="220"/>
      <c r="PCZ44" s="220"/>
      <c r="PDA44" s="220"/>
      <c r="PDB44" s="220"/>
      <c r="PDC44" s="220"/>
      <c r="PDD44" s="220"/>
      <c r="PDE44" s="220"/>
      <c r="PDF44" s="220"/>
      <c r="PDG44" s="220"/>
      <c r="PDH44" s="220"/>
      <c r="PDI44" s="220"/>
      <c r="PDJ44" s="220"/>
      <c r="PDK44" s="220"/>
      <c r="PDL44" s="220"/>
      <c r="PDM44" s="220"/>
      <c r="PDN44" s="220"/>
      <c r="PDO44" s="220"/>
      <c r="PDP44" s="220"/>
      <c r="PDQ44" s="220"/>
      <c r="PDR44" s="220"/>
      <c r="PDS44" s="220"/>
      <c r="PDT44" s="220"/>
      <c r="PDU44" s="220"/>
      <c r="PDV44" s="220"/>
      <c r="PDW44" s="220"/>
      <c r="PDX44" s="220"/>
      <c r="PDY44" s="220"/>
      <c r="PDZ44" s="220"/>
      <c r="PEA44" s="220"/>
      <c r="PEB44" s="220"/>
      <c r="PEC44" s="220"/>
      <c r="PED44" s="220"/>
      <c r="PEE44" s="220"/>
      <c r="PEF44" s="220"/>
      <c r="PEG44" s="220"/>
      <c r="PEH44" s="220"/>
      <c r="PEI44" s="220"/>
      <c r="PEJ44" s="220"/>
      <c r="PEK44" s="220"/>
      <c r="PEL44" s="220"/>
      <c r="PEM44" s="220"/>
      <c r="PEN44" s="220"/>
      <c r="PEO44" s="220"/>
      <c r="PEP44" s="220"/>
      <c r="PEQ44" s="220"/>
      <c r="PER44" s="220"/>
      <c r="PES44" s="220"/>
      <c r="PET44" s="220"/>
      <c r="PEU44" s="220"/>
      <c r="PEV44" s="220"/>
      <c r="PEW44" s="220"/>
      <c r="PEX44" s="220"/>
      <c r="PEY44" s="220"/>
      <c r="PEZ44" s="220"/>
      <c r="PFA44" s="220"/>
      <c r="PFB44" s="220"/>
      <c r="PFC44" s="220"/>
      <c r="PFD44" s="220"/>
      <c r="PFE44" s="220"/>
      <c r="PFF44" s="220"/>
      <c r="PFG44" s="220"/>
      <c r="PFH44" s="220"/>
      <c r="PFI44" s="220"/>
      <c r="PFJ44" s="220"/>
      <c r="PFK44" s="220"/>
      <c r="PFL44" s="220"/>
      <c r="PFM44" s="220"/>
      <c r="PFN44" s="220"/>
      <c r="PFO44" s="220"/>
      <c r="PFP44" s="220"/>
      <c r="PFQ44" s="220"/>
      <c r="PFR44" s="220"/>
      <c r="PFS44" s="220"/>
      <c r="PFT44" s="220"/>
      <c r="PFU44" s="220"/>
      <c r="PFV44" s="220"/>
      <c r="PFW44" s="220"/>
      <c r="PFX44" s="220"/>
      <c r="PFY44" s="220"/>
      <c r="PFZ44" s="220"/>
      <c r="PGA44" s="220"/>
      <c r="PGB44" s="220"/>
      <c r="PGC44" s="220"/>
      <c r="PGD44" s="220"/>
      <c r="PGE44" s="220"/>
      <c r="PGF44" s="220"/>
      <c r="PGG44" s="220"/>
      <c r="PGH44" s="220"/>
      <c r="PGI44" s="220"/>
      <c r="PGJ44" s="220"/>
      <c r="PGK44" s="220"/>
      <c r="PGL44" s="220"/>
      <c r="PGM44" s="220"/>
      <c r="PGN44" s="220"/>
      <c r="PGO44" s="220"/>
      <c r="PGP44" s="220"/>
      <c r="PGQ44" s="220"/>
      <c r="PGR44" s="220"/>
      <c r="PGS44" s="220"/>
      <c r="PGT44" s="220"/>
      <c r="PGU44" s="220"/>
      <c r="PGV44" s="220"/>
      <c r="PGW44" s="220"/>
      <c r="PGX44" s="220"/>
      <c r="PGY44" s="220"/>
      <c r="PGZ44" s="220"/>
      <c r="PHA44" s="220"/>
      <c r="PHB44" s="220"/>
      <c r="PHC44" s="220"/>
      <c r="PHD44" s="220"/>
      <c r="PHE44" s="220"/>
      <c r="PHF44" s="220"/>
      <c r="PHG44" s="220"/>
      <c r="PHH44" s="220"/>
      <c r="PHI44" s="220"/>
      <c r="PHJ44" s="220"/>
      <c r="PHK44" s="220"/>
      <c r="PHL44" s="220"/>
      <c r="PHM44" s="220"/>
      <c r="PHN44" s="220"/>
      <c r="PHO44" s="220"/>
      <c r="PHP44" s="220"/>
      <c r="PHQ44" s="220"/>
      <c r="PHR44" s="220"/>
      <c r="PHS44" s="220"/>
      <c r="PHT44" s="220"/>
      <c r="PHU44" s="220"/>
      <c r="PHV44" s="220"/>
      <c r="PHW44" s="220"/>
      <c r="PHX44" s="220"/>
      <c r="PHY44" s="220"/>
      <c r="PHZ44" s="220"/>
      <c r="PIA44" s="220"/>
      <c r="PIB44" s="220"/>
      <c r="PIC44" s="220"/>
      <c r="PID44" s="220"/>
      <c r="PIE44" s="220"/>
      <c r="PIF44" s="220"/>
      <c r="PIG44" s="220"/>
      <c r="PIH44" s="220"/>
      <c r="PII44" s="220"/>
      <c r="PIJ44" s="220"/>
      <c r="PIK44" s="220"/>
      <c r="PIL44" s="220"/>
      <c r="PIM44" s="220"/>
      <c r="PIN44" s="220"/>
      <c r="PIO44" s="220"/>
      <c r="PIP44" s="220"/>
      <c r="PIQ44" s="220"/>
      <c r="PIR44" s="220"/>
      <c r="PIS44" s="220"/>
      <c r="PIT44" s="220"/>
      <c r="PIU44" s="220"/>
      <c r="PIV44" s="220"/>
      <c r="PIW44" s="220"/>
      <c r="PIX44" s="220"/>
      <c r="PIY44" s="220"/>
      <c r="PIZ44" s="220"/>
      <c r="PJA44" s="220"/>
      <c r="PJB44" s="220"/>
      <c r="PJC44" s="220"/>
      <c r="PJD44" s="220"/>
      <c r="PJE44" s="220"/>
      <c r="PJF44" s="220"/>
      <c r="PJG44" s="220"/>
      <c r="PJH44" s="220"/>
      <c r="PJI44" s="220"/>
      <c r="PJJ44" s="220"/>
      <c r="PJK44" s="220"/>
      <c r="PJL44" s="220"/>
      <c r="PJM44" s="220"/>
      <c r="PJN44" s="220"/>
      <c r="PJO44" s="220"/>
      <c r="PJP44" s="220"/>
      <c r="PJQ44" s="220"/>
      <c r="PJR44" s="220"/>
      <c r="PJS44" s="220"/>
      <c r="PJT44" s="220"/>
      <c r="PJU44" s="220"/>
      <c r="PJV44" s="220"/>
      <c r="PJW44" s="220"/>
      <c r="PJX44" s="220"/>
      <c r="PJY44" s="220"/>
      <c r="PJZ44" s="220"/>
      <c r="PKA44" s="220"/>
      <c r="PKB44" s="220"/>
      <c r="PKC44" s="220"/>
      <c r="PKD44" s="220"/>
      <c r="PKE44" s="220"/>
      <c r="PKF44" s="220"/>
      <c r="PKG44" s="220"/>
      <c r="PKH44" s="220"/>
      <c r="PKI44" s="220"/>
      <c r="PKJ44" s="220"/>
      <c r="PKK44" s="220"/>
      <c r="PKL44" s="220"/>
      <c r="PKM44" s="220"/>
      <c r="PKN44" s="220"/>
      <c r="PKO44" s="220"/>
      <c r="PKP44" s="220"/>
      <c r="PKQ44" s="220"/>
      <c r="PKR44" s="220"/>
      <c r="PKS44" s="220"/>
      <c r="PKT44" s="220"/>
      <c r="PKU44" s="220"/>
      <c r="PKV44" s="220"/>
      <c r="PKW44" s="220"/>
      <c r="PKX44" s="220"/>
      <c r="PKY44" s="220"/>
      <c r="PKZ44" s="220"/>
      <c r="PLA44" s="220"/>
      <c r="PLB44" s="220"/>
      <c r="PLC44" s="220"/>
      <c r="PLD44" s="220"/>
      <c r="PLE44" s="220"/>
      <c r="PLF44" s="220"/>
      <c r="PLG44" s="220"/>
      <c r="PLH44" s="220"/>
      <c r="PLI44" s="220"/>
      <c r="PLJ44" s="220"/>
      <c r="PLK44" s="220"/>
      <c r="PLL44" s="220"/>
      <c r="PLM44" s="220"/>
      <c r="PLN44" s="220"/>
      <c r="PLO44" s="220"/>
      <c r="PLP44" s="220"/>
      <c r="PLQ44" s="220"/>
      <c r="PLR44" s="220"/>
      <c r="PLS44" s="220"/>
      <c r="PLT44" s="220"/>
      <c r="PLU44" s="220"/>
      <c r="PLV44" s="220"/>
      <c r="PLW44" s="220"/>
      <c r="PLX44" s="220"/>
      <c r="PLY44" s="220"/>
      <c r="PLZ44" s="220"/>
      <c r="PMA44" s="220"/>
      <c r="PMB44" s="220"/>
      <c r="PMC44" s="220"/>
      <c r="PMD44" s="220"/>
      <c r="PME44" s="220"/>
      <c r="PMF44" s="220"/>
      <c r="PMG44" s="220"/>
      <c r="PMH44" s="220"/>
      <c r="PMI44" s="220"/>
      <c r="PMJ44" s="220"/>
      <c r="PMK44" s="220"/>
      <c r="PML44" s="220"/>
      <c r="PMM44" s="220"/>
      <c r="PMN44" s="220"/>
      <c r="PMO44" s="220"/>
      <c r="PMP44" s="220"/>
      <c r="PMQ44" s="220"/>
      <c r="PMR44" s="220"/>
      <c r="PMS44" s="220"/>
      <c r="PMT44" s="220"/>
      <c r="PMU44" s="220"/>
      <c r="PMV44" s="220"/>
      <c r="PMW44" s="220"/>
      <c r="PMX44" s="220"/>
      <c r="PMY44" s="220"/>
      <c r="PMZ44" s="220"/>
      <c r="PNA44" s="220"/>
      <c r="PNB44" s="220"/>
      <c r="PNC44" s="220"/>
      <c r="PND44" s="220"/>
      <c r="PNE44" s="220"/>
      <c r="PNF44" s="220"/>
      <c r="PNG44" s="220"/>
      <c r="PNH44" s="220"/>
      <c r="PNI44" s="220"/>
      <c r="PNJ44" s="220"/>
      <c r="PNK44" s="220"/>
      <c r="PNL44" s="220"/>
      <c r="PNM44" s="220"/>
      <c r="PNN44" s="220"/>
      <c r="PNO44" s="220"/>
      <c r="PNP44" s="220"/>
      <c r="PNQ44" s="220"/>
      <c r="PNR44" s="220"/>
      <c r="PNS44" s="220"/>
      <c r="PNT44" s="220"/>
      <c r="PNU44" s="220"/>
      <c r="PNV44" s="220"/>
      <c r="PNW44" s="220"/>
      <c r="PNX44" s="220"/>
      <c r="PNY44" s="220"/>
      <c r="PNZ44" s="220"/>
      <c r="POA44" s="220"/>
      <c r="POB44" s="220"/>
      <c r="POC44" s="220"/>
      <c r="POD44" s="220"/>
      <c r="POE44" s="220"/>
      <c r="POF44" s="220"/>
      <c r="POG44" s="220"/>
      <c r="POH44" s="220"/>
      <c r="POI44" s="220"/>
      <c r="POJ44" s="220"/>
      <c r="POK44" s="220"/>
      <c r="POL44" s="220"/>
      <c r="POM44" s="220"/>
      <c r="PON44" s="220"/>
      <c r="POO44" s="220"/>
      <c r="POP44" s="220"/>
      <c r="POQ44" s="220"/>
      <c r="POR44" s="220"/>
      <c r="POS44" s="220"/>
      <c r="POT44" s="220"/>
      <c r="POU44" s="220"/>
      <c r="POV44" s="220"/>
      <c r="POW44" s="220"/>
      <c r="POX44" s="220"/>
      <c r="POY44" s="220"/>
      <c r="POZ44" s="220"/>
      <c r="PPA44" s="220"/>
      <c r="PPB44" s="220"/>
      <c r="PPC44" s="220"/>
      <c r="PPD44" s="220"/>
      <c r="PPE44" s="220"/>
      <c r="PPF44" s="220"/>
      <c r="PPG44" s="220"/>
      <c r="PPH44" s="220"/>
      <c r="PPI44" s="220"/>
      <c r="PPJ44" s="220"/>
      <c r="PPK44" s="220"/>
      <c r="PPL44" s="220"/>
      <c r="PPM44" s="220"/>
      <c r="PPN44" s="220"/>
      <c r="PPO44" s="220"/>
      <c r="PPP44" s="220"/>
      <c r="PPQ44" s="220"/>
      <c r="PPR44" s="220"/>
      <c r="PPS44" s="220"/>
      <c r="PPT44" s="220"/>
      <c r="PPU44" s="220"/>
      <c r="PPV44" s="220"/>
      <c r="PPW44" s="220"/>
      <c r="PPX44" s="220"/>
      <c r="PPY44" s="220"/>
      <c r="PPZ44" s="220"/>
      <c r="PQA44" s="220"/>
      <c r="PQB44" s="220"/>
      <c r="PQC44" s="220"/>
      <c r="PQD44" s="220"/>
      <c r="PQE44" s="220"/>
      <c r="PQF44" s="220"/>
      <c r="PQG44" s="220"/>
      <c r="PQH44" s="220"/>
      <c r="PQI44" s="220"/>
      <c r="PQJ44" s="220"/>
      <c r="PQK44" s="220"/>
      <c r="PQL44" s="220"/>
      <c r="PQM44" s="220"/>
      <c r="PQN44" s="220"/>
      <c r="PQO44" s="220"/>
      <c r="PQP44" s="220"/>
      <c r="PQQ44" s="220"/>
      <c r="PQR44" s="220"/>
      <c r="PQS44" s="220"/>
      <c r="PQT44" s="220"/>
      <c r="PQU44" s="220"/>
      <c r="PQV44" s="220"/>
      <c r="PQW44" s="220"/>
      <c r="PQX44" s="220"/>
      <c r="PQY44" s="220"/>
      <c r="PQZ44" s="220"/>
      <c r="PRA44" s="220"/>
      <c r="PRB44" s="220"/>
      <c r="PRC44" s="220"/>
      <c r="PRD44" s="220"/>
      <c r="PRE44" s="220"/>
      <c r="PRF44" s="220"/>
      <c r="PRG44" s="220"/>
      <c r="PRH44" s="220"/>
      <c r="PRI44" s="220"/>
      <c r="PRJ44" s="220"/>
      <c r="PRK44" s="220"/>
      <c r="PRL44" s="220"/>
      <c r="PRM44" s="220"/>
      <c r="PRN44" s="220"/>
      <c r="PRO44" s="220"/>
      <c r="PRP44" s="220"/>
      <c r="PRQ44" s="220"/>
      <c r="PRR44" s="220"/>
      <c r="PRS44" s="220"/>
      <c r="PRT44" s="220"/>
      <c r="PRU44" s="220"/>
      <c r="PRV44" s="220"/>
      <c r="PRW44" s="220"/>
      <c r="PRX44" s="220"/>
      <c r="PRY44" s="220"/>
      <c r="PRZ44" s="220"/>
      <c r="PSA44" s="220"/>
      <c r="PSB44" s="220"/>
      <c r="PSC44" s="220"/>
      <c r="PSD44" s="220"/>
      <c r="PSE44" s="220"/>
      <c r="PSF44" s="220"/>
      <c r="PSG44" s="220"/>
      <c r="PSH44" s="220"/>
      <c r="PSI44" s="220"/>
      <c r="PSJ44" s="220"/>
      <c r="PSK44" s="220"/>
      <c r="PSL44" s="220"/>
      <c r="PSM44" s="220"/>
      <c r="PSN44" s="220"/>
      <c r="PSO44" s="220"/>
      <c r="PSP44" s="220"/>
      <c r="PSQ44" s="220"/>
      <c r="PSR44" s="220"/>
      <c r="PSS44" s="220"/>
      <c r="PST44" s="220"/>
      <c r="PSU44" s="220"/>
      <c r="PSV44" s="220"/>
      <c r="PSW44" s="220"/>
      <c r="PSX44" s="220"/>
      <c r="PSY44" s="220"/>
      <c r="PSZ44" s="220"/>
      <c r="PTA44" s="220"/>
      <c r="PTB44" s="220"/>
      <c r="PTC44" s="220"/>
      <c r="PTD44" s="220"/>
      <c r="PTE44" s="220"/>
      <c r="PTF44" s="220"/>
      <c r="PTG44" s="220"/>
      <c r="PTH44" s="220"/>
      <c r="PTI44" s="220"/>
      <c r="PTJ44" s="220"/>
      <c r="PTK44" s="220"/>
      <c r="PTL44" s="220"/>
      <c r="PTM44" s="220"/>
      <c r="PTN44" s="220"/>
      <c r="PTO44" s="220"/>
      <c r="PTP44" s="220"/>
      <c r="PTQ44" s="220"/>
      <c r="PTR44" s="220"/>
      <c r="PTS44" s="220"/>
      <c r="PTT44" s="220"/>
      <c r="PTU44" s="220"/>
      <c r="PTV44" s="220"/>
      <c r="PTW44" s="220"/>
      <c r="PTX44" s="220"/>
      <c r="PTY44" s="220"/>
      <c r="PTZ44" s="220"/>
      <c r="PUA44" s="220"/>
      <c r="PUB44" s="220"/>
      <c r="PUC44" s="220"/>
      <c r="PUD44" s="220"/>
      <c r="PUE44" s="220"/>
      <c r="PUF44" s="220"/>
      <c r="PUG44" s="220"/>
      <c r="PUH44" s="220"/>
      <c r="PUI44" s="220"/>
      <c r="PUJ44" s="220"/>
      <c r="PUK44" s="220"/>
      <c r="PUL44" s="220"/>
      <c r="PUM44" s="220"/>
      <c r="PUN44" s="220"/>
      <c r="PUO44" s="220"/>
      <c r="PUP44" s="220"/>
      <c r="PUQ44" s="220"/>
      <c r="PUR44" s="220"/>
      <c r="PUS44" s="220"/>
      <c r="PUT44" s="220"/>
      <c r="PUU44" s="220"/>
      <c r="PUV44" s="220"/>
      <c r="PUW44" s="220"/>
      <c r="PUX44" s="220"/>
      <c r="PUY44" s="220"/>
      <c r="PUZ44" s="220"/>
      <c r="PVA44" s="220"/>
      <c r="PVB44" s="220"/>
      <c r="PVC44" s="220"/>
      <c r="PVD44" s="220"/>
      <c r="PVE44" s="220"/>
      <c r="PVF44" s="220"/>
      <c r="PVG44" s="220"/>
      <c r="PVH44" s="220"/>
      <c r="PVI44" s="220"/>
      <c r="PVJ44" s="220"/>
      <c r="PVK44" s="220"/>
      <c r="PVL44" s="220"/>
      <c r="PVM44" s="220"/>
      <c r="PVN44" s="220"/>
      <c r="PVO44" s="220"/>
      <c r="PVP44" s="220"/>
      <c r="PVQ44" s="220"/>
      <c r="PVR44" s="220"/>
      <c r="PVS44" s="220"/>
      <c r="PVT44" s="220"/>
      <c r="PVU44" s="220"/>
      <c r="PVV44" s="220"/>
      <c r="PVW44" s="220"/>
      <c r="PVX44" s="220"/>
      <c r="PVY44" s="220"/>
      <c r="PVZ44" s="220"/>
      <c r="PWA44" s="220"/>
      <c r="PWB44" s="220"/>
      <c r="PWC44" s="220"/>
      <c r="PWD44" s="220"/>
      <c r="PWE44" s="220"/>
      <c r="PWF44" s="220"/>
      <c r="PWG44" s="220"/>
      <c r="PWH44" s="220"/>
      <c r="PWI44" s="220"/>
      <c r="PWJ44" s="220"/>
      <c r="PWK44" s="220"/>
      <c r="PWL44" s="220"/>
      <c r="PWM44" s="220"/>
      <c r="PWN44" s="220"/>
      <c r="PWO44" s="220"/>
      <c r="PWP44" s="220"/>
      <c r="PWQ44" s="220"/>
      <c r="PWR44" s="220"/>
      <c r="PWS44" s="220"/>
      <c r="PWT44" s="220"/>
      <c r="PWU44" s="220"/>
      <c r="PWV44" s="220"/>
      <c r="PWW44" s="220"/>
      <c r="PWX44" s="220"/>
      <c r="PWY44" s="220"/>
      <c r="PWZ44" s="220"/>
      <c r="PXA44" s="220"/>
      <c r="PXB44" s="220"/>
      <c r="PXC44" s="220"/>
      <c r="PXD44" s="220"/>
      <c r="PXE44" s="220"/>
      <c r="PXF44" s="220"/>
      <c r="PXG44" s="220"/>
      <c r="PXH44" s="220"/>
      <c r="PXI44" s="220"/>
      <c r="PXJ44" s="220"/>
      <c r="PXK44" s="220"/>
      <c r="PXL44" s="220"/>
      <c r="PXM44" s="220"/>
      <c r="PXN44" s="220"/>
      <c r="PXO44" s="220"/>
      <c r="PXP44" s="220"/>
      <c r="PXQ44" s="220"/>
      <c r="PXR44" s="220"/>
      <c r="PXS44" s="220"/>
      <c r="PXT44" s="220"/>
      <c r="PXU44" s="220"/>
      <c r="PXV44" s="220"/>
      <c r="PXW44" s="220"/>
      <c r="PXX44" s="220"/>
      <c r="PXY44" s="220"/>
      <c r="PXZ44" s="220"/>
      <c r="PYA44" s="220"/>
      <c r="PYB44" s="220"/>
      <c r="PYC44" s="220"/>
      <c r="PYD44" s="220"/>
      <c r="PYE44" s="220"/>
      <c r="PYF44" s="220"/>
      <c r="PYG44" s="220"/>
      <c r="PYH44" s="220"/>
      <c r="PYI44" s="220"/>
      <c r="PYJ44" s="220"/>
      <c r="PYK44" s="220"/>
      <c r="PYL44" s="220"/>
      <c r="PYM44" s="220"/>
      <c r="PYN44" s="220"/>
      <c r="PYO44" s="220"/>
      <c r="PYP44" s="220"/>
      <c r="PYQ44" s="220"/>
      <c r="PYR44" s="220"/>
      <c r="PYS44" s="220"/>
      <c r="PYT44" s="220"/>
      <c r="PYU44" s="220"/>
      <c r="PYV44" s="220"/>
      <c r="PYW44" s="220"/>
      <c r="PYX44" s="220"/>
      <c r="PYY44" s="220"/>
      <c r="PYZ44" s="220"/>
      <c r="PZA44" s="220"/>
      <c r="PZB44" s="220"/>
      <c r="PZC44" s="220"/>
      <c r="PZD44" s="220"/>
      <c r="PZE44" s="220"/>
      <c r="PZF44" s="220"/>
      <c r="PZG44" s="220"/>
      <c r="PZH44" s="220"/>
      <c r="PZI44" s="220"/>
      <c r="PZJ44" s="220"/>
      <c r="PZK44" s="220"/>
      <c r="PZL44" s="220"/>
      <c r="PZM44" s="220"/>
      <c r="PZN44" s="220"/>
      <c r="PZO44" s="220"/>
      <c r="PZP44" s="220"/>
      <c r="PZQ44" s="220"/>
      <c r="PZR44" s="220"/>
      <c r="PZS44" s="220"/>
      <c r="PZT44" s="220"/>
      <c r="PZU44" s="220"/>
      <c r="PZV44" s="220"/>
      <c r="PZW44" s="220"/>
      <c r="PZX44" s="220"/>
      <c r="PZY44" s="220"/>
      <c r="PZZ44" s="220"/>
      <c r="QAA44" s="220"/>
      <c r="QAB44" s="220"/>
      <c r="QAC44" s="220"/>
      <c r="QAD44" s="220"/>
      <c r="QAE44" s="220"/>
      <c r="QAF44" s="220"/>
      <c r="QAG44" s="220"/>
      <c r="QAH44" s="220"/>
      <c r="QAI44" s="220"/>
      <c r="QAJ44" s="220"/>
      <c r="QAK44" s="220"/>
      <c r="QAL44" s="220"/>
      <c r="QAM44" s="220"/>
      <c r="QAN44" s="220"/>
      <c r="QAO44" s="220"/>
      <c r="QAP44" s="220"/>
      <c r="QAQ44" s="220"/>
      <c r="QAR44" s="220"/>
      <c r="QAS44" s="220"/>
      <c r="QAT44" s="220"/>
      <c r="QAU44" s="220"/>
      <c r="QAV44" s="220"/>
      <c r="QAW44" s="220"/>
      <c r="QAX44" s="220"/>
      <c r="QAY44" s="220"/>
      <c r="QAZ44" s="220"/>
      <c r="QBA44" s="220"/>
      <c r="QBB44" s="220"/>
      <c r="QBC44" s="220"/>
      <c r="QBD44" s="220"/>
      <c r="QBE44" s="220"/>
      <c r="QBF44" s="220"/>
      <c r="QBG44" s="220"/>
      <c r="QBH44" s="220"/>
      <c r="QBI44" s="220"/>
      <c r="QBJ44" s="220"/>
      <c r="QBK44" s="220"/>
      <c r="QBL44" s="220"/>
      <c r="QBM44" s="220"/>
      <c r="QBN44" s="220"/>
      <c r="QBO44" s="220"/>
      <c r="QBP44" s="220"/>
      <c r="QBQ44" s="220"/>
      <c r="QBR44" s="220"/>
      <c r="QBS44" s="220"/>
      <c r="QBT44" s="220"/>
      <c r="QBU44" s="220"/>
      <c r="QBV44" s="220"/>
      <c r="QBW44" s="220"/>
      <c r="QBX44" s="220"/>
      <c r="QBY44" s="220"/>
      <c r="QBZ44" s="220"/>
      <c r="QCA44" s="220"/>
      <c r="QCB44" s="220"/>
      <c r="QCC44" s="220"/>
      <c r="QCD44" s="220"/>
      <c r="QCE44" s="220"/>
      <c r="QCF44" s="220"/>
      <c r="QCG44" s="220"/>
      <c r="QCH44" s="220"/>
      <c r="QCI44" s="220"/>
      <c r="QCJ44" s="220"/>
      <c r="QCK44" s="220"/>
      <c r="QCL44" s="220"/>
      <c r="QCM44" s="220"/>
      <c r="QCN44" s="220"/>
      <c r="QCO44" s="220"/>
      <c r="QCP44" s="220"/>
      <c r="QCQ44" s="220"/>
      <c r="QCR44" s="220"/>
      <c r="QCS44" s="220"/>
      <c r="QCT44" s="220"/>
      <c r="QCU44" s="220"/>
      <c r="QCV44" s="220"/>
      <c r="QCW44" s="220"/>
      <c r="QCX44" s="220"/>
      <c r="QCY44" s="220"/>
      <c r="QCZ44" s="220"/>
      <c r="QDA44" s="220"/>
      <c r="QDB44" s="220"/>
      <c r="QDC44" s="220"/>
      <c r="QDD44" s="220"/>
      <c r="QDE44" s="220"/>
      <c r="QDF44" s="220"/>
      <c r="QDG44" s="220"/>
      <c r="QDH44" s="220"/>
      <c r="QDI44" s="220"/>
      <c r="QDJ44" s="220"/>
      <c r="QDK44" s="220"/>
      <c r="QDL44" s="220"/>
      <c r="QDM44" s="220"/>
      <c r="QDN44" s="220"/>
      <c r="QDO44" s="220"/>
      <c r="QDP44" s="220"/>
      <c r="QDQ44" s="220"/>
      <c r="QDR44" s="220"/>
      <c r="QDS44" s="220"/>
      <c r="QDT44" s="220"/>
      <c r="QDU44" s="220"/>
      <c r="QDV44" s="220"/>
      <c r="QDW44" s="220"/>
      <c r="QDX44" s="220"/>
      <c r="QDY44" s="220"/>
      <c r="QDZ44" s="220"/>
      <c r="QEA44" s="220"/>
      <c r="QEB44" s="220"/>
      <c r="QEC44" s="220"/>
      <c r="QED44" s="220"/>
      <c r="QEE44" s="220"/>
      <c r="QEF44" s="220"/>
      <c r="QEG44" s="220"/>
      <c r="QEH44" s="220"/>
      <c r="QEI44" s="220"/>
      <c r="QEJ44" s="220"/>
      <c r="QEK44" s="220"/>
      <c r="QEL44" s="220"/>
      <c r="QEM44" s="220"/>
      <c r="QEN44" s="220"/>
      <c r="QEO44" s="220"/>
      <c r="QEP44" s="220"/>
      <c r="QEQ44" s="220"/>
      <c r="QER44" s="220"/>
      <c r="QES44" s="220"/>
      <c r="QET44" s="220"/>
      <c r="QEU44" s="220"/>
      <c r="QEV44" s="220"/>
      <c r="QEW44" s="220"/>
      <c r="QEX44" s="220"/>
      <c r="QEY44" s="220"/>
      <c r="QEZ44" s="220"/>
      <c r="QFA44" s="220"/>
      <c r="QFB44" s="220"/>
      <c r="QFC44" s="220"/>
      <c r="QFD44" s="220"/>
      <c r="QFE44" s="220"/>
      <c r="QFF44" s="220"/>
      <c r="QFG44" s="220"/>
      <c r="QFH44" s="220"/>
      <c r="QFI44" s="220"/>
      <c r="QFJ44" s="220"/>
      <c r="QFK44" s="220"/>
      <c r="QFL44" s="220"/>
      <c r="QFM44" s="220"/>
      <c r="QFN44" s="220"/>
      <c r="QFO44" s="220"/>
      <c r="QFP44" s="220"/>
      <c r="QFQ44" s="220"/>
      <c r="QFR44" s="220"/>
      <c r="QFS44" s="220"/>
      <c r="QFT44" s="220"/>
      <c r="QFU44" s="220"/>
      <c r="QFV44" s="220"/>
      <c r="QFW44" s="220"/>
      <c r="QFX44" s="220"/>
      <c r="QFY44" s="220"/>
      <c r="QFZ44" s="220"/>
      <c r="QGA44" s="220"/>
      <c r="QGB44" s="220"/>
      <c r="QGC44" s="220"/>
      <c r="QGD44" s="220"/>
      <c r="QGE44" s="220"/>
      <c r="QGF44" s="220"/>
      <c r="QGG44" s="220"/>
      <c r="QGH44" s="220"/>
      <c r="QGI44" s="220"/>
      <c r="QGJ44" s="220"/>
      <c r="QGK44" s="220"/>
      <c r="QGL44" s="220"/>
      <c r="QGM44" s="220"/>
      <c r="QGN44" s="220"/>
      <c r="QGO44" s="220"/>
      <c r="QGP44" s="220"/>
      <c r="QGQ44" s="220"/>
      <c r="QGR44" s="220"/>
      <c r="QGS44" s="220"/>
      <c r="QGT44" s="220"/>
      <c r="QGU44" s="220"/>
      <c r="QGV44" s="220"/>
      <c r="QGW44" s="220"/>
      <c r="QGX44" s="220"/>
      <c r="QGY44" s="220"/>
      <c r="QGZ44" s="220"/>
      <c r="QHA44" s="220"/>
      <c r="QHB44" s="220"/>
      <c r="QHC44" s="220"/>
      <c r="QHD44" s="220"/>
      <c r="QHE44" s="220"/>
      <c r="QHF44" s="220"/>
      <c r="QHG44" s="220"/>
      <c r="QHH44" s="220"/>
      <c r="QHI44" s="220"/>
      <c r="QHJ44" s="220"/>
      <c r="QHK44" s="220"/>
      <c r="QHL44" s="220"/>
      <c r="QHM44" s="220"/>
      <c r="QHN44" s="220"/>
      <c r="QHO44" s="220"/>
      <c r="QHP44" s="220"/>
      <c r="QHQ44" s="220"/>
      <c r="QHR44" s="220"/>
      <c r="QHS44" s="220"/>
      <c r="QHT44" s="220"/>
      <c r="QHU44" s="220"/>
      <c r="QHV44" s="220"/>
      <c r="QHW44" s="220"/>
      <c r="QHX44" s="220"/>
      <c r="QHY44" s="220"/>
      <c r="QHZ44" s="220"/>
      <c r="QIA44" s="220"/>
      <c r="QIB44" s="220"/>
      <c r="QIC44" s="220"/>
      <c r="QID44" s="220"/>
      <c r="QIE44" s="220"/>
      <c r="QIF44" s="220"/>
      <c r="QIG44" s="220"/>
      <c r="QIH44" s="220"/>
      <c r="QII44" s="220"/>
      <c r="QIJ44" s="220"/>
      <c r="QIK44" s="220"/>
      <c r="QIL44" s="220"/>
      <c r="QIM44" s="220"/>
      <c r="QIN44" s="220"/>
      <c r="QIO44" s="220"/>
      <c r="QIP44" s="220"/>
      <c r="QIQ44" s="220"/>
      <c r="QIR44" s="220"/>
      <c r="QIS44" s="220"/>
      <c r="QIT44" s="220"/>
      <c r="QIU44" s="220"/>
      <c r="QIV44" s="220"/>
      <c r="QIW44" s="220"/>
      <c r="QIX44" s="220"/>
      <c r="QIY44" s="220"/>
      <c r="QIZ44" s="220"/>
      <c r="QJA44" s="220"/>
      <c r="QJB44" s="220"/>
      <c r="QJC44" s="220"/>
      <c r="QJD44" s="220"/>
      <c r="QJE44" s="220"/>
      <c r="QJF44" s="220"/>
      <c r="QJG44" s="220"/>
      <c r="QJH44" s="220"/>
      <c r="QJI44" s="220"/>
      <c r="QJJ44" s="220"/>
      <c r="QJK44" s="220"/>
      <c r="QJL44" s="220"/>
      <c r="QJM44" s="220"/>
      <c r="QJN44" s="220"/>
      <c r="QJO44" s="220"/>
      <c r="QJP44" s="220"/>
      <c r="QJQ44" s="220"/>
      <c r="QJR44" s="220"/>
      <c r="QJS44" s="220"/>
      <c r="QJT44" s="220"/>
      <c r="QJU44" s="220"/>
      <c r="QJV44" s="220"/>
      <c r="QJW44" s="220"/>
      <c r="QJX44" s="220"/>
      <c r="QJY44" s="220"/>
      <c r="QJZ44" s="220"/>
      <c r="QKA44" s="220"/>
      <c r="QKB44" s="220"/>
      <c r="QKC44" s="220"/>
      <c r="QKD44" s="220"/>
      <c r="QKE44" s="220"/>
      <c r="QKF44" s="220"/>
      <c r="QKG44" s="220"/>
      <c r="QKH44" s="220"/>
      <c r="QKI44" s="220"/>
      <c r="QKJ44" s="220"/>
      <c r="QKK44" s="220"/>
      <c r="QKL44" s="220"/>
      <c r="QKM44" s="220"/>
      <c r="QKN44" s="220"/>
      <c r="QKO44" s="220"/>
      <c r="QKP44" s="220"/>
      <c r="QKQ44" s="220"/>
      <c r="QKR44" s="220"/>
      <c r="QKS44" s="220"/>
      <c r="QKT44" s="220"/>
      <c r="QKU44" s="220"/>
      <c r="QKV44" s="220"/>
      <c r="QKW44" s="220"/>
      <c r="QKX44" s="220"/>
      <c r="QKY44" s="220"/>
      <c r="QKZ44" s="220"/>
      <c r="QLA44" s="220"/>
      <c r="QLB44" s="220"/>
      <c r="QLC44" s="220"/>
      <c r="QLD44" s="220"/>
      <c r="QLE44" s="220"/>
      <c r="QLF44" s="220"/>
      <c r="QLG44" s="220"/>
      <c r="QLH44" s="220"/>
      <c r="QLI44" s="220"/>
      <c r="QLJ44" s="220"/>
      <c r="QLK44" s="220"/>
      <c r="QLL44" s="220"/>
      <c r="QLM44" s="220"/>
      <c r="QLN44" s="220"/>
      <c r="QLO44" s="220"/>
      <c r="QLP44" s="220"/>
      <c r="QLQ44" s="220"/>
      <c r="QLR44" s="220"/>
      <c r="QLS44" s="220"/>
      <c r="QLT44" s="220"/>
      <c r="QLU44" s="220"/>
      <c r="QLV44" s="220"/>
      <c r="QLW44" s="220"/>
      <c r="QLX44" s="220"/>
      <c r="QLY44" s="220"/>
      <c r="QLZ44" s="220"/>
      <c r="QMA44" s="220"/>
      <c r="QMB44" s="220"/>
      <c r="QMC44" s="220"/>
      <c r="QMD44" s="220"/>
      <c r="QME44" s="220"/>
      <c r="QMF44" s="220"/>
      <c r="QMG44" s="220"/>
      <c r="QMH44" s="220"/>
      <c r="QMI44" s="220"/>
      <c r="QMJ44" s="220"/>
      <c r="QMK44" s="220"/>
      <c r="QML44" s="220"/>
      <c r="QMM44" s="220"/>
      <c r="QMN44" s="220"/>
      <c r="QMO44" s="220"/>
      <c r="QMP44" s="220"/>
      <c r="QMQ44" s="220"/>
      <c r="QMR44" s="220"/>
      <c r="QMS44" s="220"/>
      <c r="QMT44" s="220"/>
      <c r="QMU44" s="220"/>
      <c r="QMV44" s="220"/>
      <c r="QMW44" s="220"/>
      <c r="QMX44" s="220"/>
      <c r="QMY44" s="220"/>
      <c r="QMZ44" s="220"/>
      <c r="QNA44" s="220"/>
      <c r="QNB44" s="220"/>
      <c r="QNC44" s="220"/>
      <c r="QND44" s="220"/>
      <c r="QNE44" s="220"/>
      <c r="QNF44" s="220"/>
      <c r="QNG44" s="220"/>
      <c r="QNH44" s="220"/>
      <c r="QNI44" s="220"/>
      <c r="QNJ44" s="220"/>
      <c r="QNK44" s="220"/>
      <c r="QNL44" s="220"/>
      <c r="QNM44" s="220"/>
      <c r="QNN44" s="220"/>
      <c r="QNO44" s="220"/>
      <c r="QNP44" s="220"/>
      <c r="QNQ44" s="220"/>
      <c r="QNR44" s="220"/>
      <c r="QNS44" s="220"/>
      <c r="QNT44" s="220"/>
      <c r="QNU44" s="220"/>
      <c r="QNV44" s="220"/>
      <c r="QNW44" s="220"/>
      <c r="QNX44" s="220"/>
      <c r="QNY44" s="220"/>
      <c r="QNZ44" s="220"/>
      <c r="QOA44" s="220"/>
      <c r="QOB44" s="220"/>
      <c r="QOC44" s="220"/>
      <c r="QOD44" s="220"/>
      <c r="QOE44" s="220"/>
      <c r="QOF44" s="220"/>
      <c r="QOG44" s="220"/>
      <c r="QOH44" s="220"/>
      <c r="QOI44" s="220"/>
      <c r="QOJ44" s="220"/>
      <c r="QOK44" s="220"/>
      <c r="QOL44" s="220"/>
      <c r="QOM44" s="220"/>
      <c r="QON44" s="220"/>
      <c r="QOO44" s="220"/>
      <c r="QOP44" s="220"/>
      <c r="QOQ44" s="220"/>
      <c r="QOR44" s="220"/>
      <c r="QOS44" s="220"/>
      <c r="QOT44" s="220"/>
      <c r="QOU44" s="220"/>
      <c r="QOV44" s="220"/>
      <c r="QOW44" s="220"/>
      <c r="QOX44" s="220"/>
      <c r="QOY44" s="220"/>
      <c r="QOZ44" s="220"/>
      <c r="QPA44" s="220"/>
      <c r="QPB44" s="220"/>
      <c r="QPC44" s="220"/>
      <c r="QPD44" s="220"/>
      <c r="QPE44" s="220"/>
      <c r="QPF44" s="220"/>
      <c r="QPG44" s="220"/>
      <c r="QPH44" s="220"/>
      <c r="QPI44" s="220"/>
      <c r="QPJ44" s="220"/>
      <c r="QPK44" s="220"/>
      <c r="QPL44" s="220"/>
      <c r="QPM44" s="220"/>
      <c r="QPN44" s="220"/>
      <c r="QPO44" s="220"/>
      <c r="QPP44" s="220"/>
      <c r="QPQ44" s="220"/>
      <c r="QPR44" s="220"/>
      <c r="QPS44" s="220"/>
      <c r="QPT44" s="220"/>
      <c r="QPU44" s="220"/>
      <c r="QPV44" s="220"/>
      <c r="QPW44" s="220"/>
      <c r="QPX44" s="220"/>
      <c r="QPY44" s="220"/>
      <c r="QPZ44" s="220"/>
      <c r="QQA44" s="220"/>
      <c r="QQB44" s="220"/>
      <c r="QQC44" s="220"/>
      <c r="QQD44" s="220"/>
      <c r="QQE44" s="220"/>
      <c r="QQF44" s="220"/>
      <c r="QQG44" s="220"/>
      <c r="QQH44" s="220"/>
      <c r="QQI44" s="220"/>
      <c r="QQJ44" s="220"/>
      <c r="QQK44" s="220"/>
      <c r="QQL44" s="220"/>
      <c r="QQM44" s="220"/>
      <c r="QQN44" s="220"/>
      <c r="QQO44" s="220"/>
      <c r="QQP44" s="220"/>
      <c r="QQQ44" s="220"/>
      <c r="QQR44" s="220"/>
      <c r="QQS44" s="220"/>
      <c r="QQT44" s="220"/>
      <c r="QQU44" s="220"/>
      <c r="QQV44" s="220"/>
      <c r="QQW44" s="220"/>
      <c r="QQX44" s="220"/>
      <c r="QQY44" s="220"/>
      <c r="QQZ44" s="220"/>
      <c r="QRA44" s="220"/>
      <c r="QRB44" s="220"/>
      <c r="QRC44" s="220"/>
      <c r="QRD44" s="220"/>
      <c r="QRE44" s="220"/>
      <c r="QRF44" s="220"/>
      <c r="QRG44" s="220"/>
      <c r="QRH44" s="220"/>
      <c r="QRI44" s="220"/>
      <c r="QRJ44" s="220"/>
      <c r="QRK44" s="220"/>
      <c r="QRL44" s="220"/>
      <c r="QRM44" s="220"/>
      <c r="QRN44" s="220"/>
      <c r="QRO44" s="220"/>
      <c r="QRP44" s="220"/>
      <c r="QRQ44" s="220"/>
      <c r="QRR44" s="220"/>
      <c r="QRS44" s="220"/>
      <c r="QRT44" s="220"/>
      <c r="QRU44" s="220"/>
      <c r="QRV44" s="220"/>
      <c r="QRW44" s="220"/>
      <c r="QRX44" s="220"/>
      <c r="QRY44" s="220"/>
      <c r="QRZ44" s="220"/>
      <c r="QSA44" s="220"/>
      <c r="QSB44" s="220"/>
      <c r="QSC44" s="220"/>
      <c r="QSD44" s="220"/>
      <c r="QSE44" s="220"/>
      <c r="QSF44" s="220"/>
      <c r="QSG44" s="220"/>
      <c r="QSH44" s="220"/>
      <c r="QSI44" s="220"/>
      <c r="QSJ44" s="220"/>
      <c r="QSK44" s="220"/>
      <c r="QSL44" s="220"/>
      <c r="QSM44" s="220"/>
      <c r="QSN44" s="220"/>
      <c r="QSO44" s="220"/>
      <c r="QSP44" s="220"/>
      <c r="QSQ44" s="220"/>
      <c r="QSR44" s="220"/>
      <c r="QSS44" s="220"/>
      <c r="QST44" s="220"/>
      <c r="QSU44" s="220"/>
      <c r="QSV44" s="220"/>
      <c r="QSW44" s="220"/>
      <c r="QSX44" s="220"/>
      <c r="QSY44" s="220"/>
      <c r="QSZ44" s="220"/>
      <c r="QTA44" s="220"/>
      <c r="QTB44" s="220"/>
      <c r="QTC44" s="220"/>
      <c r="QTD44" s="220"/>
      <c r="QTE44" s="220"/>
      <c r="QTF44" s="220"/>
      <c r="QTG44" s="220"/>
      <c r="QTH44" s="220"/>
      <c r="QTI44" s="220"/>
      <c r="QTJ44" s="220"/>
      <c r="QTK44" s="220"/>
      <c r="QTL44" s="220"/>
      <c r="QTM44" s="220"/>
      <c r="QTN44" s="220"/>
      <c r="QTO44" s="220"/>
      <c r="QTP44" s="220"/>
      <c r="QTQ44" s="220"/>
      <c r="QTR44" s="220"/>
      <c r="QTS44" s="220"/>
      <c r="QTT44" s="220"/>
      <c r="QTU44" s="220"/>
      <c r="QTV44" s="220"/>
      <c r="QTW44" s="220"/>
      <c r="QTX44" s="220"/>
      <c r="QTY44" s="220"/>
      <c r="QTZ44" s="220"/>
      <c r="QUA44" s="220"/>
      <c r="QUB44" s="220"/>
      <c r="QUC44" s="220"/>
      <c r="QUD44" s="220"/>
      <c r="QUE44" s="220"/>
      <c r="QUF44" s="220"/>
      <c r="QUG44" s="220"/>
      <c r="QUH44" s="220"/>
      <c r="QUI44" s="220"/>
      <c r="QUJ44" s="220"/>
      <c r="QUK44" s="220"/>
      <c r="QUL44" s="220"/>
      <c r="QUM44" s="220"/>
      <c r="QUN44" s="220"/>
      <c r="QUO44" s="220"/>
      <c r="QUP44" s="220"/>
      <c r="QUQ44" s="220"/>
      <c r="QUR44" s="220"/>
      <c r="QUS44" s="220"/>
      <c r="QUT44" s="220"/>
      <c r="QUU44" s="220"/>
      <c r="QUV44" s="220"/>
      <c r="QUW44" s="220"/>
      <c r="QUX44" s="220"/>
      <c r="QUY44" s="220"/>
      <c r="QUZ44" s="220"/>
      <c r="QVA44" s="220"/>
      <c r="QVB44" s="220"/>
      <c r="QVC44" s="220"/>
      <c r="QVD44" s="220"/>
      <c r="QVE44" s="220"/>
      <c r="QVF44" s="220"/>
      <c r="QVG44" s="220"/>
      <c r="QVH44" s="220"/>
      <c r="QVI44" s="220"/>
      <c r="QVJ44" s="220"/>
      <c r="QVK44" s="220"/>
      <c r="QVL44" s="220"/>
      <c r="QVM44" s="220"/>
      <c r="QVN44" s="220"/>
      <c r="QVO44" s="220"/>
      <c r="QVP44" s="220"/>
      <c r="QVQ44" s="220"/>
      <c r="QVR44" s="220"/>
      <c r="QVS44" s="220"/>
      <c r="QVT44" s="220"/>
      <c r="QVU44" s="220"/>
      <c r="QVV44" s="220"/>
      <c r="QVW44" s="220"/>
      <c r="QVX44" s="220"/>
      <c r="QVY44" s="220"/>
      <c r="QVZ44" s="220"/>
      <c r="QWA44" s="220"/>
      <c r="QWB44" s="220"/>
      <c r="QWC44" s="220"/>
      <c r="QWD44" s="220"/>
      <c r="QWE44" s="220"/>
      <c r="QWF44" s="220"/>
      <c r="QWG44" s="220"/>
      <c r="QWH44" s="220"/>
      <c r="QWI44" s="220"/>
      <c r="QWJ44" s="220"/>
      <c r="QWK44" s="220"/>
      <c r="QWL44" s="220"/>
      <c r="QWM44" s="220"/>
      <c r="QWN44" s="220"/>
      <c r="QWO44" s="220"/>
      <c r="QWP44" s="220"/>
      <c r="QWQ44" s="220"/>
      <c r="QWR44" s="220"/>
      <c r="QWS44" s="220"/>
      <c r="QWT44" s="220"/>
      <c r="QWU44" s="220"/>
      <c r="QWV44" s="220"/>
      <c r="QWW44" s="220"/>
      <c r="QWX44" s="220"/>
      <c r="QWY44" s="220"/>
      <c r="QWZ44" s="220"/>
      <c r="QXA44" s="220"/>
      <c r="QXB44" s="220"/>
      <c r="QXC44" s="220"/>
      <c r="QXD44" s="220"/>
      <c r="QXE44" s="220"/>
      <c r="QXF44" s="220"/>
      <c r="QXG44" s="220"/>
      <c r="QXH44" s="220"/>
      <c r="QXI44" s="220"/>
      <c r="QXJ44" s="220"/>
      <c r="QXK44" s="220"/>
      <c r="QXL44" s="220"/>
      <c r="QXM44" s="220"/>
      <c r="QXN44" s="220"/>
      <c r="QXO44" s="220"/>
      <c r="QXP44" s="220"/>
      <c r="QXQ44" s="220"/>
      <c r="QXR44" s="220"/>
      <c r="QXS44" s="220"/>
      <c r="QXT44" s="220"/>
      <c r="QXU44" s="220"/>
      <c r="QXV44" s="220"/>
      <c r="QXW44" s="220"/>
      <c r="QXX44" s="220"/>
      <c r="QXY44" s="220"/>
      <c r="QXZ44" s="220"/>
      <c r="QYA44" s="220"/>
      <c r="QYB44" s="220"/>
      <c r="QYC44" s="220"/>
      <c r="QYD44" s="220"/>
      <c r="QYE44" s="220"/>
      <c r="QYF44" s="220"/>
      <c r="QYG44" s="220"/>
      <c r="QYH44" s="220"/>
      <c r="QYI44" s="220"/>
      <c r="QYJ44" s="220"/>
      <c r="QYK44" s="220"/>
      <c r="QYL44" s="220"/>
      <c r="QYM44" s="220"/>
      <c r="QYN44" s="220"/>
      <c r="QYO44" s="220"/>
      <c r="QYP44" s="220"/>
      <c r="QYQ44" s="220"/>
      <c r="QYR44" s="220"/>
      <c r="QYS44" s="220"/>
      <c r="QYT44" s="220"/>
      <c r="QYU44" s="220"/>
      <c r="QYV44" s="220"/>
      <c r="QYW44" s="220"/>
      <c r="QYX44" s="220"/>
      <c r="QYY44" s="220"/>
      <c r="QYZ44" s="220"/>
      <c r="QZA44" s="220"/>
      <c r="QZB44" s="220"/>
      <c r="QZC44" s="220"/>
      <c r="QZD44" s="220"/>
      <c r="QZE44" s="220"/>
      <c r="QZF44" s="220"/>
      <c r="QZG44" s="220"/>
      <c r="QZH44" s="220"/>
      <c r="QZI44" s="220"/>
      <c r="QZJ44" s="220"/>
      <c r="QZK44" s="220"/>
      <c r="QZL44" s="220"/>
      <c r="QZM44" s="220"/>
      <c r="QZN44" s="220"/>
      <c r="QZO44" s="220"/>
      <c r="QZP44" s="220"/>
      <c r="QZQ44" s="220"/>
      <c r="QZR44" s="220"/>
      <c r="QZS44" s="220"/>
      <c r="QZT44" s="220"/>
      <c r="QZU44" s="220"/>
      <c r="QZV44" s="220"/>
      <c r="QZW44" s="220"/>
      <c r="QZX44" s="220"/>
      <c r="QZY44" s="220"/>
      <c r="QZZ44" s="220"/>
      <c r="RAA44" s="220"/>
      <c r="RAB44" s="220"/>
      <c r="RAC44" s="220"/>
      <c r="RAD44" s="220"/>
      <c r="RAE44" s="220"/>
      <c r="RAF44" s="220"/>
      <c r="RAG44" s="220"/>
      <c r="RAH44" s="220"/>
      <c r="RAI44" s="220"/>
      <c r="RAJ44" s="220"/>
      <c r="RAK44" s="220"/>
      <c r="RAL44" s="220"/>
      <c r="RAM44" s="220"/>
      <c r="RAN44" s="220"/>
      <c r="RAO44" s="220"/>
      <c r="RAP44" s="220"/>
      <c r="RAQ44" s="220"/>
      <c r="RAR44" s="220"/>
      <c r="RAS44" s="220"/>
      <c r="RAT44" s="220"/>
      <c r="RAU44" s="220"/>
      <c r="RAV44" s="220"/>
      <c r="RAW44" s="220"/>
      <c r="RAX44" s="220"/>
      <c r="RAY44" s="220"/>
      <c r="RAZ44" s="220"/>
      <c r="RBA44" s="220"/>
      <c r="RBB44" s="220"/>
      <c r="RBC44" s="220"/>
      <c r="RBD44" s="220"/>
      <c r="RBE44" s="220"/>
      <c r="RBF44" s="220"/>
      <c r="RBG44" s="220"/>
      <c r="RBH44" s="220"/>
      <c r="RBI44" s="220"/>
      <c r="RBJ44" s="220"/>
      <c r="RBK44" s="220"/>
      <c r="RBL44" s="220"/>
      <c r="RBM44" s="220"/>
      <c r="RBN44" s="220"/>
      <c r="RBO44" s="220"/>
      <c r="RBP44" s="220"/>
      <c r="RBQ44" s="220"/>
      <c r="RBR44" s="220"/>
      <c r="RBS44" s="220"/>
      <c r="RBT44" s="220"/>
      <c r="RBU44" s="220"/>
      <c r="RBV44" s="220"/>
      <c r="RBW44" s="220"/>
      <c r="RBX44" s="220"/>
      <c r="RBY44" s="220"/>
      <c r="RBZ44" s="220"/>
      <c r="RCA44" s="220"/>
      <c r="RCB44" s="220"/>
      <c r="RCC44" s="220"/>
      <c r="RCD44" s="220"/>
      <c r="RCE44" s="220"/>
      <c r="RCF44" s="220"/>
      <c r="RCG44" s="220"/>
      <c r="RCH44" s="220"/>
      <c r="RCI44" s="220"/>
      <c r="RCJ44" s="220"/>
      <c r="RCK44" s="220"/>
      <c r="RCL44" s="220"/>
      <c r="RCM44" s="220"/>
      <c r="RCN44" s="220"/>
      <c r="RCO44" s="220"/>
      <c r="RCP44" s="220"/>
      <c r="RCQ44" s="220"/>
      <c r="RCR44" s="220"/>
      <c r="RCS44" s="220"/>
      <c r="RCT44" s="220"/>
      <c r="RCU44" s="220"/>
      <c r="RCV44" s="220"/>
      <c r="RCW44" s="220"/>
      <c r="RCX44" s="220"/>
      <c r="RCY44" s="220"/>
      <c r="RCZ44" s="220"/>
      <c r="RDA44" s="220"/>
      <c r="RDB44" s="220"/>
      <c r="RDC44" s="220"/>
      <c r="RDD44" s="220"/>
      <c r="RDE44" s="220"/>
      <c r="RDF44" s="220"/>
      <c r="RDG44" s="220"/>
      <c r="RDH44" s="220"/>
      <c r="RDI44" s="220"/>
      <c r="RDJ44" s="220"/>
      <c r="RDK44" s="220"/>
      <c r="RDL44" s="220"/>
      <c r="RDM44" s="220"/>
      <c r="RDN44" s="220"/>
      <c r="RDO44" s="220"/>
      <c r="RDP44" s="220"/>
      <c r="RDQ44" s="220"/>
      <c r="RDR44" s="220"/>
      <c r="RDS44" s="220"/>
      <c r="RDT44" s="220"/>
      <c r="RDU44" s="220"/>
      <c r="RDV44" s="220"/>
      <c r="RDW44" s="220"/>
      <c r="RDX44" s="220"/>
      <c r="RDY44" s="220"/>
      <c r="RDZ44" s="220"/>
      <c r="REA44" s="220"/>
      <c r="REB44" s="220"/>
      <c r="REC44" s="220"/>
      <c r="RED44" s="220"/>
      <c r="REE44" s="220"/>
      <c r="REF44" s="220"/>
      <c r="REG44" s="220"/>
      <c r="REH44" s="220"/>
      <c r="REI44" s="220"/>
      <c r="REJ44" s="220"/>
      <c r="REK44" s="220"/>
      <c r="REL44" s="220"/>
      <c r="REM44" s="220"/>
      <c r="REN44" s="220"/>
      <c r="REO44" s="220"/>
      <c r="REP44" s="220"/>
      <c r="REQ44" s="220"/>
      <c r="RER44" s="220"/>
      <c r="RES44" s="220"/>
      <c r="RET44" s="220"/>
      <c r="REU44" s="220"/>
      <c r="REV44" s="220"/>
      <c r="REW44" s="220"/>
      <c r="REX44" s="220"/>
      <c r="REY44" s="220"/>
      <c r="REZ44" s="220"/>
      <c r="RFA44" s="220"/>
      <c r="RFB44" s="220"/>
      <c r="RFC44" s="220"/>
      <c r="RFD44" s="220"/>
      <c r="RFE44" s="220"/>
      <c r="RFF44" s="220"/>
      <c r="RFG44" s="220"/>
      <c r="RFH44" s="220"/>
      <c r="RFI44" s="220"/>
      <c r="RFJ44" s="220"/>
      <c r="RFK44" s="220"/>
      <c r="RFL44" s="220"/>
      <c r="RFM44" s="220"/>
      <c r="RFN44" s="220"/>
      <c r="RFO44" s="220"/>
      <c r="RFP44" s="220"/>
      <c r="RFQ44" s="220"/>
      <c r="RFR44" s="220"/>
      <c r="RFS44" s="220"/>
      <c r="RFT44" s="220"/>
      <c r="RFU44" s="220"/>
      <c r="RFV44" s="220"/>
      <c r="RFW44" s="220"/>
      <c r="RFX44" s="220"/>
      <c r="RFY44" s="220"/>
      <c r="RFZ44" s="220"/>
      <c r="RGA44" s="220"/>
      <c r="RGB44" s="220"/>
      <c r="RGC44" s="220"/>
      <c r="RGD44" s="220"/>
      <c r="RGE44" s="220"/>
      <c r="RGF44" s="220"/>
      <c r="RGG44" s="220"/>
      <c r="RGH44" s="220"/>
      <c r="RGI44" s="220"/>
      <c r="RGJ44" s="220"/>
      <c r="RGK44" s="220"/>
      <c r="RGL44" s="220"/>
      <c r="RGM44" s="220"/>
      <c r="RGN44" s="220"/>
      <c r="RGO44" s="220"/>
      <c r="RGP44" s="220"/>
      <c r="RGQ44" s="220"/>
      <c r="RGR44" s="220"/>
      <c r="RGS44" s="220"/>
      <c r="RGT44" s="220"/>
      <c r="RGU44" s="220"/>
      <c r="RGV44" s="220"/>
      <c r="RGW44" s="220"/>
      <c r="RGX44" s="220"/>
      <c r="RGY44" s="220"/>
      <c r="RGZ44" s="220"/>
      <c r="RHA44" s="220"/>
      <c r="RHB44" s="220"/>
      <c r="RHC44" s="220"/>
      <c r="RHD44" s="220"/>
      <c r="RHE44" s="220"/>
      <c r="RHF44" s="220"/>
      <c r="RHG44" s="220"/>
      <c r="RHH44" s="220"/>
      <c r="RHI44" s="220"/>
      <c r="RHJ44" s="220"/>
      <c r="RHK44" s="220"/>
      <c r="RHL44" s="220"/>
      <c r="RHM44" s="220"/>
      <c r="RHN44" s="220"/>
      <c r="RHO44" s="220"/>
      <c r="RHP44" s="220"/>
      <c r="RHQ44" s="220"/>
      <c r="RHR44" s="220"/>
      <c r="RHS44" s="220"/>
      <c r="RHT44" s="220"/>
      <c r="RHU44" s="220"/>
      <c r="RHV44" s="220"/>
      <c r="RHW44" s="220"/>
      <c r="RHX44" s="220"/>
      <c r="RHY44" s="220"/>
      <c r="RHZ44" s="220"/>
      <c r="RIA44" s="220"/>
      <c r="RIB44" s="220"/>
      <c r="RIC44" s="220"/>
      <c r="RID44" s="220"/>
      <c r="RIE44" s="220"/>
      <c r="RIF44" s="220"/>
      <c r="RIG44" s="220"/>
      <c r="RIH44" s="220"/>
      <c r="RII44" s="220"/>
      <c r="RIJ44" s="220"/>
      <c r="RIK44" s="220"/>
      <c r="RIL44" s="220"/>
      <c r="RIM44" s="220"/>
      <c r="RIN44" s="220"/>
      <c r="RIO44" s="220"/>
      <c r="RIP44" s="220"/>
      <c r="RIQ44" s="220"/>
      <c r="RIR44" s="220"/>
      <c r="RIS44" s="220"/>
      <c r="RIT44" s="220"/>
      <c r="RIU44" s="220"/>
      <c r="RIV44" s="220"/>
      <c r="RIW44" s="220"/>
      <c r="RIX44" s="220"/>
      <c r="RIY44" s="220"/>
      <c r="RIZ44" s="220"/>
      <c r="RJA44" s="220"/>
      <c r="RJB44" s="220"/>
      <c r="RJC44" s="220"/>
      <c r="RJD44" s="220"/>
      <c r="RJE44" s="220"/>
      <c r="RJF44" s="220"/>
      <c r="RJG44" s="220"/>
      <c r="RJH44" s="220"/>
      <c r="RJI44" s="220"/>
      <c r="RJJ44" s="220"/>
      <c r="RJK44" s="220"/>
      <c r="RJL44" s="220"/>
      <c r="RJM44" s="220"/>
      <c r="RJN44" s="220"/>
      <c r="RJO44" s="220"/>
      <c r="RJP44" s="220"/>
      <c r="RJQ44" s="220"/>
      <c r="RJR44" s="220"/>
      <c r="RJS44" s="220"/>
      <c r="RJT44" s="220"/>
      <c r="RJU44" s="220"/>
      <c r="RJV44" s="220"/>
      <c r="RJW44" s="220"/>
      <c r="RJX44" s="220"/>
      <c r="RJY44" s="220"/>
      <c r="RJZ44" s="220"/>
      <c r="RKA44" s="220"/>
      <c r="RKB44" s="220"/>
      <c r="RKC44" s="220"/>
      <c r="RKD44" s="220"/>
      <c r="RKE44" s="220"/>
      <c r="RKF44" s="220"/>
      <c r="RKG44" s="220"/>
      <c r="RKH44" s="220"/>
      <c r="RKI44" s="220"/>
      <c r="RKJ44" s="220"/>
      <c r="RKK44" s="220"/>
      <c r="RKL44" s="220"/>
      <c r="RKM44" s="220"/>
      <c r="RKN44" s="220"/>
      <c r="RKO44" s="220"/>
      <c r="RKP44" s="220"/>
      <c r="RKQ44" s="220"/>
      <c r="RKR44" s="220"/>
      <c r="RKS44" s="220"/>
      <c r="RKT44" s="220"/>
      <c r="RKU44" s="220"/>
      <c r="RKV44" s="220"/>
      <c r="RKW44" s="220"/>
      <c r="RKX44" s="220"/>
      <c r="RKY44" s="220"/>
      <c r="RKZ44" s="220"/>
      <c r="RLA44" s="220"/>
      <c r="RLB44" s="220"/>
      <c r="RLC44" s="220"/>
      <c r="RLD44" s="220"/>
      <c r="RLE44" s="220"/>
      <c r="RLF44" s="220"/>
      <c r="RLG44" s="220"/>
      <c r="RLH44" s="220"/>
      <c r="RLI44" s="220"/>
      <c r="RLJ44" s="220"/>
      <c r="RLK44" s="220"/>
      <c r="RLL44" s="220"/>
      <c r="RLM44" s="220"/>
      <c r="RLN44" s="220"/>
      <c r="RLO44" s="220"/>
      <c r="RLP44" s="220"/>
      <c r="RLQ44" s="220"/>
      <c r="RLR44" s="220"/>
      <c r="RLS44" s="220"/>
      <c r="RLT44" s="220"/>
      <c r="RLU44" s="220"/>
      <c r="RLV44" s="220"/>
      <c r="RLW44" s="220"/>
      <c r="RLX44" s="220"/>
      <c r="RLY44" s="220"/>
      <c r="RLZ44" s="220"/>
      <c r="RMA44" s="220"/>
      <c r="RMB44" s="220"/>
      <c r="RMC44" s="220"/>
      <c r="RMD44" s="220"/>
      <c r="RME44" s="220"/>
      <c r="RMF44" s="220"/>
      <c r="RMG44" s="220"/>
      <c r="RMH44" s="220"/>
      <c r="RMI44" s="220"/>
      <c r="RMJ44" s="220"/>
      <c r="RMK44" s="220"/>
      <c r="RML44" s="220"/>
      <c r="RMM44" s="220"/>
      <c r="RMN44" s="220"/>
      <c r="RMO44" s="220"/>
      <c r="RMP44" s="220"/>
      <c r="RMQ44" s="220"/>
      <c r="RMR44" s="220"/>
      <c r="RMS44" s="220"/>
      <c r="RMT44" s="220"/>
      <c r="RMU44" s="220"/>
      <c r="RMV44" s="220"/>
      <c r="RMW44" s="220"/>
      <c r="RMX44" s="220"/>
      <c r="RMY44" s="220"/>
      <c r="RMZ44" s="220"/>
      <c r="RNA44" s="220"/>
      <c r="RNB44" s="220"/>
      <c r="RNC44" s="220"/>
      <c r="RND44" s="220"/>
      <c r="RNE44" s="220"/>
      <c r="RNF44" s="220"/>
      <c r="RNG44" s="220"/>
      <c r="RNH44" s="220"/>
      <c r="RNI44" s="220"/>
      <c r="RNJ44" s="220"/>
      <c r="RNK44" s="220"/>
      <c r="RNL44" s="220"/>
      <c r="RNM44" s="220"/>
      <c r="RNN44" s="220"/>
      <c r="RNO44" s="220"/>
      <c r="RNP44" s="220"/>
      <c r="RNQ44" s="220"/>
      <c r="RNR44" s="220"/>
      <c r="RNS44" s="220"/>
      <c r="RNT44" s="220"/>
      <c r="RNU44" s="220"/>
      <c r="RNV44" s="220"/>
      <c r="RNW44" s="220"/>
      <c r="RNX44" s="220"/>
      <c r="RNY44" s="220"/>
      <c r="RNZ44" s="220"/>
      <c r="ROA44" s="220"/>
      <c r="ROB44" s="220"/>
      <c r="ROC44" s="220"/>
      <c r="ROD44" s="220"/>
      <c r="ROE44" s="220"/>
      <c r="ROF44" s="220"/>
      <c r="ROG44" s="220"/>
      <c r="ROH44" s="220"/>
      <c r="ROI44" s="220"/>
      <c r="ROJ44" s="220"/>
      <c r="ROK44" s="220"/>
      <c r="ROL44" s="220"/>
      <c r="ROM44" s="220"/>
      <c r="RON44" s="220"/>
      <c r="ROO44" s="220"/>
      <c r="ROP44" s="220"/>
      <c r="ROQ44" s="220"/>
      <c r="ROR44" s="220"/>
      <c r="ROS44" s="220"/>
      <c r="ROT44" s="220"/>
      <c r="ROU44" s="220"/>
      <c r="ROV44" s="220"/>
      <c r="ROW44" s="220"/>
      <c r="ROX44" s="220"/>
      <c r="ROY44" s="220"/>
      <c r="ROZ44" s="220"/>
      <c r="RPA44" s="220"/>
      <c r="RPB44" s="220"/>
      <c r="RPC44" s="220"/>
      <c r="RPD44" s="220"/>
      <c r="RPE44" s="220"/>
      <c r="RPF44" s="220"/>
      <c r="RPG44" s="220"/>
      <c r="RPH44" s="220"/>
      <c r="RPI44" s="220"/>
      <c r="RPJ44" s="220"/>
      <c r="RPK44" s="220"/>
      <c r="RPL44" s="220"/>
      <c r="RPM44" s="220"/>
      <c r="RPN44" s="220"/>
      <c r="RPO44" s="220"/>
      <c r="RPP44" s="220"/>
      <c r="RPQ44" s="220"/>
      <c r="RPR44" s="220"/>
      <c r="RPS44" s="220"/>
      <c r="RPT44" s="220"/>
      <c r="RPU44" s="220"/>
      <c r="RPV44" s="220"/>
      <c r="RPW44" s="220"/>
      <c r="RPX44" s="220"/>
      <c r="RPY44" s="220"/>
      <c r="RPZ44" s="220"/>
      <c r="RQA44" s="220"/>
      <c r="RQB44" s="220"/>
      <c r="RQC44" s="220"/>
      <c r="RQD44" s="220"/>
      <c r="RQE44" s="220"/>
      <c r="RQF44" s="220"/>
      <c r="RQG44" s="220"/>
      <c r="RQH44" s="220"/>
      <c r="RQI44" s="220"/>
      <c r="RQJ44" s="220"/>
      <c r="RQK44" s="220"/>
      <c r="RQL44" s="220"/>
      <c r="RQM44" s="220"/>
      <c r="RQN44" s="220"/>
      <c r="RQO44" s="220"/>
      <c r="RQP44" s="220"/>
      <c r="RQQ44" s="220"/>
      <c r="RQR44" s="220"/>
      <c r="RQS44" s="220"/>
      <c r="RQT44" s="220"/>
      <c r="RQU44" s="220"/>
      <c r="RQV44" s="220"/>
      <c r="RQW44" s="220"/>
      <c r="RQX44" s="220"/>
      <c r="RQY44" s="220"/>
      <c r="RQZ44" s="220"/>
      <c r="RRA44" s="220"/>
      <c r="RRB44" s="220"/>
      <c r="RRC44" s="220"/>
      <c r="RRD44" s="220"/>
      <c r="RRE44" s="220"/>
      <c r="RRF44" s="220"/>
      <c r="RRG44" s="220"/>
      <c r="RRH44" s="220"/>
      <c r="RRI44" s="220"/>
      <c r="RRJ44" s="220"/>
      <c r="RRK44" s="220"/>
      <c r="RRL44" s="220"/>
      <c r="RRM44" s="220"/>
      <c r="RRN44" s="220"/>
      <c r="RRO44" s="220"/>
      <c r="RRP44" s="220"/>
      <c r="RRQ44" s="220"/>
      <c r="RRR44" s="220"/>
      <c r="RRS44" s="220"/>
      <c r="RRT44" s="220"/>
      <c r="RRU44" s="220"/>
      <c r="RRV44" s="220"/>
      <c r="RRW44" s="220"/>
      <c r="RRX44" s="220"/>
      <c r="RRY44" s="220"/>
      <c r="RRZ44" s="220"/>
      <c r="RSA44" s="220"/>
      <c r="RSB44" s="220"/>
      <c r="RSC44" s="220"/>
      <c r="RSD44" s="220"/>
      <c r="RSE44" s="220"/>
      <c r="RSF44" s="220"/>
      <c r="RSG44" s="220"/>
      <c r="RSH44" s="220"/>
      <c r="RSI44" s="220"/>
      <c r="RSJ44" s="220"/>
      <c r="RSK44" s="220"/>
      <c r="RSL44" s="220"/>
      <c r="RSM44" s="220"/>
      <c r="RSN44" s="220"/>
      <c r="RSO44" s="220"/>
      <c r="RSP44" s="220"/>
      <c r="RSQ44" s="220"/>
      <c r="RSR44" s="220"/>
      <c r="RSS44" s="220"/>
      <c r="RST44" s="220"/>
      <c r="RSU44" s="220"/>
      <c r="RSV44" s="220"/>
      <c r="RSW44" s="220"/>
      <c r="RSX44" s="220"/>
      <c r="RSY44" s="220"/>
      <c r="RSZ44" s="220"/>
      <c r="RTA44" s="220"/>
      <c r="RTB44" s="220"/>
      <c r="RTC44" s="220"/>
      <c r="RTD44" s="220"/>
      <c r="RTE44" s="220"/>
      <c r="RTF44" s="220"/>
      <c r="RTG44" s="220"/>
      <c r="RTH44" s="220"/>
      <c r="RTI44" s="220"/>
      <c r="RTJ44" s="220"/>
      <c r="RTK44" s="220"/>
      <c r="RTL44" s="220"/>
      <c r="RTM44" s="220"/>
      <c r="RTN44" s="220"/>
      <c r="RTO44" s="220"/>
      <c r="RTP44" s="220"/>
      <c r="RTQ44" s="220"/>
      <c r="RTR44" s="220"/>
      <c r="RTS44" s="220"/>
      <c r="RTT44" s="220"/>
      <c r="RTU44" s="220"/>
      <c r="RTV44" s="220"/>
      <c r="RTW44" s="220"/>
      <c r="RTX44" s="220"/>
      <c r="RTY44" s="220"/>
      <c r="RTZ44" s="220"/>
      <c r="RUA44" s="220"/>
      <c r="RUB44" s="220"/>
      <c r="RUC44" s="220"/>
      <c r="RUD44" s="220"/>
      <c r="RUE44" s="220"/>
      <c r="RUF44" s="220"/>
      <c r="RUG44" s="220"/>
      <c r="RUH44" s="220"/>
      <c r="RUI44" s="220"/>
      <c r="RUJ44" s="220"/>
      <c r="RUK44" s="220"/>
      <c r="RUL44" s="220"/>
      <c r="RUM44" s="220"/>
      <c r="RUN44" s="220"/>
      <c r="RUO44" s="220"/>
      <c r="RUP44" s="220"/>
      <c r="RUQ44" s="220"/>
      <c r="RUR44" s="220"/>
      <c r="RUS44" s="220"/>
      <c r="RUT44" s="220"/>
      <c r="RUU44" s="220"/>
      <c r="RUV44" s="220"/>
      <c r="RUW44" s="220"/>
      <c r="RUX44" s="220"/>
      <c r="RUY44" s="220"/>
      <c r="RUZ44" s="220"/>
      <c r="RVA44" s="220"/>
      <c r="RVB44" s="220"/>
      <c r="RVC44" s="220"/>
      <c r="RVD44" s="220"/>
      <c r="RVE44" s="220"/>
      <c r="RVF44" s="220"/>
      <c r="RVG44" s="220"/>
      <c r="RVH44" s="220"/>
      <c r="RVI44" s="220"/>
      <c r="RVJ44" s="220"/>
      <c r="RVK44" s="220"/>
      <c r="RVL44" s="220"/>
      <c r="RVM44" s="220"/>
      <c r="RVN44" s="220"/>
      <c r="RVO44" s="220"/>
      <c r="RVP44" s="220"/>
      <c r="RVQ44" s="220"/>
      <c r="RVR44" s="220"/>
      <c r="RVS44" s="220"/>
      <c r="RVT44" s="220"/>
      <c r="RVU44" s="220"/>
      <c r="RVV44" s="220"/>
      <c r="RVW44" s="220"/>
      <c r="RVX44" s="220"/>
      <c r="RVY44" s="220"/>
      <c r="RVZ44" s="220"/>
      <c r="RWA44" s="220"/>
      <c r="RWB44" s="220"/>
      <c r="RWC44" s="220"/>
      <c r="RWD44" s="220"/>
      <c r="RWE44" s="220"/>
      <c r="RWF44" s="220"/>
      <c r="RWG44" s="220"/>
      <c r="RWH44" s="220"/>
      <c r="RWI44" s="220"/>
      <c r="RWJ44" s="220"/>
      <c r="RWK44" s="220"/>
      <c r="RWL44" s="220"/>
      <c r="RWM44" s="220"/>
      <c r="RWN44" s="220"/>
      <c r="RWO44" s="220"/>
      <c r="RWP44" s="220"/>
      <c r="RWQ44" s="220"/>
      <c r="RWR44" s="220"/>
      <c r="RWS44" s="220"/>
      <c r="RWT44" s="220"/>
      <c r="RWU44" s="220"/>
      <c r="RWV44" s="220"/>
      <c r="RWW44" s="220"/>
      <c r="RWX44" s="220"/>
      <c r="RWY44" s="220"/>
      <c r="RWZ44" s="220"/>
      <c r="RXA44" s="220"/>
      <c r="RXB44" s="220"/>
      <c r="RXC44" s="220"/>
      <c r="RXD44" s="220"/>
      <c r="RXE44" s="220"/>
      <c r="RXF44" s="220"/>
      <c r="RXG44" s="220"/>
      <c r="RXH44" s="220"/>
      <c r="RXI44" s="220"/>
      <c r="RXJ44" s="220"/>
      <c r="RXK44" s="220"/>
      <c r="RXL44" s="220"/>
      <c r="RXM44" s="220"/>
      <c r="RXN44" s="220"/>
      <c r="RXO44" s="220"/>
      <c r="RXP44" s="220"/>
      <c r="RXQ44" s="220"/>
      <c r="RXR44" s="220"/>
      <c r="RXS44" s="220"/>
      <c r="RXT44" s="220"/>
      <c r="RXU44" s="220"/>
      <c r="RXV44" s="220"/>
      <c r="RXW44" s="220"/>
      <c r="RXX44" s="220"/>
      <c r="RXY44" s="220"/>
      <c r="RXZ44" s="220"/>
      <c r="RYA44" s="220"/>
      <c r="RYB44" s="220"/>
      <c r="RYC44" s="220"/>
      <c r="RYD44" s="220"/>
      <c r="RYE44" s="220"/>
      <c r="RYF44" s="220"/>
      <c r="RYG44" s="220"/>
      <c r="RYH44" s="220"/>
      <c r="RYI44" s="220"/>
      <c r="RYJ44" s="220"/>
      <c r="RYK44" s="220"/>
      <c r="RYL44" s="220"/>
      <c r="RYM44" s="220"/>
      <c r="RYN44" s="220"/>
      <c r="RYO44" s="220"/>
      <c r="RYP44" s="220"/>
      <c r="RYQ44" s="220"/>
      <c r="RYR44" s="220"/>
      <c r="RYS44" s="220"/>
      <c r="RYT44" s="220"/>
      <c r="RYU44" s="220"/>
      <c r="RYV44" s="220"/>
      <c r="RYW44" s="220"/>
      <c r="RYX44" s="220"/>
      <c r="RYY44" s="220"/>
      <c r="RYZ44" s="220"/>
      <c r="RZA44" s="220"/>
      <c r="RZB44" s="220"/>
      <c r="RZC44" s="220"/>
      <c r="RZD44" s="220"/>
      <c r="RZE44" s="220"/>
      <c r="RZF44" s="220"/>
      <c r="RZG44" s="220"/>
      <c r="RZH44" s="220"/>
      <c r="RZI44" s="220"/>
      <c r="RZJ44" s="220"/>
      <c r="RZK44" s="220"/>
      <c r="RZL44" s="220"/>
      <c r="RZM44" s="220"/>
      <c r="RZN44" s="220"/>
      <c r="RZO44" s="220"/>
      <c r="RZP44" s="220"/>
      <c r="RZQ44" s="220"/>
      <c r="RZR44" s="220"/>
      <c r="RZS44" s="220"/>
      <c r="RZT44" s="220"/>
      <c r="RZU44" s="220"/>
      <c r="RZV44" s="220"/>
      <c r="RZW44" s="220"/>
      <c r="RZX44" s="220"/>
      <c r="RZY44" s="220"/>
      <c r="RZZ44" s="220"/>
      <c r="SAA44" s="220"/>
      <c r="SAB44" s="220"/>
      <c r="SAC44" s="220"/>
      <c r="SAD44" s="220"/>
      <c r="SAE44" s="220"/>
      <c r="SAF44" s="220"/>
      <c r="SAG44" s="220"/>
      <c r="SAH44" s="220"/>
      <c r="SAI44" s="220"/>
      <c r="SAJ44" s="220"/>
      <c r="SAK44" s="220"/>
      <c r="SAL44" s="220"/>
      <c r="SAM44" s="220"/>
      <c r="SAN44" s="220"/>
      <c r="SAO44" s="220"/>
      <c r="SAP44" s="220"/>
      <c r="SAQ44" s="220"/>
      <c r="SAR44" s="220"/>
      <c r="SAS44" s="220"/>
      <c r="SAT44" s="220"/>
      <c r="SAU44" s="220"/>
      <c r="SAV44" s="220"/>
      <c r="SAW44" s="220"/>
      <c r="SAX44" s="220"/>
      <c r="SAY44" s="220"/>
      <c r="SAZ44" s="220"/>
      <c r="SBA44" s="220"/>
      <c r="SBB44" s="220"/>
      <c r="SBC44" s="220"/>
      <c r="SBD44" s="220"/>
      <c r="SBE44" s="220"/>
      <c r="SBF44" s="220"/>
      <c r="SBG44" s="220"/>
      <c r="SBH44" s="220"/>
      <c r="SBI44" s="220"/>
      <c r="SBJ44" s="220"/>
      <c r="SBK44" s="220"/>
      <c r="SBL44" s="220"/>
      <c r="SBM44" s="220"/>
      <c r="SBN44" s="220"/>
      <c r="SBO44" s="220"/>
      <c r="SBP44" s="220"/>
      <c r="SBQ44" s="220"/>
      <c r="SBR44" s="220"/>
      <c r="SBS44" s="220"/>
      <c r="SBT44" s="220"/>
      <c r="SBU44" s="220"/>
      <c r="SBV44" s="220"/>
      <c r="SBW44" s="220"/>
      <c r="SBX44" s="220"/>
      <c r="SBY44" s="220"/>
      <c r="SBZ44" s="220"/>
      <c r="SCA44" s="220"/>
      <c r="SCB44" s="220"/>
      <c r="SCC44" s="220"/>
      <c r="SCD44" s="220"/>
      <c r="SCE44" s="220"/>
      <c r="SCF44" s="220"/>
      <c r="SCG44" s="220"/>
      <c r="SCH44" s="220"/>
      <c r="SCI44" s="220"/>
      <c r="SCJ44" s="220"/>
      <c r="SCK44" s="220"/>
      <c r="SCL44" s="220"/>
      <c r="SCM44" s="220"/>
      <c r="SCN44" s="220"/>
      <c r="SCO44" s="220"/>
      <c r="SCP44" s="220"/>
      <c r="SCQ44" s="220"/>
      <c r="SCR44" s="220"/>
      <c r="SCS44" s="220"/>
      <c r="SCT44" s="220"/>
      <c r="SCU44" s="220"/>
      <c r="SCV44" s="220"/>
      <c r="SCW44" s="220"/>
      <c r="SCX44" s="220"/>
      <c r="SCY44" s="220"/>
      <c r="SCZ44" s="220"/>
      <c r="SDA44" s="220"/>
      <c r="SDB44" s="220"/>
      <c r="SDC44" s="220"/>
      <c r="SDD44" s="220"/>
      <c r="SDE44" s="220"/>
      <c r="SDF44" s="220"/>
      <c r="SDG44" s="220"/>
      <c r="SDH44" s="220"/>
      <c r="SDI44" s="220"/>
      <c r="SDJ44" s="220"/>
      <c r="SDK44" s="220"/>
      <c r="SDL44" s="220"/>
      <c r="SDM44" s="220"/>
      <c r="SDN44" s="220"/>
      <c r="SDO44" s="220"/>
      <c r="SDP44" s="220"/>
      <c r="SDQ44" s="220"/>
      <c r="SDR44" s="220"/>
      <c r="SDS44" s="220"/>
      <c r="SDT44" s="220"/>
      <c r="SDU44" s="220"/>
      <c r="SDV44" s="220"/>
      <c r="SDW44" s="220"/>
      <c r="SDX44" s="220"/>
      <c r="SDY44" s="220"/>
      <c r="SDZ44" s="220"/>
      <c r="SEA44" s="220"/>
      <c r="SEB44" s="220"/>
      <c r="SEC44" s="220"/>
      <c r="SED44" s="220"/>
      <c r="SEE44" s="220"/>
      <c r="SEF44" s="220"/>
      <c r="SEG44" s="220"/>
      <c r="SEH44" s="220"/>
      <c r="SEI44" s="220"/>
      <c r="SEJ44" s="220"/>
      <c r="SEK44" s="220"/>
      <c r="SEL44" s="220"/>
      <c r="SEM44" s="220"/>
      <c r="SEN44" s="220"/>
      <c r="SEO44" s="220"/>
      <c r="SEP44" s="220"/>
      <c r="SEQ44" s="220"/>
      <c r="SER44" s="220"/>
      <c r="SES44" s="220"/>
      <c r="SET44" s="220"/>
      <c r="SEU44" s="220"/>
      <c r="SEV44" s="220"/>
      <c r="SEW44" s="220"/>
      <c r="SEX44" s="220"/>
      <c r="SEY44" s="220"/>
      <c r="SEZ44" s="220"/>
      <c r="SFA44" s="220"/>
      <c r="SFB44" s="220"/>
      <c r="SFC44" s="220"/>
      <c r="SFD44" s="220"/>
      <c r="SFE44" s="220"/>
      <c r="SFF44" s="220"/>
      <c r="SFG44" s="220"/>
      <c r="SFH44" s="220"/>
      <c r="SFI44" s="220"/>
      <c r="SFJ44" s="220"/>
      <c r="SFK44" s="220"/>
      <c r="SFL44" s="220"/>
      <c r="SFM44" s="220"/>
      <c r="SFN44" s="220"/>
      <c r="SFO44" s="220"/>
      <c r="SFP44" s="220"/>
      <c r="SFQ44" s="220"/>
      <c r="SFR44" s="220"/>
      <c r="SFS44" s="220"/>
      <c r="SFT44" s="220"/>
      <c r="SFU44" s="220"/>
      <c r="SFV44" s="220"/>
      <c r="SFW44" s="220"/>
      <c r="SFX44" s="220"/>
      <c r="SFY44" s="220"/>
      <c r="SFZ44" s="220"/>
      <c r="SGA44" s="220"/>
      <c r="SGB44" s="220"/>
      <c r="SGC44" s="220"/>
      <c r="SGD44" s="220"/>
      <c r="SGE44" s="220"/>
      <c r="SGF44" s="220"/>
      <c r="SGG44" s="220"/>
      <c r="SGH44" s="220"/>
      <c r="SGI44" s="220"/>
      <c r="SGJ44" s="220"/>
      <c r="SGK44" s="220"/>
      <c r="SGL44" s="220"/>
      <c r="SGM44" s="220"/>
      <c r="SGN44" s="220"/>
      <c r="SGO44" s="220"/>
      <c r="SGP44" s="220"/>
      <c r="SGQ44" s="220"/>
      <c r="SGR44" s="220"/>
      <c r="SGS44" s="220"/>
      <c r="SGT44" s="220"/>
      <c r="SGU44" s="220"/>
      <c r="SGV44" s="220"/>
      <c r="SGW44" s="220"/>
      <c r="SGX44" s="220"/>
      <c r="SGY44" s="220"/>
      <c r="SGZ44" s="220"/>
      <c r="SHA44" s="220"/>
      <c r="SHB44" s="220"/>
      <c r="SHC44" s="220"/>
      <c r="SHD44" s="220"/>
      <c r="SHE44" s="220"/>
      <c r="SHF44" s="220"/>
      <c r="SHG44" s="220"/>
      <c r="SHH44" s="220"/>
      <c r="SHI44" s="220"/>
      <c r="SHJ44" s="220"/>
      <c r="SHK44" s="220"/>
      <c r="SHL44" s="220"/>
      <c r="SHM44" s="220"/>
      <c r="SHN44" s="220"/>
      <c r="SHO44" s="220"/>
      <c r="SHP44" s="220"/>
      <c r="SHQ44" s="220"/>
      <c r="SHR44" s="220"/>
      <c r="SHS44" s="220"/>
      <c r="SHT44" s="220"/>
      <c r="SHU44" s="220"/>
      <c r="SHV44" s="220"/>
      <c r="SHW44" s="220"/>
      <c r="SHX44" s="220"/>
      <c r="SHY44" s="220"/>
      <c r="SHZ44" s="220"/>
      <c r="SIA44" s="220"/>
      <c r="SIB44" s="220"/>
      <c r="SIC44" s="220"/>
      <c r="SID44" s="220"/>
      <c r="SIE44" s="220"/>
      <c r="SIF44" s="220"/>
      <c r="SIG44" s="220"/>
      <c r="SIH44" s="220"/>
      <c r="SII44" s="220"/>
      <c r="SIJ44" s="220"/>
      <c r="SIK44" s="220"/>
      <c r="SIL44" s="220"/>
      <c r="SIM44" s="220"/>
      <c r="SIN44" s="220"/>
      <c r="SIO44" s="220"/>
      <c r="SIP44" s="220"/>
      <c r="SIQ44" s="220"/>
      <c r="SIR44" s="220"/>
      <c r="SIS44" s="220"/>
      <c r="SIT44" s="220"/>
      <c r="SIU44" s="220"/>
      <c r="SIV44" s="220"/>
      <c r="SIW44" s="220"/>
      <c r="SIX44" s="220"/>
      <c r="SIY44" s="220"/>
      <c r="SIZ44" s="220"/>
      <c r="SJA44" s="220"/>
      <c r="SJB44" s="220"/>
      <c r="SJC44" s="220"/>
      <c r="SJD44" s="220"/>
      <c r="SJE44" s="220"/>
      <c r="SJF44" s="220"/>
      <c r="SJG44" s="220"/>
      <c r="SJH44" s="220"/>
      <c r="SJI44" s="220"/>
      <c r="SJJ44" s="220"/>
      <c r="SJK44" s="220"/>
      <c r="SJL44" s="220"/>
      <c r="SJM44" s="220"/>
      <c r="SJN44" s="220"/>
      <c r="SJO44" s="220"/>
      <c r="SJP44" s="220"/>
      <c r="SJQ44" s="220"/>
      <c r="SJR44" s="220"/>
      <c r="SJS44" s="220"/>
      <c r="SJT44" s="220"/>
      <c r="SJU44" s="220"/>
      <c r="SJV44" s="220"/>
      <c r="SJW44" s="220"/>
      <c r="SJX44" s="220"/>
      <c r="SJY44" s="220"/>
      <c r="SJZ44" s="220"/>
      <c r="SKA44" s="220"/>
      <c r="SKB44" s="220"/>
      <c r="SKC44" s="220"/>
      <c r="SKD44" s="220"/>
      <c r="SKE44" s="220"/>
      <c r="SKF44" s="220"/>
      <c r="SKG44" s="220"/>
      <c r="SKH44" s="220"/>
      <c r="SKI44" s="220"/>
      <c r="SKJ44" s="220"/>
      <c r="SKK44" s="220"/>
      <c r="SKL44" s="220"/>
      <c r="SKM44" s="220"/>
      <c r="SKN44" s="220"/>
      <c r="SKO44" s="220"/>
      <c r="SKP44" s="220"/>
      <c r="SKQ44" s="220"/>
      <c r="SKR44" s="220"/>
      <c r="SKS44" s="220"/>
      <c r="SKT44" s="220"/>
      <c r="SKU44" s="220"/>
      <c r="SKV44" s="220"/>
      <c r="SKW44" s="220"/>
      <c r="SKX44" s="220"/>
      <c r="SKY44" s="220"/>
      <c r="SKZ44" s="220"/>
      <c r="SLA44" s="220"/>
      <c r="SLB44" s="220"/>
      <c r="SLC44" s="220"/>
      <c r="SLD44" s="220"/>
      <c r="SLE44" s="220"/>
      <c r="SLF44" s="220"/>
      <c r="SLG44" s="220"/>
      <c r="SLH44" s="220"/>
      <c r="SLI44" s="220"/>
      <c r="SLJ44" s="220"/>
      <c r="SLK44" s="220"/>
      <c r="SLL44" s="220"/>
      <c r="SLM44" s="220"/>
      <c r="SLN44" s="220"/>
      <c r="SLO44" s="220"/>
      <c r="SLP44" s="220"/>
      <c r="SLQ44" s="220"/>
      <c r="SLR44" s="220"/>
      <c r="SLS44" s="220"/>
      <c r="SLT44" s="220"/>
      <c r="SLU44" s="220"/>
      <c r="SLV44" s="220"/>
      <c r="SLW44" s="220"/>
      <c r="SLX44" s="220"/>
      <c r="SLY44" s="220"/>
      <c r="SLZ44" s="220"/>
      <c r="SMA44" s="220"/>
      <c r="SMB44" s="220"/>
      <c r="SMC44" s="220"/>
      <c r="SMD44" s="220"/>
      <c r="SME44" s="220"/>
      <c r="SMF44" s="220"/>
      <c r="SMG44" s="220"/>
      <c r="SMH44" s="220"/>
      <c r="SMI44" s="220"/>
      <c r="SMJ44" s="220"/>
      <c r="SMK44" s="220"/>
      <c r="SML44" s="220"/>
      <c r="SMM44" s="220"/>
      <c r="SMN44" s="220"/>
      <c r="SMO44" s="220"/>
      <c r="SMP44" s="220"/>
      <c r="SMQ44" s="220"/>
      <c r="SMR44" s="220"/>
      <c r="SMS44" s="220"/>
      <c r="SMT44" s="220"/>
      <c r="SMU44" s="220"/>
      <c r="SMV44" s="220"/>
      <c r="SMW44" s="220"/>
      <c r="SMX44" s="220"/>
      <c r="SMY44" s="220"/>
      <c r="SMZ44" s="220"/>
      <c r="SNA44" s="220"/>
      <c r="SNB44" s="220"/>
      <c r="SNC44" s="220"/>
      <c r="SND44" s="220"/>
      <c r="SNE44" s="220"/>
      <c r="SNF44" s="220"/>
      <c r="SNG44" s="220"/>
      <c r="SNH44" s="220"/>
      <c r="SNI44" s="220"/>
      <c r="SNJ44" s="220"/>
      <c r="SNK44" s="220"/>
      <c r="SNL44" s="220"/>
      <c r="SNM44" s="220"/>
      <c r="SNN44" s="220"/>
      <c r="SNO44" s="220"/>
      <c r="SNP44" s="220"/>
      <c r="SNQ44" s="220"/>
      <c r="SNR44" s="220"/>
      <c r="SNS44" s="220"/>
      <c r="SNT44" s="220"/>
      <c r="SNU44" s="220"/>
      <c r="SNV44" s="220"/>
      <c r="SNW44" s="220"/>
      <c r="SNX44" s="220"/>
      <c r="SNY44" s="220"/>
      <c r="SNZ44" s="220"/>
      <c r="SOA44" s="220"/>
      <c r="SOB44" s="220"/>
      <c r="SOC44" s="220"/>
      <c r="SOD44" s="220"/>
      <c r="SOE44" s="220"/>
      <c r="SOF44" s="220"/>
      <c r="SOG44" s="220"/>
      <c r="SOH44" s="220"/>
      <c r="SOI44" s="220"/>
      <c r="SOJ44" s="220"/>
      <c r="SOK44" s="220"/>
      <c r="SOL44" s="220"/>
      <c r="SOM44" s="220"/>
      <c r="SON44" s="220"/>
      <c r="SOO44" s="220"/>
      <c r="SOP44" s="220"/>
      <c r="SOQ44" s="220"/>
      <c r="SOR44" s="220"/>
      <c r="SOS44" s="220"/>
      <c r="SOT44" s="220"/>
      <c r="SOU44" s="220"/>
      <c r="SOV44" s="220"/>
      <c r="SOW44" s="220"/>
      <c r="SOX44" s="220"/>
      <c r="SOY44" s="220"/>
      <c r="SOZ44" s="220"/>
      <c r="SPA44" s="220"/>
      <c r="SPB44" s="220"/>
      <c r="SPC44" s="220"/>
      <c r="SPD44" s="220"/>
      <c r="SPE44" s="220"/>
      <c r="SPF44" s="220"/>
      <c r="SPG44" s="220"/>
      <c r="SPH44" s="220"/>
      <c r="SPI44" s="220"/>
      <c r="SPJ44" s="220"/>
      <c r="SPK44" s="220"/>
      <c r="SPL44" s="220"/>
      <c r="SPM44" s="220"/>
      <c r="SPN44" s="220"/>
      <c r="SPO44" s="220"/>
      <c r="SPP44" s="220"/>
      <c r="SPQ44" s="220"/>
      <c r="SPR44" s="220"/>
      <c r="SPS44" s="220"/>
      <c r="SPT44" s="220"/>
      <c r="SPU44" s="220"/>
      <c r="SPV44" s="220"/>
      <c r="SPW44" s="220"/>
      <c r="SPX44" s="220"/>
      <c r="SPY44" s="220"/>
      <c r="SPZ44" s="220"/>
      <c r="SQA44" s="220"/>
      <c r="SQB44" s="220"/>
      <c r="SQC44" s="220"/>
      <c r="SQD44" s="220"/>
      <c r="SQE44" s="220"/>
      <c r="SQF44" s="220"/>
      <c r="SQG44" s="220"/>
      <c r="SQH44" s="220"/>
      <c r="SQI44" s="220"/>
      <c r="SQJ44" s="220"/>
      <c r="SQK44" s="220"/>
      <c r="SQL44" s="220"/>
      <c r="SQM44" s="220"/>
      <c r="SQN44" s="220"/>
      <c r="SQO44" s="220"/>
      <c r="SQP44" s="220"/>
      <c r="SQQ44" s="220"/>
      <c r="SQR44" s="220"/>
      <c r="SQS44" s="220"/>
      <c r="SQT44" s="220"/>
      <c r="SQU44" s="220"/>
      <c r="SQV44" s="220"/>
      <c r="SQW44" s="220"/>
      <c r="SQX44" s="220"/>
      <c r="SQY44" s="220"/>
      <c r="SQZ44" s="220"/>
      <c r="SRA44" s="220"/>
      <c r="SRB44" s="220"/>
      <c r="SRC44" s="220"/>
      <c r="SRD44" s="220"/>
      <c r="SRE44" s="220"/>
      <c r="SRF44" s="220"/>
      <c r="SRG44" s="220"/>
      <c r="SRH44" s="220"/>
      <c r="SRI44" s="220"/>
      <c r="SRJ44" s="220"/>
      <c r="SRK44" s="220"/>
      <c r="SRL44" s="220"/>
      <c r="SRM44" s="220"/>
      <c r="SRN44" s="220"/>
      <c r="SRO44" s="220"/>
      <c r="SRP44" s="220"/>
      <c r="SRQ44" s="220"/>
      <c r="SRR44" s="220"/>
      <c r="SRS44" s="220"/>
      <c r="SRT44" s="220"/>
      <c r="SRU44" s="220"/>
      <c r="SRV44" s="220"/>
      <c r="SRW44" s="220"/>
      <c r="SRX44" s="220"/>
      <c r="SRY44" s="220"/>
      <c r="SRZ44" s="220"/>
      <c r="SSA44" s="220"/>
      <c r="SSB44" s="220"/>
      <c r="SSC44" s="220"/>
      <c r="SSD44" s="220"/>
      <c r="SSE44" s="220"/>
      <c r="SSF44" s="220"/>
      <c r="SSG44" s="220"/>
      <c r="SSH44" s="220"/>
      <c r="SSI44" s="220"/>
      <c r="SSJ44" s="220"/>
      <c r="SSK44" s="220"/>
      <c r="SSL44" s="220"/>
      <c r="SSM44" s="220"/>
      <c r="SSN44" s="220"/>
      <c r="SSO44" s="220"/>
      <c r="SSP44" s="220"/>
      <c r="SSQ44" s="220"/>
      <c r="SSR44" s="220"/>
      <c r="SSS44" s="220"/>
      <c r="SST44" s="220"/>
      <c r="SSU44" s="220"/>
      <c r="SSV44" s="220"/>
      <c r="SSW44" s="220"/>
      <c r="SSX44" s="220"/>
      <c r="SSY44" s="220"/>
      <c r="SSZ44" s="220"/>
      <c r="STA44" s="220"/>
      <c r="STB44" s="220"/>
      <c r="STC44" s="220"/>
      <c r="STD44" s="220"/>
      <c r="STE44" s="220"/>
      <c r="STF44" s="220"/>
      <c r="STG44" s="220"/>
      <c r="STH44" s="220"/>
      <c r="STI44" s="220"/>
      <c r="STJ44" s="220"/>
      <c r="STK44" s="220"/>
      <c r="STL44" s="220"/>
      <c r="STM44" s="220"/>
      <c r="STN44" s="220"/>
      <c r="STO44" s="220"/>
      <c r="STP44" s="220"/>
      <c r="STQ44" s="220"/>
      <c r="STR44" s="220"/>
      <c r="STS44" s="220"/>
      <c r="STT44" s="220"/>
      <c r="STU44" s="220"/>
      <c r="STV44" s="220"/>
      <c r="STW44" s="220"/>
      <c r="STX44" s="220"/>
      <c r="STY44" s="220"/>
      <c r="STZ44" s="220"/>
      <c r="SUA44" s="220"/>
      <c r="SUB44" s="220"/>
      <c r="SUC44" s="220"/>
      <c r="SUD44" s="220"/>
      <c r="SUE44" s="220"/>
      <c r="SUF44" s="220"/>
      <c r="SUG44" s="220"/>
      <c r="SUH44" s="220"/>
      <c r="SUI44" s="220"/>
      <c r="SUJ44" s="220"/>
      <c r="SUK44" s="220"/>
      <c r="SUL44" s="220"/>
      <c r="SUM44" s="220"/>
      <c r="SUN44" s="220"/>
      <c r="SUO44" s="220"/>
      <c r="SUP44" s="220"/>
      <c r="SUQ44" s="220"/>
      <c r="SUR44" s="220"/>
      <c r="SUS44" s="220"/>
      <c r="SUT44" s="220"/>
      <c r="SUU44" s="220"/>
      <c r="SUV44" s="220"/>
      <c r="SUW44" s="220"/>
      <c r="SUX44" s="220"/>
      <c r="SUY44" s="220"/>
      <c r="SUZ44" s="220"/>
      <c r="SVA44" s="220"/>
      <c r="SVB44" s="220"/>
      <c r="SVC44" s="220"/>
      <c r="SVD44" s="220"/>
      <c r="SVE44" s="220"/>
      <c r="SVF44" s="220"/>
      <c r="SVG44" s="220"/>
      <c r="SVH44" s="220"/>
      <c r="SVI44" s="220"/>
      <c r="SVJ44" s="220"/>
      <c r="SVK44" s="220"/>
      <c r="SVL44" s="220"/>
      <c r="SVM44" s="220"/>
      <c r="SVN44" s="220"/>
      <c r="SVO44" s="220"/>
      <c r="SVP44" s="220"/>
      <c r="SVQ44" s="220"/>
      <c r="SVR44" s="220"/>
      <c r="SVS44" s="220"/>
      <c r="SVT44" s="220"/>
      <c r="SVU44" s="220"/>
      <c r="SVV44" s="220"/>
      <c r="SVW44" s="220"/>
      <c r="SVX44" s="220"/>
      <c r="SVY44" s="220"/>
      <c r="SVZ44" s="220"/>
      <c r="SWA44" s="220"/>
      <c r="SWB44" s="220"/>
      <c r="SWC44" s="220"/>
      <c r="SWD44" s="220"/>
      <c r="SWE44" s="220"/>
      <c r="SWF44" s="220"/>
      <c r="SWG44" s="220"/>
      <c r="SWH44" s="220"/>
      <c r="SWI44" s="220"/>
      <c r="SWJ44" s="220"/>
      <c r="SWK44" s="220"/>
      <c r="SWL44" s="220"/>
      <c r="SWM44" s="220"/>
      <c r="SWN44" s="220"/>
      <c r="SWO44" s="220"/>
      <c r="SWP44" s="220"/>
      <c r="SWQ44" s="220"/>
      <c r="SWR44" s="220"/>
      <c r="SWS44" s="220"/>
      <c r="SWT44" s="220"/>
      <c r="SWU44" s="220"/>
      <c r="SWV44" s="220"/>
      <c r="SWW44" s="220"/>
      <c r="SWX44" s="220"/>
      <c r="SWY44" s="220"/>
      <c r="SWZ44" s="220"/>
      <c r="SXA44" s="220"/>
      <c r="SXB44" s="220"/>
      <c r="SXC44" s="220"/>
      <c r="SXD44" s="220"/>
      <c r="SXE44" s="220"/>
      <c r="SXF44" s="220"/>
      <c r="SXG44" s="220"/>
      <c r="SXH44" s="220"/>
      <c r="SXI44" s="220"/>
      <c r="SXJ44" s="220"/>
      <c r="SXK44" s="220"/>
      <c r="SXL44" s="220"/>
      <c r="SXM44" s="220"/>
      <c r="SXN44" s="220"/>
      <c r="SXO44" s="220"/>
      <c r="SXP44" s="220"/>
      <c r="SXQ44" s="220"/>
      <c r="SXR44" s="220"/>
      <c r="SXS44" s="220"/>
      <c r="SXT44" s="220"/>
      <c r="SXU44" s="220"/>
      <c r="SXV44" s="220"/>
      <c r="SXW44" s="220"/>
      <c r="SXX44" s="220"/>
      <c r="SXY44" s="220"/>
      <c r="SXZ44" s="220"/>
      <c r="SYA44" s="220"/>
      <c r="SYB44" s="220"/>
      <c r="SYC44" s="220"/>
      <c r="SYD44" s="220"/>
      <c r="SYE44" s="220"/>
      <c r="SYF44" s="220"/>
      <c r="SYG44" s="220"/>
      <c r="SYH44" s="220"/>
      <c r="SYI44" s="220"/>
      <c r="SYJ44" s="220"/>
      <c r="SYK44" s="220"/>
      <c r="SYL44" s="220"/>
      <c r="SYM44" s="220"/>
      <c r="SYN44" s="220"/>
      <c r="SYO44" s="220"/>
      <c r="SYP44" s="220"/>
      <c r="SYQ44" s="220"/>
      <c r="SYR44" s="220"/>
      <c r="SYS44" s="220"/>
      <c r="SYT44" s="220"/>
      <c r="SYU44" s="220"/>
      <c r="SYV44" s="220"/>
      <c r="SYW44" s="220"/>
      <c r="SYX44" s="220"/>
      <c r="SYY44" s="220"/>
      <c r="SYZ44" s="220"/>
      <c r="SZA44" s="220"/>
      <c r="SZB44" s="220"/>
      <c r="SZC44" s="220"/>
      <c r="SZD44" s="220"/>
      <c r="SZE44" s="220"/>
      <c r="SZF44" s="220"/>
      <c r="SZG44" s="220"/>
      <c r="SZH44" s="220"/>
      <c r="SZI44" s="220"/>
      <c r="SZJ44" s="220"/>
      <c r="SZK44" s="220"/>
      <c r="SZL44" s="220"/>
      <c r="SZM44" s="220"/>
      <c r="SZN44" s="220"/>
      <c r="SZO44" s="220"/>
      <c r="SZP44" s="220"/>
      <c r="SZQ44" s="220"/>
      <c r="SZR44" s="220"/>
      <c r="SZS44" s="220"/>
      <c r="SZT44" s="220"/>
      <c r="SZU44" s="220"/>
      <c r="SZV44" s="220"/>
      <c r="SZW44" s="220"/>
      <c r="SZX44" s="220"/>
      <c r="SZY44" s="220"/>
      <c r="SZZ44" s="220"/>
      <c r="TAA44" s="220"/>
      <c r="TAB44" s="220"/>
      <c r="TAC44" s="220"/>
      <c r="TAD44" s="220"/>
      <c r="TAE44" s="220"/>
      <c r="TAF44" s="220"/>
      <c r="TAG44" s="220"/>
      <c r="TAH44" s="220"/>
      <c r="TAI44" s="220"/>
      <c r="TAJ44" s="220"/>
      <c r="TAK44" s="220"/>
      <c r="TAL44" s="220"/>
      <c r="TAM44" s="220"/>
      <c r="TAN44" s="220"/>
      <c r="TAO44" s="220"/>
      <c r="TAP44" s="220"/>
      <c r="TAQ44" s="220"/>
      <c r="TAR44" s="220"/>
      <c r="TAS44" s="220"/>
      <c r="TAT44" s="220"/>
      <c r="TAU44" s="220"/>
      <c r="TAV44" s="220"/>
      <c r="TAW44" s="220"/>
      <c r="TAX44" s="220"/>
      <c r="TAY44" s="220"/>
      <c r="TAZ44" s="220"/>
      <c r="TBA44" s="220"/>
      <c r="TBB44" s="220"/>
      <c r="TBC44" s="220"/>
      <c r="TBD44" s="220"/>
      <c r="TBE44" s="220"/>
      <c r="TBF44" s="220"/>
      <c r="TBG44" s="220"/>
      <c r="TBH44" s="220"/>
      <c r="TBI44" s="220"/>
      <c r="TBJ44" s="220"/>
      <c r="TBK44" s="220"/>
      <c r="TBL44" s="220"/>
      <c r="TBM44" s="220"/>
      <c r="TBN44" s="220"/>
      <c r="TBO44" s="220"/>
      <c r="TBP44" s="220"/>
      <c r="TBQ44" s="220"/>
      <c r="TBR44" s="220"/>
      <c r="TBS44" s="220"/>
      <c r="TBT44" s="220"/>
      <c r="TBU44" s="220"/>
      <c r="TBV44" s="220"/>
      <c r="TBW44" s="220"/>
      <c r="TBX44" s="220"/>
      <c r="TBY44" s="220"/>
      <c r="TBZ44" s="220"/>
      <c r="TCA44" s="220"/>
      <c r="TCB44" s="220"/>
      <c r="TCC44" s="220"/>
      <c r="TCD44" s="220"/>
      <c r="TCE44" s="220"/>
      <c r="TCF44" s="220"/>
      <c r="TCG44" s="220"/>
      <c r="TCH44" s="220"/>
      <c r="TCI44" s="220"/>
      <c r="TCJ44" s="220"/>
      <c r="TCK44" s="220"/>
      <c r="TCL44" s="220"/>
      <c r="TCM44" s="220"/>
      <c r="TCN44" s="220"/>
      <c r="TCO44" s="220"/>
      <c r="TCP44" s="220"/>
      <c r="TCQ44" s="220"/>
      <c r="TCR44" s="220"/>
      <c r="TCS44" s="220"/>
      <c r="TCT44" s="220"/>
      <c r="TCU44" s="220"/>
      <c r="TCV44" s="220"/>
      <c r="TCW44" s="220"/>
      <c r="TCX44" s="220"/>
      <c r="TCY44" s="220"/>
      <c r="TCZ44" s="220"/>
      <c r="TDA44" s="220"/>
      <c r="TDB44" s="220"/>
      <c r="TDC44" s="220"/>
      <c r="TDD44" s="220"/>
      <c r="TDE44" s="220"/>
      <c r="TDF44" s="220"/>
      <c r="TDG44" s="220"/>
      <c r="TDH44" s="220"/>
      <c r="TDI44" s="220"/>
      <c r="TDJ44" s="220"/>
      <c r="TDK44" s="220"/>
      <c r="TDL44" s="220"/>
      <c r="TDM44" s="220"/>
      <c r="TDN44" s="220"/>
      <c r="TDO44" s="220"/>
      <c r="TDP44" s="220"/>
      <c r="TDQ44" s="220"/>
      <c r="TDR44" s="220"/>
      <c r="TDS44" s="220"/>
      <c r="TDT44" s="220"/>
      <c r="TDU44" s="220"/>
      <c r="TDV44" s="220"/>
      <c r="TDW44" s="220"/>
      <c r="TDX44" s="220"/>
      <c r="TDY44" s="220"/>
      <c r="TDZ44" s="220"/>
      <c r="TEA44" s="220"/>
      <c r="TEB44" s="220"/>
      <c r="TEC44" s="220"/>
      <c r="TED44" s="220"/>
      <c r="TEE44" s="220"/>
      <c r="TEF44" s="220"/>
      <c r="TEG44" s="220"/>
      <c r="TEH44" s="220"/>
      <c r="TEI44" s="220"/>
      <c r="TEJ44" s="220"/>
      <c r="TEK44" s="220"/>
      <c r="TEL44" s="220"/>
      <c r="TEM44" s="220"/>
      <c r="TEN44" s="220"/>
      <c r="TEO44" s="220"/>
      <c r="TEP44" s="220"/>
      <c r="TEQ44" s="220"/>
      <c r="TER44" s="220"/>
      <c r="TES44" s="220"/>
      <c r="TET44" s="220"/>
      <c r="TEU44" s="220"/>
      <c r="TEV44" s="220"/>
      <c r="TEW44" s="220"/>
      <c r="TEX44" s="220"/>
      <c r="TEY44" s="220"/>
      <c r="TEZ44" s="220"/>
      <c r="TFA44" s="220"/>
      <c r="TFB44" s="220"/>
      <c r="TFC44" s="220"/>
      <c r="TFD44" s="220"/>
      <c r="TFE44" s="220"/>
      <c r="TFF44" s="220"/>
      <c r="TFG44" s="220"/>
      <c r="TFH44" s="220"/>
      <c r="TFI44" s="220"/>
      <c r="TFJ44" s="220"/>
      <c r="TFK44" s="220"/>
      <c r="TFL44" s="220"/>
      <c r="TFM44" s="220"/>
      <c r="TFN44" s="220"/>
      <c r="TFO44" s="220"/>
      <c r="TFP44" s="220"/>
      <c r="TFQ44" s="220"/>
      <c r="TFR44" s="220"/>
      <c r="TFS44" s="220"/>
      <c r="TFT44" s="220"/>
      <c r="TFU44" s="220"/>
      <c r="TFV44" s="220"/>
      <c r="TFW44" s="220"/>
      <c r="TFX44" s="220"/>
      <c r="TFY44" s="220"/>
      <c r="TFZ44" s="220"/>
      <c r="TGA44" s="220"/>
      <c r="TGB44" s="220"/>
      <c r="TGC44" s="220"/>
      <c r="TGD44" s="220"/>
      <c r="TGE44" s="220"/>
      <c r="TGF44" s="220"/>
      <c r="TGG44" s="220"/>
      <c r="TGH44" s="220"/>
      <c r="TGI44" s="220"/>
      <c r="TGJ44" s="220"/>
      <c r="TGK44" s="220"/>
      <c r="TGL44" s="220"/>
      <c r="TGM44" s="220"/>
      <c r="TGN44" s="220"/>
      <c r="TGO44" s="220"/>
      <c r="TGP44" s="220"/>
      <c r="TGQ44" s="220"/>
      <c r="TGR44" s="220"/>
      <c r="TGS44" s="220"/>
      <c r="TGT44" s="220"/>
      <c r="TGU44" s="220"/>
      <c r="TGV44" s="220"/>
      <c r="TGW44" s="220"/>
      <c r="TGX44" s="220"/>
      <c r="TGY44" s="220"/>
      <c r="TGZ44" s="220"/>
      <c r="THA44" s="220"/>
      <c r="THB44" s="220"/>
      <c r="THC44" s="220"/>
      <c r="THD44" s="220"/>
      <c r="THE44" s="220"/>
      <c r="THF44" s="220"/>
      <c r="THG44" s="220"/>
      <c r="THH44" s="220"/>
      <c r="THI44" s="220"/>
      <c r="THJ44" s="220"/>
      <c r="THK44" s="220"/>
      <c r="THL44" s="220"/>
      <c r="THM44" s="220"/>
      <c r="THN44" s="220"/>
      <c r="THO44" s="220"/>
      <c r="THP44" s="220"/>
      <c r="THQ44" s="220"/>
      <c r="THR44" s="220"/>
      <c r="THS44" s="220"/>
      <c r="THT44" s="220"/>
      <c r="THU44" s="220"/>
      <c r="THV44" s="220"/>
      <c r="THW44" s="220"/>
      <c r="THX44" s="220"/>
      <c r="THY44" s="220"/>
      <c r="THZ44" s="220"/>
      <c r="TIA44" s="220"/>
      <c r="TIB44" s="220"/>
      <c r="TIC44" s="220"/>
      <c r="TID44" s="220"/>
      <c r="TIE44" s="220"/>
      <c r="TIF44" s="220"/>
      <c r="TIG44" s="220"/>
      <c r="TIH44" s="220"/>
      <c r="TII44" s="220"/>
      <c r="TIJ44" s="220"/>
      <c r="TIK44" s="220"/>
      <c r="TIL44" s="220"/>
      <c r="TIM44" s="220"/>
      <c r="TIN44" s="220"/>
      <c r="TIO44" s="220"/>
      <c r="TIP44" s="220"/>
      <c r="TIQ44" s="220"/>
      <c r="TIR44" s="220"/>
      <c r="TIS44" s="220"/>
      <c r="TIT44" s="220"/>
      <c r="TIU44" s="220"/>
      <c r="TIV44" s="220"/>
      <c r="TIW44" s="220"/>
      <c r="TIX44" s="220"/>
      <c r="TIY44" s="220"/>
      <c r="TIZ44" s="220"/>
      <c r="TJA44" s="220"/>
      <c r="TJB44" s="220"/>
      <c r="TJC44" s="220"/>
      <c r="TJD44" s="220"/>
      <c r="TJE44" s="220"/>
      <c r="TJF44" s="220"/>
      <c r="TJG44" s="220"/>
      <c r="TJH44" s="220"/>
      <c r="TJI44" s="220"/>
      <c r="TJJ44" s="220"/>
      <c r="TJK44" s="220"/>
      <c r="TJL44" s="220"/>
      <c r="TJM44" s="220"/>
      <c r="TJN44" s="220"/>
      <c r="TJO44" s="220"/>
      <c r="TJP44" s="220"/>
      <c r="TJQ44" s="220"/>
      <c r="TJR44" s="220"/>
      <c r="TJS44" s="220"/>
      <c r="TJT44" s="220"/>
      <c r="TJU44" s="220"/>
      <c r="TJV44" s="220"/>
      <c r="TJW44" s="220"/>
      <c r="TJX44" s="220"/>
      <c r="TJY44" s="220"/>
      <c r="TJZ44" s="220"/>
      <c r="TKA44" s="220"/>
      <c r="TKB44" s="220"/>
      <c r="TKC44" s="220"/>
      <c r="TKD44" s="220"/>
      <c r="TKE44" s="220"/>
      <c r="TKF44" s="220"/>
      <c r="TKG44" s="220"/>
      <c r="TKH44" s="220"/>
      <c r="TKI44" s="220"/>
      <c r="TKJ44" s="220"/>
      <c r="TKK44" s="220"/>
      <c r="TKL44" s="220"/>
      <c r="TKM44" s="220"/>
      <c r="TKN44" s="220"/>
      <c r="TKO44" s="220"/>
      <c r="TKP44" s="220"/>
      <c r="TKQ44" s="220"/>
      <c r="TKR44" s="220"/>
      <c r="TKS44" s="220"/>
      <c r="TKT44" s="220"/>
      <c r="TKU44" s="220"/>
      <c r="TKV44" s="220"/>
      <c r="TKW44" s="220"/>
      <c r="TKX44" s="220"/>
      <c r="TKY44" s="220"/>
      <c r="TKZ44" s="220"/>
      <c r="TLA44" s="220"/>
      <c r="TLB44" s="220"/>
      <c r="TLC44" s="220"/>
      <c r="TLD44" s="220"/>
      <c r="TLE44" s="220"/>
      <c r="TLF44" s="220"/>
      <c r="TLG44" s="220"/>
      <c r="TLH44" s="220"/>
      <c r="TLI44" s="220"/>
      <c r="TLJ44" s="220"/>
      <c r="TLK44" s="220"/>
      <c r="TLL44" s="220"/>
      <c r="TLM44" s="220"/>
      <c r="TLN44" s="220"/>
      <c r="TLO44" s="220"/>
      <c r="TLP44" s="220"/>
      <c r="TLQ44" s="220"/>
      <c r="TLR44" s="220"/>
      <c r="TLS44" s="220"/>
      <c r="TLT44" s="220"/>
      <c r="TLU44" s="220"/>
      <c r="TLV44" s="220"/>
      <c r="TLW44" s="220"/>
      <c r="TLX44" s="220"/>
      <c r="TLY44" s="220"/>
      <c r="TLZ44" s="220"/>
      <c r="TMA44" s="220"/>
      <c r="TMB44" s="220"/>
      <c r="TMC44" s="220"/>
      <c r="TMD44" s="220"/>
      <c r="TME44" s="220"/>
      <c r="TMF44" s="220"/>
      <c r="TMG44" s="220"/>
      <c r="TMH44" s="220"/>
      <c r="TMI44" s="220"/>
      <c r="TMJ44" s="220"/>
      <c r="TMK44" s="220"/>
      <c r="TML44" s="220"/>
      <c r="TMM44" s="220"/>
      <c r="TMN44" s="220"/>
      <c r="TMO44" s="220"/>
      <c r="TMP44" s="220"/>
      <c r="TMQ44" s="220"/>
      <c r="TMR44" s="220"/>
      <c r="TMS44" s="220"/>
      <c r="TMT44" s="220"/>
      <c r="TMU44" s="220"/>
      <c r="TMV44" s="220"/>
      <c r="TMW44" s="220"/>
      <c r="TMX44" s="220"/>
      <c r="TMY44" s="220"/>
      <c r="TMZ44" s="220"/>
      <c r="TNA44" s="220"/>
      <c r="TNB44" s="220"/>
      <c r="TNC44" s="220"/>
      <c r="TND44" s="220"/>
      <c r="TNE44" s="220"/>
      <c r="TNF44" s="220"/>
      <c r="TNG44" s="220"/>
      <c r="TNH44" s="220"/>
      <c r="TNI44" s="220"/>
      <c r="TNJ44" s="220"/>
      <c r="TNK44" s="220"/>
      <c r="TNL44" s="220"/>
      <c r="TNM44" s="220"/>
      <c r="TNN44" s="220"/>
      <c r="TNO44" s="220"/>
      <c r="TNP44" s="220"/>
      <c r="TNQ44" s="220"/>
      <c r="TNR44" s="220"/>
      <c r="TNS44" s="220"/>
      <c r="TNT44" s="220"/>
      <c r="TNU44" s="220"/>
      <c r="TNV44" s="220"/>
      <c r="TNW44" s="220"/>
      <c r="TNX44" s="220"/>
      <c r="TNY44" s="220"/>
      <c r="TNZ44" s="220"/>
      <c r="TOA44" s="220"/>
      <c r="TOB44" s="220"/>
      <c r="TOC44" s="220"/>
      <c r="TOD44" s="220"/>
      <c r="TOE44" s="220"/>
      <c r="TOF44" s="220"/>
      <c r="TOG44" s="220"/>
      <c r="TOH44" s="220"/>
      <c r="TOI44" s="220"/>
      <c r="TOJ44" s="220"/>
      <c r="TOK44" s="220"/>
      <c r="TOL44" s="220"/>
      <c r="TOM44" s="220"/>
      <c r="TON44" s="220"/>
      <c r="TOO44" s="220"/>
      <c r="TOP44" s="220"/>
      <c r="TOQ44" s="220"/>
      <c r="TOR44" s="220"/>
      <c r="TOS44" s="220"/>
      <c r="TOT44" s="220"/>
      <c r="TOU44" s="220"/>
      <c r="TOV44" s="220"/>
      <c r="TOW44" s="220"/>
      <c r="TOX44" s="220"/>
      <c r="TOY44" s="220"/>
      <c r="TOZ44" s="220"/>
      <c r="TPA44" s="220"/>
      <c r="TPB44" s="220"/>
      <c r="TPC44" s="220"/>
      <c r="TPD44" s="220"/>
      <c r="TPE44" s="220"/>
      <c r="TPF44" s="220"/>
      <c r="TPG44" s="220"/>
      <c r="TPH44" s="220"/>
      <c r="TPI44" s="220"/>
      <c r="TPJ44" s="220"/>
      <c r="TPK44" s="220"/>
      <c r="TPL44" s="220"/>
      <c r="TPM44" s="220"/>
      <c r="TPN44" s="220"/>
      <c r="TPO44" s="220"/>
      <c r="TPP44" s="220"/>
      <c r="TPQ44" s="220"/>
      <c r="TPR44" s="220"/>
      <c r="TPS44" s="220"/>
      <c r="TPT44" s="220"/>
      <c r="TPU44" s="220"/>
      <c r="TPV44" s="220"/>
      <c r="TPW44" s="220"/>
      <c r="TPX44" s="220"/>
      <c r="TPY44" s="220"/>
      <c r="TPZ44" s="220"/>
      <c r="TQA44" s="220"/>
      <c r="TQB44" s="220"/>
      <c r="TQC44" s="220"/>
      <c r="TQD44" s="220"/>
      <c r="TQE44" s="220"/>
      <c r="TQF44" s="220"/>
      <c r="TQG44" s="220"/>
      <c r="TQH44" s="220"/>
      <c r="TQI44" s="220"/>
      <c r="TQJ44" s="220"/>
      <c r="TQK44" s="220"/>
      <c r="TQL44" s="220"/>
      <c r="TQM44" s="220"/>
      <c r="TQN44" s="220"/>
      <c r="TQO44" s="220"/>
      <c r="TQP44" s="220"/>
      <c r="TQQ44" s="220"/>
      <c r="TQR44" s="220"/>
      <c r="TQS44" s="220"/>
      <c r="TQT44" s="220"/>
      <c r="TQU44" s="220"/>
      <c r="TQV44" s="220"/>
      <c r="TQW44" s="220"/>
      <c r="TQX44" s="220"/>
      <c r="TQY44" s="220"/>
      <c r="TQZ44" s="220"/>
      <c r="TRA44" s="220"/>
      <c r="TRB44" s="220"/>
      <c r="TRC44" s="220"/>
      <c r="TRD44" s="220"/>
      <c r="TRE44" s="220"/>
      <c r="TRF44" s="220"/>
      <c r="TRG44" s="220"/>
      <c r="TRH44" s="220"/>
      <c r="TRI44" s="220"/>
      <c r="TRJ44" s="220"/>
      <c r="TRK44" s="220"/>
      <c r="TRL44" s="220"/>
      <c r="TRM44" s="220"/>
      <c r="TRN44" s="220"/>
      <c r="TRO44" s="220"/>
      <c r="TRP44" s="220"/>
      <c r="TRQ44" s="220"/>
      <c r="TRR44" s="220"/>
      <c r="TRS44" s="220"/>
      <c r="TRT44" s="220"/>
      <c r="TRU44" s="220"/>
      <c r="TRV44" s="220"/>
      <c r="TRW44" s="220"/>
      <c r="TRX44" s="220"/>
      <c r="TRY44" s="220"/>
      <c r="TRZ44" s="220"/>
      <c r="TSA44" s="220"/>
      <c r="TSB44" s="220"/>
      <c r="TSC44" s="220"/>
      <c r="TSD44" s="220"/>
      <c r="TSE44" s="220"/>
      <c r="TSF44" s="220"/>
      <c r="TSG44" s="220"/>
      <c r="TSH44" s="220"/>
      <c r="TSI44" s="220"/>
      <c r="TSJ44" s="220"/>
      <c r="TSK44" s="220"/>
      <c r="TSL44" s="220"/>
      <c r="TSM44" s="220"/>
      <c r="TSN44" s="220"/>
      <c r="TSO44" s="220"/>
      <c r="TSP44" s="220"/>
      <c r="TSQ44" s="220"/>
      <c r="TSR44" s="220"/>
      <c r="TSS44" s="220"/>
      <c r="TST44" s="220"/>
      <c r="TSU44" s="220"/>
      <c r="TSV44" s="220"/>
      <c r="TSW44" s="220"/>
      <c r="TSX44" s="220"/>
      <c r="TSY44" s="220"/>
      <c r="TSZ44" s="220"/>
      <c r="TTA44" s="220"/>
      <c r="TTB44" s="220"/>
      <c r="TTC44" s="220"/>
      <c r="TTD44" s="220"/>
      <c r="TTE44" s="220"/>
      <c r="TTF44" s="220"/>
      <c r="TTG44" s="220"/>
      <c r="TTH44" s="220"/>
      <c r="TTI44" s="220"/>
      <c r="TTJ44" s="220"/>
      <c r="TTK44" s="220"/>
      <c r="TTL44" s="220"/>
      <c r="TTM44" s="220"/>
      <c r="TTN44" s="220"/>
      <c r="TTO44" s="220"/>
      <c r="TTP44" s="220"/>
      <c r="TTQ44" s="220"/>
      <c r="TTR44" s="220"/>
      <c r="TTS44" s="220"/>
      <c r="TTT44" s="220"/>
      <c r="TTU44" s="220"/>
      <c r="TTV44" s="220"/>
      <c r="TTW44" s="220"/>
      <c r="TTX44" s="220"/>
      <c r="TTY44" s="220"/>
      <c r="TTZ44" s="220"/>
      <c r="TUA44" s="220"/>
      <c r="TUB44" s="220"/>
      <c r="TUC44" s="220"/>
      <c r="TUD44" s="220"/>
      <c r="TUE44" s="220"/>
      <c r="TUF44" s="220"/>
      <c r="TUG44" s="220"/>
      <c r="TUH44" s="220"/>
      <c r="TUI44" s="220"/>
      <c r="TUJ44" s="220"/>
      <c r="TUK44" s="220"/>
      <c r="TUL44" s="220"/>
      <c r="TUM44" s="220"/>
      <c r="TUN44" s="220"/>
      <c r="TUO44" s="220"/>
      <c r="TUP44" s="220"/>
      <c r="TUQ44" s="220"/>
      <c r="TUR44" s="220"/>
      <c r="TUS44" s="220"/>
      <c r="TUT44" s="220"/>
      <c r="TUU44" s="220"/>
      <c r="TUV44" s="220"/>
      <c r="TUW44" s="220"/>
      <c r="TUX44" s="220"/>
      <c r="TUY44" s="220"/>
      <c r="TUZ44" s="220"/>
      <c r="TVA44" s="220"/>
      <c r="TVB44" s="220"/>
      <c r="TVC44" s="220"/>
      <c r="TVD44" s="220"/>
      <c r="TVE44" s="220"/>
      <c r="TVF44" s="220"/>
      <c r="TVG44" s="220"/>
      <c r="TVH44" s="220"/>
      <c r="TVI44" s="220"/>
      <c r="TVJ44" s="220"/>
      <c r="TVK44" s="220"/>
      <c r="TVL44" s="220"/>
      <c r="TVM44" s="220"/>
      <c r="TVN44" s="220"/>
      <c r="TVO44" s="220"/>
      <c r="TVP44" s="220"/>
      <c r="TVQ44" s="220"/>
      <c r="TVR44" s="220"/>
      <c r="TVS44" s="220"/>
      <c r="TVT44" s="220"/>
      <c r="TVU44" s="220"/>
      <c r="TVV44" s="220"/>
      <c r="TVW44" s="220"/>
      <c r="TVX44" s="220"/>
      <c r="TVY44" s="220"/>
      <c r="TVZ44" s="220"/>
      <c r="TWA44" s="220"/>
      <c r="TWB44" s="220"/>
      <c r="TWC44" s="220"/>
      <c r="TWD44" s="220"/>
      <c r="TWE44" s="220"/>
      <c r="TWF44" s="220"/>
      <c r="TWG44" s="220"/>
      <c r="TWH44" s="220"/>
      <c r="TWI44" s="220"/>
      <c r="TWJ44" s="220"/>
      <c r="TWK44" s="220"/>
      <c r="TWL44" s="220"/>
      <c r="TWM44" s="220"/>
      <c r="TWN44" s="220"/>
      <c r="TWO44" s="220"/>
      <c r="TWP44" s="220"/>
      <c r="TWQ44" s="220"/>
      <c r="TWR44" s="220"/>
      <c r="TWS44" s="220"/>
      <c r="TWT44" s="220"/>
      <c r="TWU44" s="220"/>
      <c r="TWV44" s="220"/>
      <c r="TWW44" s="220"/>
      <c r="TWX44" s="220"/>
      <c r="TWY44" s="220"/>
      <c r="TWZ44" s="220"/>
      <c r="TXA44" s="220"/>
      <c r="TXB44" s="220"/>
      <c r="TXC44" s="220"/>
      <c r="TXD44" s="220"/>
      <c r="TXE44" s="220"/>
      <c r="TXF44" s="220"/>
      <c r="TXG44" s="220"/>
      <c r="TXH44" s="220"/>
      <c r="TXI44" s="220"/>
      <c r="TXJ44" s="220"/>
      <c r="TXK44" s="220"/>
      <c r="TXL44" s="220"/>
      <c r="TXM44" s="220"/>
      <c r="TXN44" s="220"/>
      <c r="TXO44" s="220"/>
      <c r="TXP44" s="220"/>
      <c r="TXQ44" s="220"/>
      <c r="TXR44" s="220"/>
      <c r="TXS44" s="220"/>
      <c r="TXT44" s="220"/>
      <c r="TXU44" s="220"/>
      <c r="TXV44" s="220"/>
      <c r="TXW44" s="220"/>
      <c r="TXX44" s="220"/>
      <c r="TXY44" s="220"/>
      <c r="TXZ44" s="220"/>
      <c r="TYA44" s="220"/>
      <c r="TYB44" s="220"/>
      <c r="TYC44" s="220"/>
      <c r="TYD44" s="220"/>
      <c r="TYE44" s="220"/>
      <c r="TYF44" s="220"/>
      <c r="TYG44" s="220"/>
      <c r="TYH44" s="220"/>
      <c r="TYI44" s="220"/>
      <c r="TYJ44" s="220"/>
      <c r="TYK44" s="220"/>
      <c r="TYL44" s="220"/>
      <c r="TYM44" s="220"/>
      <c r="TYN44" s="220"/>
      <c r="TYO44" s="220"/>
      <c r="TYP44" s="220"/>
      <c r="TYQ44" s="220"/>
      <c r="TYR44" s="220"/>
      <c r="TYS44" s="220"/>
      <c r="TYT44" s="220"/>
      <c r="TYU44" s="220"/>
      <c r="TYV44" s="220"/>
      <c r="TYW44" s="220"/>
      <c r="TYX44" s="220"/>
      <c r="TYY44" s="220"/>
      <c r="TYZ44" s="220"/>
      <c r="TZA44" s="220"/>
      <c r="TZB44" s="220"/>
      <c r="TZC44" s="220"/>
      <c r="TZD44" s="220"/>
      <c r="TZE44" s="220"/>
      <c r="TZF44" s="220"/>
      <c r="TZG44" s="220"/>
      <c r="TZH44" s="220"/>
      <c r="TZI44" s="220"/>
      <c r="TZJ44" s="220"/>
      <c r="TZK44" s="220"/>
      <c r="TZL44" s="220"/>
      <c r="TZM44" s="220"/>
      <c r="TZN44" s="220"/>
      <c r="TZO44" s="220"/>
      <c r="TZP44" s="220"/>
      <c r="TZQ44" s="220"/>
      <c r="TZR44" s="220"/>
      <c r="TZS44" s="220"/>
      <c r="TZT44" s="220"/>
      <c r="TZU44" s="220"/>
      <c r="TZV44" s="220"/>
      <c r="TZW44" s="220"/>
      <c r="TZX44" s="220"/>
      <c r="TZY44" s="220"/>
      <c r="TZZ44" s="220"/>
      <c r="UAA44" s="220"/>
      <c r="UAB44" s="220"/>
      <c r="UAC44" s="220"/>
      <c r="UAD44" s="220"/>
      <c r="UAE44" s="220"/>
      <c r="UAF44" s="220"/>
      <c r="UAG44" s="220"/>
      <c r="UAH44" s="220"/>
      <c r="UAI44" s="220"/>
      <c r="UAJ44" s="220"/>
      <c r="UAK44" s="220"/>
      <c r="UAL44" s="220"/>
      <c r="UAM44" s="220"/>
      <c r="UAN44" s="220"/>
      <c r="UAO44" s="220"/>
      <c r="UAP44" s="220"/>
      <c r="UAQ44" s="220"/>
      <c r="UAR44" s="220"/>
      <c r="UAS44" s="220"/>
      <c r="UAT44" s="220"/>
      <c r="UAU44" s="220"/>
      <c r="UAV44" s="220"/>
      <c r="UAW44" s="220"/>
      <c r="UAX44" s="220"/>
      <c r="UAY44" s="220"/>
      <c r="UAZ44" s="220"/>
      <c r="UBA44" s="220"/>
      <c r="UBB44" s="220"/>
      <c r="UBC44" s="220"/>
      <c r="UBD44" s="220"/>
      <c r="UBE44" s="220"/>
      <c r="UBF44" s="220"/>
      <c r="UBG44" s="220"/>
      <c r="UBH44" s="220"/>
      <c r="UBI44" s="220"/>
      <c r="UBJ44" s="220"/>
      <c r="UBK44" s="220"/>
      <c r="UBL44" s="220"/>
      <c r="UBM44" s="220"/>
      <c r="UBN44" s="220"/>
      <c r="UBO44" s="220"/>
      <c r="UBP44" s="220"/>
      <c r="UBQ44" s="220"/>
      <c r="UBR44" s="220"/>
      <c r="UBS44" s="220"/>
      <c r="UBT44" s="220"/>
      <c r="UBU44" s="220"/>
      <c r="UBV44" s="220"/>
      <c r="UBW44" s="220"/>
      <c r="UBX44" s="220"/>
      <c r="UBY44" s="220"/>
      <c r="UBZ44" s="220"/>
      <c r="UCA44" s="220"/>
      <c r="UCB44" s="220"/>
      <c r="UCC44" s="220"/>
      <c r="UCD44" s="220"/>
      <c r="UCE44" s="220"/>
      <c r="UCF44" s="220"/>
      <c r="UCG44" s="220"/>
      <c r="UCH44" s="220"/>
      <c r="UCI44" s="220"/>
      <c r="UCJ44" s="220"/>
      <c r="UCK44" s="220"/>
      <c r="UCL44" s="220"/>
      <c r="UCM44" s="220"/>
      <c r="UCN44" s="220"/>
      <c r="UCO44" s="220"/>
      <c r="UCP44" s="220"/>
      <c r="UCQ44" s="220"/>
      <c r="UCR44" s="220"/>
      <c r="UCS44" s="220"/>
      <c r="UCT44" s="220"/>
      <c r="UCU44" s="220"/>
      <c r="UCV44" s="220"/>
      <c r="UCW44" s="220"/>
      <c r="UCX44" s="220"/>
      <c r="UCY44" s="220"/>
      <c r="UCZ44" s="220"/>
      <c r="UDA44" s="220"/>
      <c r="UDB44" s="220"/>
      <c r="UDC44" s="220"/>
      <c r="UDD44" s="220"/>
      <c r="UDE44" s="220"/>
      <c r="UDF44" s="220"/>
      <c r="UDG44" s="220"/>
      <c r="UDH44" s="220"/>
      <c r="UDI44" s="220"/>
      <c r="UDJ44" s="220"/>
      <c r="UDK44" s="220"/>
      <c r="UDL44" s="220"/>
      <c r="UDM44" s="220"/>
      <c r="UDN44" s="220"/>
      <c r="UDO44" s="220"/>
      <c r="UDP44" s="220"/>
      <c r="UDQ44" s="220"/>
      <c r="UDR44" s="220"/>
      <c r="UDS44" s="220"/>
      <c r="UDT44" s="220"/>
      <c r="UDU44" s="220"/>
      <c r="UDV44" s="220"/>
      <c r="UDW44" s="220"/>
      <c r="UDX44" s="220"/>
      <c r="UDY44" s="220"/>
      <c r="UDZ44" s="220"/>
      <c r="UEA44" s="220"/>
      <c r="UEB44" s="220"/>
      <c r="UEC44" s="220"/>
      <c r="UED44" s="220"/>
      <c r="UEE44" s="220"/>
      <c r="UEF44" s="220"/>
      <c r="UEG44" s="220"/>
      <c r="UEH44" s="220"/>
      <c r="UEI44" s="220"/>
      <c r="UEJ44" s="220"/>
      <c r="UEK44" s="220"/>
      <c r="UEL44" s="220"/>
      <c r="UEM44" s="220"/>
      <c r="UEN44" s="220"/>
      <c r="UEO44" s="220"/>
      <c r="UEP44" s="220"/>
      <c r="UEQ44" s="220"/>
      <c r="UER44" s="220"/>
      <c r="UES44" s="220"/>
      <c r="UET44" s="220"/>
      <c r="UEU44" s="220"/>
      <c r="UEV44" s="220"/>
      <c r="UEW44" s="220"/>
      <c r="UEX44" s="220"/>
      <c r="UEY44" s="220"/>
      <c r="UEZ44" s="220"/>
      <c r="UFA44" s="220"/>
      <c r="UFB44" s="220"/>
      <c r="UFC44" s="220"/>
      <c r="UFD44" s="220"/>
      <c r="UFE44" s="220"/>
      <c r="UFF44" s="220"/>
      <c r="UFG44" s="220"/>
      <c r="UFH44" s="220"/>
      <c r="UFI44" s="220"/>
      <c r="UFJ44" s="220"/>
      <c r="UFK44" s="220"/>
      <c r="UFL44" s="220"/>
      <c r="UFM44" s="220"/>
      <c r="UFN44" s="220"/>
      <c r="UFO44" s="220"/>
      <c r="UFP44" s="220"/>
      <c r="UFQ44" s="220"/>
      <c r="UFR44" s="220"/>
      <c r="UFS44" s="220"/>
      <c r="UFT44" s="220"/>
      <c r="UFU44" s="220"/>
      <c r="UFV44" s="220"/>
      <c r="UFW44" s="220"/>
      <c r="UFX44" s="220"/>
      <c r="UFY44" s="220"/>
      <c r="UFZ44" s="220"/>
      <c r="UGA44" s="220"/>
      <c r="UGB44" s="220"/>
      <c r="UGC44" s="220"/>
      <c r="UGD44" s="220"/>
      <c r="UGE44" s="220"/>
      <c r="UGF44" s="220"/>
      <c r="UGG44" s="220"/>
      <c r="UGH44" s="220"/>
      <c r="UGI44" s="220"/>
      <c r="UGJ44" s="220"/>
      <c r="UGK44" s="220"/>
      <c r="UGL44" s="220"/>
      <c r="UGM44" s="220"/>
      <c r="UGN44" s="220"/>
      <c r="UGO44" s="220"/>
      <c r="UGP44" s="220"/>
      <c r="UGQ44" s="220"/>
      <c r="UGR44" s="220"/>
      <c r="UGS44" s="220"/>
      <c r="UGT44" s="220"/>
      <c r="UGU44" s="220"/>
      <c r="UGV44" s="220"/>
      <c r="UGW44" s="220"/>
      <c r="UGX44" s="220"/>
      <c r="UGY44" s="220"/>
      <c r="UGZ44" s="220"/>
      <c r="UHA44" s="220"/>
      <c r="UHB44" s="220"/>
      <c r="UHC44" s="220"/>
      <c r="UHD44" s="220"/>
      <c r="UHE44" s="220"/>
      <c r="UHF44" s="220"/>
      <c r="UHG44" s="220"/>
      <c r="UHH44" s="220"/>
      <c r="UHI44" s="220"/>
      <c r="UHJ44" s="220"/>
      <c r="UHK44" s="220"/>
      <c r="UHL44" s="220"/>
      <c r="UHM44" s="220"/>
      <c r="UHN44" s="220"/>
      <c r="UHO44" s="220"/>
      <c r="UHP44" s="220"/>
      <c r="UHQ44" s="220"/>
      <c r="UHR44" s="220"/>
      <c r="UHS44" s="220"/>
      <c r="UHT44" s="220"/>
      <c r="UHU44" s="220"/>
      <c r="UHV44" s="220"/>
      <c r="UHW44" s="220"/>
      <c r="UHX44" s="220"/>
      <c r="UHY44" s="220"/>
      <c r="UHZ44" s="220"/>
      <c r="UIA44" s="220"/>
      <c r="UIB44" s="220"/>
      <c r="UIC44" s="220"/>
      <c r="UID44" s="220"/>
      <c r="UIE44" s="220"/>
      <c r="UIF44" s="220"/>
      <c r="UIG44" s="220"/>
      <c r="UIH44" s="220"/>
      <c r="UII44" s="220"/>
      <c r="UIJ44" s="220"/>
      <c r="UIK44" s="220"/>
      <c r="UIL44" s="220"/>
      <c r="UIM44" s="220"/>
      <c r="UIN44" s="220"/>
      <c r="UIO44" s="220"/>
      <c r="UIP44" s="220"/>
      <c r="UIQ44" s="220"/>
      <c r="UIR44" s="220"/>
      <c r="UIS44" s="220"/>
      <c r="UIT44" s="220"/>
      <c r="UIU44" s="220"/>
      <c r="UIV44" s="220"/>
      <c r="UIW44" s="220"/>
      <c r="UIX44" s="220"/>
      <c r="UIY44" s="220"/>
      <c r="UIZ44" s="220"/>
      <c r="UJA44" s="220"/>
      <c r="UJB44" s="220"/>
      <c r="UJC44" s="220"/>
      <c r="UJD44" s="220"/>
      <c r="UJE44" s="220"/>
      <c r="UJF44" s="220"/>
      <c r="UJG44" s="220"/>
      <c r="UJH44" s="220"/>
      <c r="UJI44" s="220"/>
      <c r="UJJ44" s="220"/>
      <c r="UJK44" s="220"/>
      <c r="UJL44" s="220"/>
      <c r="UJM44" s="220"/>
      <c r="UJN44" s="220"/>
      <c r="UJO44" s="220"/>
      <c r="UJP44" s="220"/>
      <c r="UJQ44" s="220"/>
      <c r="UJR44" s="220"/>
      <c r="UJS44" s="220"/>
      <c r="UJT44" s="220"/>
      <c r="UJU44" s="220"/>
      <c r="UJV44" s="220"/>
      <c r="UJW44" s="220"/>
      <c r="UJX44" s="220"/>
      <c r="UJY44" s="220"/>
      <c r="UJZ44" s="220"/>
      <c r="UKA44" s="220"/>
      <c r="UKB44" s="220"/>
      <c r="UKC44" s="220"/>
      <c r="UKD44" s="220"/>
      <c r="UKE44" s="220"/>
      <c r="UKF44" s="220"/>
      <c r="UKG44" s="220"/>
      <c r="UKH44" s="220"/>
      <c r="UKI44" s="220"/>
      <c r="UKJ44" s="220"/>
      <c r="UKK44" s="220"/>
      <c r="UKL44" s="220"/>
      <c r="UKM44" s="220"/>
      <c r="UKN44" s="220"/>
      <c r="UKO44" s="220"/>
      <c r="UKP44" s="220"/>
      <c r="UKQ44" s="220"/>
      <c r="UKR44" s="220"/>
      <c r="UKS44" s="220"/>
      <c r="UKT44" s="220"/>
      <c r="UKU44" s="220"/>
      <c r="UKV44" s="220"/>
      <c r="UKW44" s="220"/>
      <c r="UKX44" s="220"/>
      <c r="UKY44" s="220"/>
      <c r="UKZ44" s="220"/>
      <c r="ULA44" s="220"/>
      <c r="ULB44" s="220"/>
      <c r="ULC44" s="220"/>
      <c r="ULD44" s="220"/>
      <c r="ULE44" s="220"/>
      <c r="ULF44" s="220"/>
      <c r="ULG44" s="220"/>
      <c r="ULH44" s="220"/>
      <c r="ULI44" s="220"/>
      <c r="ULJ44" s="220"/>
      <c r="ULK44" s="220"/>
      <c r="ULL44" s="220"/>
      <c r="ULM44" s="220"/>
      <c r="ULN44" s="220"/>
      <c r="ULO44" s="220"/>
      <c r="ULP44" s="220"/>
      <c r="ULQ44" s="220"/>
      <c r="ULR44" s="220"/>
      <c r="ULS44" s="220"/>
      <c r="ULT44" s="220"/>
      <c r="ULU44" s="220"/>
      <c r="ULV44" s="220"/>
      <c r="ULW44" s="220"/>
      <c r="ULX44" s="220"/>
      <c r="ULY44" s="220"/>
      <c r="ULZ44" s="220"/>
      <c r="UMA44" s="220"/>
      <c r="UMB44" s="220"/>
      <c r="UMC44" s="220"/>
      <c r="UMD44" s="220"/>
      <c r="UME44" s="220"/>
      <c r="UMF44" s="220"/>
      <c r="UMG44" s="220"/>
      <c r="UMH44" s="220"/>
      <c r="UMI44" s="220"/>
      <c r="UMJ44" s="220"/>
      <c r="UMK44" s="220"/>
      <c r="UML44" s="220"/>
      <c r="UMM44" s="220"/>
      <c r="UMN44" s="220"/>
      <c r="UMO44" s="220"/>
      <c r="UMP44" s="220"/>
      <c r="UMQ44" s="220"/>
      <c r="UMR44" s="220"/>
      <c r="UMS44" s="220"/>
      <c r="UMT44" s="220"/>
      <c r="UMU44" s="220"/>
      <c r="UMV44" s="220"/>
      <c r="UMW44" s="220"/>
      <c r="UMX44" s="220"/>
      <c r="UMY44" s="220"/>
      <c r="UMZ44" s="220"/>
      <c r="UNA44" s="220"/>
      <c r="UNB44" s="220"/>
      <c r="UNC44" s="220"/>
      <c r="UND44" s="220"/>
      <c r="UNE44" s="220"/>
      <c r="UNF44" s="220"/>
      <c r="UNG44" s="220"/>
      <c r="UNH44" s="220"/>
      <c r="UNI44" s="220"/>
      <c r="UNJ44" s="220"/>
      <c r="UNK44" s="220"/>
      <c r="UNL44" s="220"/>
      <c r="UNM44" s="220"/>
      <c r="UNN44" s="220"/>
      <c r="UNO44" s="220"/>
      <c r="UNP44" s="220"/>
      <c r="UNQ44" s="220"/>
      <c r="UNR44" s="220"/>
      <c r="UNS44" s="220"/>
      <c r="UNT44" s="220"/>
      <c r="UNU44" s="220"/>
      <c r="UNV44" s="220"/>
      <c r="UNW44" s="220"/>
      <c r="UNX44" s="220"/>
      <c r="UNY44" s="220"/>
      <c r="UNZ44" s="220"/>
      <c r="UOA44" s="220"/>
      <c r="UOB44" s="220"/>
      <c r="UOC44" s="220"/>
      <c r="UOD44" s="220"/>
      <c r="UOE44" s="220"/>
      <c r="UOF44" s="220"/>
      <c r="UOG44" s="220"/>
      <c r="UOH44" s="220"/>
      <c r="UOI44" s="220"/>
      <c r="UOJ44" s="220"/>
      <c r="UOK44" s="220"/>
      <c r="UOL44" s="220"/>
      <c r="UOM44" s="220"/>
      <c r="UON44" s="220"/>
      <c r="UOO44" s="220"/>
      <c r="UOP44" s="220"/>
      <c r="UOQ44" s="220"/>
      <c r="UOR44" s="220"/>
      <c r="UOS44" s="220"/>
      <c r="UOT44" s="220"/>
      <c r="UOU44" s="220"/>
      <c r="UOV44" s="220"/>
      <c r="UOW44" s="220"/>
      <c r="UOX44" s="220"/>
      <c r="UOY44" s="220"/>
      <c r="UOZ44" s="220"/>
      <c r="UPA44" s="220"/>
      <c r="UPB44" s="220"/>
      <c r="UPC44" s="220"/>
      <c r="UPD44" s="220"/>
      <c r="UPE44" s="220"/>
      <c r="UPF44" s="220"/>
      <c r="UPG44" s="220"/>
      <c r="UPH44" s="220"/>
      <c r="UPI44" s="220"/>
      <c r="UPJ44" s="220"/>
      <c r="UPK44" s="220"/>
      <c r="UPL44" s="220"/>
      <c r="UPM44" s="220"/>
      <c r="UPN44" s="220"/>
      <c r="UPO44" s="220"/>
      <c r="UPP44" s="220"/>
      <c r="UPQ44" s="220"/>
      <c r="UPR44" s="220"/>
      <c r="UPS44" s="220"/>
      <c r="UPT44" s="220"/>
      <c r="UPU44" s="220"/>
      <c r="UPV44" s="220"/>
      <c r="UPW44" s="220"/>
      <c r="UPX44" s="220"/>
      <c r="UPY44" s="220"/>
      <c r="UPZ44" s="220"/>
      <c r="UQA44" s="220"/>
      <c r="UQB44" s="220"/>
      <c r="UQC44" s="220"/>
      <c r="UQD44" s="220"/>
      <c r="UQE44" s="220"/>
      <c r="UQF44" s="220"/>
      <c r="UQG44" s="220"/>
      <c r="UQH44" s="220"/>
      <c r="UQI44" s="220"/>
      <c r="UQJ44" s="220"/>
      <c r="UQK44" s="220"/>
      <c r="UQL44" s="220"/>
      <c r="UQM44" s="220"/>
      <c r="UQN44" s="220"/>
      <c r="UQO44" s="220"/>
      <c r="UQP44" s="220"/>
      <c r="UQQ44" s="220"/>
      <c r="UQR44" s="220"/>
      <c r="UQS44" s="220"/>
      <c r="UQT44" s="220"/>
      <c r="UQU44" s="220"/>
      <c r="UQV44" s="220"/>
      <c r="UQW44" s="220"/>
      <c r="UQX44" s="220"/>
      <c r="UQY44" s="220"/>
      <c r="UQZ44" s="220"/>
      <c r="URA44" s="220"/>
      <c r="URB44" s="220"/>
      <c r="URC44" s="220"/>
      <c r="URD44" s="220"/>
      <c r="URE44" s="220"/>
      <c r="URF44" s="220"/>
      <c r="URG44" s="220"/>
      <c r="URH44" s="220"/>
      <c r="URI44" s="220"/>
      <c r="URJ44" s="220"/>
      <c r="URK44" s="220"/>
      <c r="URL44" s="220"/>
      <c r="URM44" s="220"/>
      <c r="URN44" s="220"/>
      <c r="URO44" s="220"/>
      <c r="URP44" s="220"/>
      <c r="URQ44" s="220"/>
      <c r="URR44" s="220"/>
      <c r="URS44" s="220"/>
      <c r="URT44" s="220"/>
      <c r="URU44" s="220"/>
      <c r="URV44" s="220"/>
      <c r="URW44" s="220"/>
      <c r="URX44" s="220"/>
      <c r="URY44" s="220"/>
      <c r="URZ44" s="220"/>
      <c r="USA44" s="220"/>
      <c r="USB44" s="220"/>
      <c r="USC44" s="220"/>
      <c r="USD44" s="220"/>
      <c r="USE44" s="220"/>
      <c r="USF44" s="220"/>
      <c r="USG44" s="220"/>
      <c r="USH44" s="220"/>
      <c r="USI44" s="220"/>
      <c r="USJ44" s="220"/>
      <c r="USK44" s="220"/>
      <c r="USL44" s="220"/>
      <c r="USM44" s="220"/>
      <c r="USN44" s="220"/>
      <c r="USO44" s="220"/>
      <c r="USP44" s="220"/>
      <c r="USQ44" s="220"/>
      <c r="USR44" s="220"/>
      <c r="USS44" s="220"/>
      <c r="UST44" s="220"/>
      <c r="USU44" s="220"/>
      <c r="USV44" s="220"/>
      <c r="USW44" s="220"/>
      <c r="USX44" s="220"/>
      <c r="USY44" s="220"/>
      <c r="USZ44" s="220"/>
      <c r="UTA44" s="220"/>
      <c r="UTB44" s="220"/>
      <c r="UTC44" s="220"/>
      <c r="UTD44" s="220"/>
      <c r="UTE44" s="220"/>
      <c r="UTF44" s="220"/>
      <c r="UTG44" s="220"/>
      <c r="UTH44" s="220"/>
      <c r="UTI44" s="220"/>
      <c r="UTJ44" s="220"/>
      <c r="UTK44" s="220"/>
      <c r="UTL44" s="220"/>
      <c r="UTM44" s="220"/>
      <c r="UTN44" s="220"/>
      <c r="UTO44" s="220"/>
      <c r="UTP44" s="220"/>
      <c r="UTQ44" s="220"/>
      <c r="UTR44" s="220"/>
      <c r="UTS44" s="220"/>
      <c r="UTT44" s="220"/>
      <c r="UTU44" s="220"/>
      <c r="UTV44" s="220"/>
      <c r="UTW44" s="220"/>
      <c r="UTX44" s="220"/>
      <c r="UTY44" s="220"/>
      <c r="UTZ44" s="220"/>
      <c r="UUA44" s="220"/>
      <c r="UUB44" s="220"/>
      <c r="UUC44" s="220"/>
      <c r="UUD44" s="220"/>
      <c r="UUE44" s="220"/>
      <c r="UUF44" s="220"/>
      <c r="UUG44" s="220"/>
      <c r="UUH44" s="220"/>
      <c r="UUI44" s="220"/>
      <c r="UUJ44" s="220"/>
      <c r="UUK44" s="220"/>
      <c r="UUL44" s="220"/>
      <c r="UUM44" s="220"/>
      <c r="UUN44" s="220"/>
      <c r="UUO44" s="220"/>
      <c r="UUP44" s="220"/>
      <c r="UUQ44" s="220"/>
      <c r="UUR44" s="220"/>
      <c r="UUS44" s="220"/>
      <c r="UUT44" s="220"/>
      <c r="UUU44" s="220"/>
      <c r="UUV44" s="220"/>
      <c r="UUW44" s="220"/>
      <c r="UUX44" s="220"/>
      <c r="UUY44" s="220"/>
      <c r="UUZ44" s="220"/>
      <c r="UVA44" s="220"/>
      <c r="UVB44" s="220"/>
      <c r="UVC44" s="220"/>
      <c r="UVD44" s="220"/>
      <c r="UVE44" s="220"/>
      <c r="UVF44" s="220"/>
      <c r="UVG44" s="220"/>
      <c r="UVH44" s="220"/>
      <c r="UVI44" s="220"/>
      <c r="UVJ44" s="220"/>
      <c r="UVK44" s="220"/>
      <c r="UVL44" s="220"/>
      <c r="UVM44" s="220"/>
      <c r="UVN44" s="220"/>
      <c r="UVO44" s="220"/>
      <c r="UVP44" s="220"/>
      <c r="UVQ44" s="220"/>
      <c r="UVR44" s="220"/>
      <c r="UVS44" s="220"/>
      <c r="UVT44" s="220"/>
      <c r="UVU44" s="220"/>
      <c r="UVV44" s="220"/>
      <c r="UVW44" s="220"/>
      <c r="UVX44" s="220"/>
      <c r="UVY44" s="220"/>
      <c r="UVZ44" s="220"/>
      <c r="UWA44" s="220"/>
      <c r="UWB44" s="220"/>
      <c r="UWC44" s="220"/>
      <c r="UWD44" s="220"/>
      <c r="UWE44" s="220"/>
      <c r="UWF44" s="220"/>
      <c r="UWG44" s="220"/>
      <c r="UWH44" s="220"/>
      <c r="UWI44" s="220"/>
      <c r="UWJ44" s="220"/>
      <c r="UWK44" s="220"/>
      <c r="UWL44" s="220"/>
      <c r="UWM44" s="220"/>
      <c r="UWN44" s="220"/>
      <c r="UWO44" s="220"/>
      <c r="UWP44" s="220"/>
      <c r="UWQ44" s="220"/>
      <c r="UWR44" s="220"/>
      <c r="UWS44" s="220"/>
      <c r="UWT44" s="220"/>
      <c r="UWU44" s="220"/>
      <c r="UWV44" s="220"/>
      <c r="UWW44" s="220"/>
      <c r="UWX44" s="220"/>
      <c r="UWY44" s="220"/>
      <c r="UWZ44" s="220"/>
      <c r="UXA44" s="220"/>
      <c r="UXB44" s="220"/>
      <c r="UXC44" s="220"/>
      <c r="UXD44" s="220"/>
      <c r="UXE44" s="220"/>
      <c r="UXF44" s="220"/>
      <c r="UXG44" s="220"/>
      <c r="UXH44" s="220"/>
      <c r="UXI44" s="220"/>
      <c r="UXJ44" s="220"/>
      <c r="UXK44" s="220"/>
      <c r="UXL44" s="220"/>
      <c r="UXM44" s="220"/>
      <c r="UXN44" s="220"/>
      <c r="UXO44" s="220"/>
      <c r="UXP44" s="220"/>
      <c r="UXQ44" s="220"/>
      <c r="UXR44" s="220"/>
      <c r="UXS44" s="220"/>
      <c r="UXT44" s="220"/>
      <c r="UXU44" s="220"/>
      <c r="UXV44" s="220"/>
      <c r="UXW44" s="220"/>
      <c r="UXX44" s="220"/>
      <c r="UXY44" s="220"/>
      <c r="UXZ44" s="220"/>
      <c r="UYA44" s="220"/>
      <c r="UYB44" s="220"/>
      <c r="UYC44" s="220"/>
      <c r="UYD44" s="220"/>
      <c r="UYE44" s="220"/>
      <c r="UYF44" s="220"/>
      <c r="UYG44" s="220"/>
      <c r="UYH44" s="220"/>
      <c r="UYI44" s="220"/>
      <c r="UYJ44" s="220"/>
      <c r="UYK44" s="220"/>
      <c r="UYL44" s="220"/>
      <c r="UYM44" s="220"/>
      <c r="UYN44" s="220"/>
      <c r="UYO44" s="220"/>
      <c r="UYP44" s="220"/>
      <c r="UYQ44" s="220"/>
      <c r="UYR44" s="220"/>
      <c r="UYS44" s="220"/>
      <c r="UYT44" s="220"/>
      <c r="UYU44" s="220"/>
      <c r="UYV44" s="220"/>
      <c r="UYW44" s="220"/>
      <c r="UYX44" s="220"/>
      <c r="UYY44" s="220"/>
      <c r="UYZ44" s="220"/>
      <c r="UZA44" s="220"/>
      <c r="UZB44" s="220"/>
      <c r="UZC44" s="220"/>
      <c r="UZD44" s="220"/>
      <c r="UZE44" s="220"/>
      <c r="UZF44" s="220"/>
      <c r="UZG44" s="220"/>
      <c r="UZH44" s="220"/>
      <c r="UZI44" s="220"/>
      <c r="UZJ44" s="220"/>
      <c r="UZK44" s="220"/>
      <c r="UZL44" s="220"/>
      <c r="UZM44" s="220"/>
      <c r="UZN44" s="220"/>
      <c r="UZO44" s="220"/>
      <c r="UZP44" s="220"/>
      <c r="UZQ44" s="220"/>
      <c r="UZR44" s="220"/>
      <c r="UZS44" s="220"/>
      <c r="UZT44" s="220"/>
      <c r="UZU44" s="220"/>
      <c r="UZV44" s="220"/>
      <c r="UZW44" s="220"/>
      <c r="UZX44" s="220"/>
      <c r="UZY44" s="220"/>
      <c r="UZZ44" s="220"/>
      <c r="VAA44" s="220"/>
      <c r="VAB44" s="220"/>
      <c r="VAC44" s="220"/>
      <c r="VAD44" s="220"/>
      <c r="VAE44" s="220"/>
      <c r="VAF44" s="220"/>
      <c r="VAG44" s="220"/>
      <c r="VAH44" s="220"/>
      <c r="VAI44" s="220"/>
      <c r="VAJ44" s="220"/>
      <c r="VAK44" s="220"/>
      <c r="VAL44" s="220"/>
      <c r="VAM44" s="220"/>
      <c r="VAN44" s="220"/>
      <c r="VAO44" s="220"/>
      <c r="VAP44" s="220"/>
      <c r="VAQ44" s="220"/>
      <c r="VAR44" s="220"/>
      <c r="VAS44" s="220"/>
      <c r="VAT44" s="220"/>
      <c r="VAU44" s="220"/>
      <c r="VAV44" s="220"/>
      <c r="VAW44" s="220"/>
      <c r="VAX44" s="220"/>
      <c r="VAY44" s="220"/>
      <c r="VAZ44" s="220"/>
      <c r="VBA44" s="220"/>
      <c r="VBB44" s="220"/>
      <c r="VBC44" s="220"/>
      <c r="VBD44" s="220"/>
      <c r="VBE44" s="220"/>
      <c r="VBF44" s="220"/>
      <c r="VBG44" s="220"/>
      <c r="VBH44" s="220"/>
      <c r="VBI44" s="220"/>
      <c r="VBJ44" s="220"/>
      <c r="VBK44" s="220"/>
      <c r="VBL44" s="220"/>
      <c r="VBM44" s="220"/>
      <c r="VBN44" s="220"/>
      <c r="VBO44" s="220"/>
      <c r="VBP44" s="220"/>
      <c r="VBQ44" s="220"/>
      <c r="VBR44" s="220"/>
      <c r="VBS44" s="220"/>
      <c r="VBT44" s="220"/>
      <c r="VBU44" s="220"/>
      <c r="VBV44" s="220"/>
      <c r="VBW44" s="220"/>
      <c r="VBX44" s="220"/>
      <c r="VBY44" s="220"/>
      <c r="VBZ44" s="220"/>
      <c r="VCA44" s="220"/>
      <c r="VCB44" s="220"/>
      <c r="VCC44" s="220"/>
      <c r="VCD44" s="220"/>
      <c r="VCE44" s="220"/>
      <c r="VCF44" s="220"/>
      <c r="VCG44" s="220"/>
      <c r="VCH44" s="220"/>
      <c r="VCI44" s="220"/>
      <c r="VCJ44" s="220"/>
      <c r="VCK44" s="220"/>
      <c r="VCL44" s="220"/>
      <c r="VCM44" s="220"/>
      <c r="VCN44" s="220"/>
      <c r="VCO44" s="220"/>
      <c r="VCP44" s="220"/>
      <c r="VCQ44" s="220"/>
      <c r="VCR44" s="220"/>
      <c r="VCS44" s="220"/>
      <c r="VCT44" s="220"/>
      <c r="VCU44" s="220"/>
      <c r="VCV44" s="220"/>
      <c r="VCW44" s="220"/>
      <c r="VCX44" s="220"/>
      <c r="VCY44" s="220"/>
      <c r="VCZ44" s="220"/>
      <c r="VDA44" s="220"/>
      <c r="VDB44" s="220"/>
      <c r="VDC44" s="220"/>
      <c r="VDD44" s="220"/>
      <c r="VDE44" s="220"/>
      <c r="VDF44" s="220"/>
      <c r="VDG44" s="220"/>
      <c r="VDH44" s="220"/>
      <c r="VDI44" s="220"/>
      <c r="VDJ44" s="220"/>
      <c r="VDK44" s="220"/>
      <c r="VDL44" s="220"/>
      <c r="VDM44" s="220"/>
      <c r="VDN44" s="220"/>
      <c r="VDO44" s="220"/>
      <c r="VDP44" s="220"/>
      <c r="VDQ44" s="220"/>
      <c r="VDR44" s="220"/>
      <c r="VDS44" s="220"/>
      <c r="VDT44" s="220"/>
      <c r="VDU44" s="220"/>
      <c r="VDV44" s="220"/>
      <c r="VDW44" s="220"/>
      <c r="VDX44" s="220"/>
      <c r="VDY44" s="220"/>
      <c r="VDZ44" s="220"/>
      <c r="VEA44" s="220"/>
      <c r="VEB44" s="220"/>
      <c r="VEC44" s="220"/>
      <c r="VED44" s="220"/>
      <c r="VEE44" s="220"/>
      <c r="VEF44" s="220"/>
      <c r="VEG44" s="220"/>
      <c r="VEH44" s="220"/>
      <c r="VEI44" s="220"/>
      <c r="VEJ44" s="220"/>
      <c r="VEK44" s="220"/>
      <c r="VEL44" s="220"/>
      <c r="VEM44" s="220"/>
      <c r="VEN44" s="220"/>
      <c r="VEO44" s="220"/>
      <c r="VEP44" s="220"/>
      <c r="VEQ44" s="220"/>
      <c r="VER44" s="220"/>
      <c r="VES44" s="220"/>
      <c r="VET44" s="220"/>
      <c r="VEU44" s="220"/>
      <c r="VEV44" s="220"/>
      <c r="VEW44" s="220"/>
      <c r="VEX44" s="220"/>
      <c r="VEY44" s="220"/>
      <c r="VEZ44" s="220"/>
      <c r="VFA44" s="220"/>
      <c r="VFB44" s="220"/>
      <c r="VFC44" s="220"/>
      <c r="VFD44" s="220"/>
      <c r="VFE44" s="220"/>
      <c r="VFF44" s="220"/>
      <c r="VFG44" s="220"/>
      <c r="VFH44" s="220"/>
      <c r="VFI44" s="220"/>
      <c r="VFJ44" s="220"/>
      <c r="VFK44" s="220"/>
      <c r="VFL44" s="220"/>
      <c r="VFM44" s="220"/>
      <c r="VFN44" s="220"/>
      <c r="VFO44" s="220"/>
      <c r="VFP44" s="220"/>
      <c r="VFQ44" s="220"/>
      <c r="VFR44" s="220"/>
      <c r="VFS44" s="220"/>
      <c r="VFT44" s="220"/>
      <c r="VFU44" s="220"/>
      <c r="VFV44" s="220"/>
      <c r="VFW44" s="220"/>
      <c r="VFX44" s="220"/>
      <c r="VFY44" s="220"/>
      <c r="VFZ44" s="220"/>
      <c r="VGA44" s="220"/>
      <c r="VGB44" s="220"/>
      <c r="VGC44" s="220"/>
      <c r="VGD44" s="220"/>
      <c r="VGE44" s="220"/>
      <c r="VGF44" s="220"/>
      <c r="VGG44" s="220"/>
      <c r="VGH44" s="220"/>
      <c r="VGI44" s="220"/>
      <c r="VGJ44" s="220"/>
      <c r="VGK44" s="220"/>
      <c r="VGL44" s="220"/>
      <c r="VGM44" s="220"/>
      <c r="VGN44" s="220"/>
      <c r="VGO44" s="220"/>
      <c r="VGP44" s="220"/>
      <c r="VGQ44" s="220"/>
      <c r="VGR44" s="220"/>
      <c r="VGS44" s="220"/>
      <c r="VGT44" s="220"/>
      <c r="VGU44" s="220"/>
      <c r="VGV44" s="220"/>
      <c r="VGW44" s="220"/>
      <c r="VGX44" s="220"/>
      <c r="VGY44" s="220"/>
      <c r="VGZ44" s="220"/>
      <c r="VHA44" s="220"/>
      <c r="VHB44" s="220"/>
      <c r="VHC44" s="220"/>
      <c r="VHD44" s="220"/>
      <c r="VHE44" s="220"/>
      <c r="VHF44" s="220"/>
      <c r="VHG44" s="220"/>
      <c r="VHH44" s="220"/>
      <c r="VHI44" s="220"/>
      <c r="VHJ44" s="220"/>
      <c r="VHK44" s="220"/>
      <c r="VHL44" s="220"/>
      <c r="VHM44" s="220"/>
      <c r="VHN44" s="220"/>
      <c r="VHO44" s="220"/>
      <c r="VHP44" s="220"/>
      <c r="VHQ44" s="220"/>
      <c r="VHR44" s="220"/>
      <c r="VHS44" s="220"/>
      <c r="VHT44" s="220"/>
      <c r="VHU44" s="220"/>
      <c r="VHV44" s="220"/>
      <c r="VHW44" s="220"/>
      <c r="VHX44" s="220"/>
      <c r="VHY44" s="220"/>
      <c r="VHZ44" s="220"/>
      <c r="VIA44" s="220"/>
      <c r="VIB44" s="220"/>
      <c r="VIC44" s="220"/>
      <c r="VID44" s="220"/>
      <c r="VIE44" s="220"/>
      <c r="VIF44" s="220"/>
      <c r="VIG44" s="220"/>
      <c r="VIH44" s="220"/>
      <c r="VII44" s="220"/>
      <c r="VIJ44" s="220"/>
      <c r="VIK44" s="220"/>
      <c r="VIL44" s="220"/>
      <c r="VIM44" s="220"/>
      <c r="VIN44" s="220"/>
      <c r="VIO44" s="220"/>
      <c r="VIP44" s="220"/>
      <c r="VIQ44" s="220"/>
      <c r="VIR44" s="220"/>
      <c r="VIS44" s="220"/>
      <c r="VIT44" s="220"/>
      <c r="VIU44" s="220"/>
      <c r="VIV44" s="220"/>
      <c r="VIW44" s="220"/>
      <c r="VIX44" s="220"/>
      <c r="VIY44" s="220"/>
      <c r="VIZ44" s="220"/>
      <c r="VJA44" s="220"/>
      <c r="VJB44" s="220"/>
      <c r="VJC44" s="220"/>
      <c r="VJD44" s="220"/>
      <c r="VJE44" s="220"/>
      <c r="VJF44" s="220"/>
      <c r="VJG44" s="220"/>
      <c r="VJH44" s="220"/>
      <c r="VJI44" s="220"/>
      <c r="VJJ44" s="220"/>
      <c r="VJK44" s="220"/>
      <c r="VJL44" s="220"/>
      <c r="VJM44" s="220"/>
      <c r="VJN44" s="220"/>
      <c r="VJO44" s="220"/>
      <c r="VJP44" s="220"/>
      <c r="VJQ44" s="220"/>
      <c r="VJR44" s="220"/>
      <c r="VJS44" s="220"/>
      <c r="VJT44" s="220"/>
      <c r="VJU44" s="220"/>
      <c r="VJV44" s="220"/>
      <c r="VJW44" s="220"/>
      <c r="VJX44" s="220"/>
      <c r="VJY44" s="220"/>
      <c r="VJZ44" s="220"/>
      <c r="VKA44" s="220"/>
      <c r="VKB44" s="220"/>
      <c r="VKC44" s="220"/>
      <c r="VKD44" s="220"/>
      <c r="VKE44" s="220"/>
      <c r="VKF44" s="220"/>
      <c r="VKG44" s="220"/>
      <c r="VKH44" s="220"/>
      <c r="VKI44" s="220"/>
      <c r="VKJ44" s="220"/>
      <c r="VKK44" s="220"/>
      <c r="VKL44" s="220"/>
      <c r="VKM44" s="220"/>
      <c r="VKN44" s="220"/>
      <c r="VKO44" s="220"/>
      <c r="VKP44" s="220"/>
      <c r="VKQ44" s="220"/>
      <c r="VKR44" s="220"/>
      <c r="VKS44" s="220"/>
      <c r="VKT44" s="220"/>
      <c r="VKU44" s="220"/>
      <c r="VKV44" s="220"/>
      <c r="VKW44" s="220"/>
      <c r="VKX44" s="220"/>
      <c r="VKY44" s="220"/>
      <c r="VKZ44" s="220"/>
      <c r="VLA44" s="220"/>
      <c r="VLB44" s="220"/>
      <c r="VLC44" s="220"/>
      <c r="VLD44" s="220"/>
      <c r="VLE44" s="220"/>
      <c r="VLF44" s="220"/>
      <c r="VLG44" s="220"/>
      <c r="VLH44" s="220"/>
      <c r="VLI44" s="220"/>
      <c r="VLJ44" s="220"/>
      <c r="VLK44" s="220"/>
      <c r="VLL44" s="220"/>
      <c r="VLM44" s="220"/>
      <c r="VLN44" s="220"/>
      <c r="VLO44" s="220"/>
      <c r="VLP44" s="220"/>
      <c r="VLQ44" s="220"/>
      <c r="VLR44" s="220"/>
      <c r="VLS44" s="220"/>
      <c r="VLT44" s="220"/>
      <c r="VLU44" s="220"/>
      <c r="VLV44" s="220"/>
      <c r="VLW44" s="220"/>
      <c r="VLX44" s="220"/>
      <c r="VLY44" s="220"/>
      <c r="VLZ44" s="220"/>
      <c r="VMA44" s="220"/>
      <c r="VMB44" s="220"/>
      <c r="VMC44" s="220"/>
      <c r="VMD44" s="220"/>
      <c r="VME44" s="220"/>
      <c r="VMF44" s="220"/>
      <c r="VMG44" s="220"/>
      <c r="VMH44" s="220"/>
      <c r="VMI44" s="220"/>
      <c r="VMJ44" s="220"/>
      <c r="VMK44" s="220"/>
      <c r="VML44" s="220"/>
      <c r="VMM44" s="220"/>
      <c r="VMN44" s="220"/>
      <c r="VMO44" s="220"/>
      <c r="VMP44" s="220"/>
      <c r="VMQ44" s="220"/>
      <c r="VMR44" s="220"/>
      <c r="VMS44" s="220"/>
      <c r="VMT44" s="220"/>
      <c r="VMU44" s="220"/>
      <c r="VMV44" s="220"/>
      <c r="VMW44" s="220"/>
      <c r="VMX44" s="220"/>
      <c r="VMY44" s="220"/>
      <c r="VMZ44" s="220"/>
      <c r="VNA44" s="220"/>
      <c r="VNB44" s="220"/>
      <c r="VNC44" s="220"/>
      <c r="VND44" s="220"/>
      <c r="VNE44" s="220"/>
      <c r="VNF44" s="220"/>
      <c r="VNG44" s="220"/>
      <c r="VNH44" s="220"/>
      <c r="VNI44" s="220"/>
      <c r="VNJ44" s="220"/>
      <c r="VNK44" s="220"/>
      <c r="VNL44" s="220"/>
      <c r="VNM44" s="220"/>
      <c r="VNN44" s="220"/>
      <c r="VNO44" s="220"/>
      <c r="VNP44" s="220"/>
      <c r="VNQ44" s="220"/>
      <c r="VNR44" s="220"/>
      <c r="VNS44" s="220"/>
      <c r="VNT44" s="220"/>
      <c r="VNU44" s="220"/>
      <c r="VNV44" s="220"/>
      <c r="VNW44" s="220"/>
      <c r="VNX44" s="220"/>
      <c r="VNY44" s="220"/>
      <c r="VNZ44" s="220"/>
      <c r="VOA44" s="220"/>
      <c r="VOB44" s="220"/>
      <c r="VOC44" s="220"/>
      <c r="VOD44" s="220"/>
      <c r="VOE44" s="220"/>
      <c r="VOF44" s="220"/>
      <c r="VOG44" s="220"/>
      <c r="VOH44" s="220"/>
      <c r="VOI44" s="220"/>
      <c r="VOJ44" s="220"/>
      <c r="VOK44" s="220"/>
      <c r="VOL44" s="220"/>
      <c r="VOM44" s="220"/>
      <c r="VON44" s="220"/>
      <c r="VOO44" s="220"/>
      <c r="VOP44" s="220"/>
      <c r="VOQ44" s="220"/>
      <c r="VOR44" s="220"/>
      <c r="VOS44" s="220"/>
      <c r="VOT44" s="220"/>
      <c r="VOU44" s="220"/>
      <c r="VOV44" s="220"/>
      <c r="VOW44" s="220"/>
      <c r="VOX44" s="220"/>
      <c r="VOY44" s="220"/>
      <c r="VOZ44" s="220"/>
      <c r="VPA44" s="220"/>
      <c r="VPB44" s="220"/>
      <c r="VPC44" s="220"/>
      <c r="VPD44" s="220"/>
      <c r="VPE44" s="220"/>
      <c r="VPF44" s="220"/>
      <c r="VPG44" s="220"/>
      <c r="VPH44" s="220"/>
      <c r="VPI44" s="220"/>
      <c r="VPJ44" s="220"/>
      <c r="VPK44" s="220"/>
      <c r="VPL44" s="220"/>
      <c r="VPM44" s="220"/>
      <c r="VPN44" s="220"/>
      <c r="VPO44" s="220"/>
      <c r="VPP44" s="220"/>
      <c r="VPQ44" s="220"/>
      <c r="VPR44" s="220"/>
      <c r="VPS44" s="220"/>
      <c r="VPT44" s="220"/>
      <c r="VPU44" s="220"/>
      <c r="VPV44" s="220"/>
      <c r="VPW44" s="220"/>
      <c r="VPX44" s="220"/>
      <c r="VPY44" s="220"/>
      <c r="VPZ44" s="220"/>
      <c r="VQA44" s="220"/>
      <c r="VQB44" s="220"/>
      <c r="VQC44" s="220"/>
      <c r="VQD44" s="220"/>
      <c r="VQE44" s="220"/>
      <c r="VQF44" s="220"/>
      <c r="VQG44" s="220"/>
      <c r="VQH44" s="220"/>
      <c r="VQI44" s="220"/>
      <c r="VQJ44" s="220"/>
      <c r="VQK44" s="220"/>
      <c r="VQL44" s="220"/>
      <c r="VQM44" s="220"/>
      <c r="VQN44" s="220"/>
      <c r="VQO44" s="220"/>
      <c r="VQP44" s="220"/>
      <c r="VQQ44" s="220"/>
      <c r="VQR44" s="220"/>
      <c r="VQS44" s="220"/>
      <c r="VQT44" s="220"/>
      <c r="VQU44" s="220"/>
      <c r="VQV44" s="220"/>
      <c r="VQW44" s="220"/>
      <c r="VQX44" s="220"/>
      <c r="VQY44" s="220"/>
      <c r="VQZ44" s="220"/>
      <c r="VRA44" s="220"/>
      <c r="VRB44" s="220"/>
      <c r="VRC44" s="220"/>
      <c r="VRD44" s="220"/>
      <c r="VRE44" s="220"/>
      <c r="VRF44" s="220"/>
      <c r="VRG44" s="220"/>
      <c r="VRH44" s="220"/>
      <c r="VRI44" s="220"/>
      <c r="VRJ44" s="220"/>
      <c r="VRK44" s="220"/>
      <c r="VRL44" s="220"/>
      <c r="VRM44" s="220"/>
      <c r="VRN44" s="220"/>
      <c r="VRO44" s="220"/>
      <c r="VRP44" s="220"/>
      <c r="VRQ44" s="220"/>
      <c r="VRR44" s="220"/>
      <c r="VRS44" s="220"/>
      <c r="VRT44" s="220"/>
      <c r="VRU44" s="220"/>
      <c r="VRV44" s="220"/>
      <c r="VRW44" s="220"/>
      <c r="VRX44" s="220"/>
      <c r="VRY44" s="220"/>
      <c r="VRZ44" s="220"/>
      <c r="VSA44" s="220"/>
      <c r="VSB44" s="220"/>
      <c r="VSC44" s="220"/>
      <c r="VSD44" s="220"/>
      <c r="VSE44" s="220"/>
      <c r="VSF44" s="220"/>
      <c r="VSG44" s="220"/>
      <c r="VSH44" s="220"/>
      <c r="VSI44" s="220"/>
      <c r="VSJ44" s="220"/>
      <c r="VSK44" s="220"/>
      <c r="VSL44" s="220"/>
      <c r="VSM44" s="220"/>
      <c r="VSN44" s="220"/>
      <c r="VSO44" s="220"/>
      <c r="VSP44" s="220"/>
      <c r="VSQ44" s="220"/>
      <c r="VSR44" s="220"/>
      <c r="VSS44" s="220"/>
      <c r="VST44" s="220"/>
      <c r="VSU44" s="220"/>
      <c r="VSV44" s="220"/>
      <c r="VSW44" s="220"/>
      <c r="VSX44" s="220"/>
      <c r="VSY44" s="220"/>
      <c r="VSZ44" s="220"/>
      <c r="VTA44" s="220"/>
      <c r="VTB44" s="220"/>
      <c r="VTC44" s="220"/>
      <c r="VTD44" s="220"/>
      <c r="VTE44" s="220"/>
      <c r="VTF44" s="220"/>
      <c r="VTG44" s="220"/>
      <c r="VTH44" s="220"/>
      <c r="VTI44" s="220"/>
      <c r="VTJ44" s="220"/>
      <c r="VTK44" s="220"/>
      <c r="VTL44" s="220"/>
      <c r="VTM44" s="220"/>
      <c r="VTN44" s="220"/>
      <c r="VTO44" s="220"/>
      <c r="VTP44" s="220"/>
      <c r="VTQ44" s="220"/>
      <c r="VTR44" s="220"/>
      <c r="VTS44" s="220"/>
      <c r="VTT44" s="220"/>
      <c r="VTU44" s="220"/>
      <c r="VTV44" s="220"/>
      <c r="VTW44" s="220"/>
      <c r="VTX44" s="220"/>
      <c r="VTY44" s="220"/>
      <c r="VTZ44" s="220"/>
      <c r="VUA44" s="220"/>
      <c r="VUB44" s="220"/>
      <c r="VUC44" s="220"/>
      <c r="VUD44" s="220"/>
      <c r="VUE44" s="220"/>
      <c r="VUF44" s="220"/>
      <c r="VUG44" s="220"/>
      <c r="VUH44" s="220"/>
      <c r="VUI44" s="220"/>
      <c r="VUJ44" s="220"/>
      <c r="VUK44" s="220"/>
      <c r="VUL44" s="220"/>
      <c r="VUM44" s="220"/>
      <c r="VUN44" s="220"/>
      <c r="VUO44" s="220"/>
      <c r="VUP44" s="220"/>
      <c r="VUQ44" s="220"/>
      <c r="VUR44" s="220"/>
      <c r="VUS44" s="220"/>
      <c r="VUT44" s="220"/>
      <c r="VUU44" s="220"/>
      <c r="VUV44" s="220"/>
      <c r="VUW44" s="220"/>
      <c r="VUX44" s="220"/>
      <c r="VUY44" s="220"/>
      <c r="VUZ44" s="220"/>
      <c r="VVA44" s="220"/>
      <c r="VVB44" s="220"/>
      <c r="VVC44" s="220"/>
      <c r="VVD44" s="220"/>
      <c r="VVE44" s="220"/>
      <c r="VVF44" s="220"/>
      <c r="VVG44" s="220"/>
      <c r="VVH44" s="220"/>
      <c r="VVI44" s="220"/>
      <c r="VVJ44" s="220"/>
      <c r="VVK44" s="220"/>
      <c r="VVL44" s="220"/>
      <c r="VVM44" s="220"/>
      <c r="VVN44" s="220"/>
      <c r="VVO44" s="220"/>
      <c r="VVP44" s="220"/>
      <c r="VVQ44" s="220"/>
      <c r="VVR44" s="220"/>
      <c r="VVS44" s="220"/>
      <c r="VVT44" s="220"/>
      <c r="VVU44" s="220"/>
      <c r="VVV44" s="220"/>
      <c r="VVW44" s="220"/>
      <c r="VVX44" s="220"/>
      <c r="VVY44" s="220"/>
      <c r="VVZ44" s="220"/>
      <c r="VWA44" s="220"/>
      <c r="VWB44" s="220"/>
      <c r="VWC44" s="220"/>
      <c r="VWD44" s="220"/>
      <c r="VWE44" s="220"/>
      <c r="VWF44" s="220"/>
      <c r="VWG44" s="220"/>
      <c r="VWH44" s="220"/>
      <c r="VWI44" s="220"/>
      <c r="VWJ44" s="220"/>
      <c r="VWK44" s="220"/>
      <c r="VWL44" s="220"/>
      <c r="VWM44" s="220"/>
      <c r="VWN44" s="220"/>
      <c r="VWO44" s="220"/>
      <c r="VWP44" s="220"/>
      <c r="VWQ44" s="220"/>
      <c r="VWR44" s="220"/>
      <c r="VWS44" s="220"/>
      <c r="VWT44" s="220"/>
      <c r="VWU44" s="220"/>
      <c r="VWV44" s="220"/>
      <c r="VWW44" s="220"/>
      <c r="VWX44" s="220"/>
      <c r="VWY44" s="220"/>
      <c r="VWZ44" s="220"/>
      <c r="VXA44" s="220"/>
      <c r="VXB44" s="220"/>
      <c r="VXC44" s="220"/>
      <c r="VXD44" s="220"/>
      <c r="VXE44" s="220"/>
      <c r="VXF44" s="220"/>
      <c r="VXG44" s="220"/>
      <c r="VXH44" s="220"/>
      <c r="VXI44" s="220"/>
      <c r="VXJ44" s="220"/>
      <c r="VXK44" s="220"/>
      <c r="VXL44" s="220"/>
      <c r="VXM44" s="220"/>
      <c r="VXN44" s="220"/>
      <c r="VXO44" s="220"/>
      <c r="VXP44" s="220"/>
      <c r="VXQ44" s="220"/>
      <c r="VXR44" s="220"/>
      <c r="VXS44" s="220"/>
      <c r="VXT44" s="220"/>
      <c r="VXU44" s="220"/>
      <c r="VXV44" s="220"/>
      <c r="VXW44" s="220"/>
      <c r="VXX44" s="220"/>
      <c r="VXY44" s="220"/>
      <c r="VXZ44" s="220"/>
      <c r="VYA44" s="220"/>
      <c r="VYB44" s="220"/>
      <c r="VYC44" s="220"/>
      <c r="VYD44" s="220"/>
      <c r="VYE44" s="220"/>
      <c r="VYF44" s="220"/>
      <c r="VYG44" s="220"/>
      <c r="VYH44" s="220"/>
      <c r="VYI44" s="220"/>
      <c r="VYJ44" s="220"/>
      <c r="VYK44" s="220"/>
      <c r="VYL44" s="220"/>
      <c r="VYM44" s="220"/>
      <c r="VYN44" s="220"/>
      <c r="VYO44" s="220"/>
      <c r="VYP44" s="220"/>
      <c r="VYQ44" s="220"/>
      <c r="VYR44" s="220"/>
      <c r="VYS44" s="220"/>
      <c r="VYT44" s="220"/>
      <c r="VYU44" s="220"/>
      <c r="VYV44" s="220"/>
      <c r="VYW44" s="220"/>
      <c r="VYX44" s="220"/>
      <c r="VYY44" s="220"/>
      <c r="VYZ44" s="220"/>
      <c r="VZA44" s="220"/>
      <c r="VZB44" s="220"/>
      <c r="VZC44" s="220"/>
      <c r="VZD44" s="220"/>
      <c r="VZE44" s="220"/>
      <c r="VZF44" s="220"/>
      <c r="VZG44" s="220"/>
      <c r="VZH44" s="220"/>
      <c r="VZI44" s="220"/>
      <c r="VZJ44" s="220"/>
      <c r="VZK44" s="220"/>
      <c r="VZL44" s="220"/>
      <c r="VZM44" s="220"/>
      <c r="VZN44" s="220"/>
      <c r="VZO44" s="220"/>
      <c r="VZP44" s="220"/>
      <c r="VZQ44" s="220"/>
      <c r="VZR44" s="220"/>
      <c r="VZS44" s="220"/>
      <c r="VZT44" s="220"/>
      <c r="VZU44" s="220"/>
      <c r="VZV44" s="220"/>
      <c r="VZW44" s="220"/>
      <c r="VZX44" s="220"/>
      <c r="VZY44" s="220"/>
      <c r="VZZ44" s="220"/>
      <c r="WAA44" s="220"/>
      <c r="WAB44" s="220"/>
      <c r="WAC44" s="220"/>
      <c r="WAD44" s="220"/>
      <c r="WAE44" s="220"/>
      <c r="WAF44" s="220"/>
      <c r="WAG44" s="220"/>
      <c r="WAH44" s="220"/>
      <c r="WAI44" s="220"/>
      <c r="WAJ44" s="220"/>
      <c r="WAK44" s="220"/>
      <c r="WAL44" s="220"/>
      <c r="WAM44" s="220"/>
      <c r="WAN44" s="220"/>
      <c r="WAO44" s="220"/>
      <c r="WAP44" s="220"/>
      <c r="WAQ44" s="220"/>
      <c r="WAR44" s="220"/>
      <c r="WAS44" s="220"/>
      <c r="WAT44" s="220"/>
      <c r="WAU44" s="220"/>
      <c r="WAV44" s="220"/>
      <c r="WAW44" s="220"/>
      <c r="WAX44" s="220"/>
      <c r="WAY44" s="220"/>
      <c r="WAZ44" s="220"/>
      <c r="WBA44" s="220"/>
      <c r="WBB44" s="220"/>
      <c r="WBC44" s="220"/>
      <c r="WBD44" s="220"/>
      <c r="WBE44" s="220"/>
      <c r="WBF44" s="220"/>
      <c r="WBG44" s="220"/>
      <c r="WBH44" s="220"/>
      <c r="WBI44" s="220"/>
      <c r="WBJ44" s="220"/>
      <c r="WBK44" s="220"/>
      <c r="WBL44" s="220"/>
      <c r="WBM44" s="220"/>
      <c r="WBN44" s="220"/>
      <c r="WBO44" s="220"/>
      <c r="WBP44" s="220"/>
      <c r="WBQ44" s="220"/>
      <c r="WBR44" s="220"/>
      <c r="WBS44" s="220"/>
      <c r="WBT44" s="220"/>
      <c r="WBU44" s="220"/>
      <c r="WBV44" s="220"/>
      <c r="WBW44" s="220"/>
      <c r="WBX44" s="220"/>
      <c r="WBY44" s="220"/>
      <c r="WBZ44" s="220"/>
      <c r="WCA44" s="220"/>
      <c r="WCB44" s="220"/>
      <c r="WCC44" s="220"/>
      <c r="WCD44" s="220"/>
      <c r="WCE44" s="220"/>
      <c r="WCF44" s="220"/>
      <c r="WCG44" s="220"/>
      <c r="WCH44" s="220"/>
      <c r="WCI44" s="220"/>
      <c r="WCJ44" s="220"/>
      <c r="WCK44" s="220"/>
      <c r="WCL44" s="220"/>
      <c r="WCM44" s="220"/>
      <c r="WCN44" s="220"/>
      <c r="WCO44" s="220"/>
      <c r="WCP44" s="220"/>
      <c r="WCQ44" s="220"/>
      <c r="WCR44" s="220"/>
      <c r="WCS44" s="220"/>
      <c r="WCT44" s="220"/>
      <c r="WCU44" s="220"/>
      <c r="WCV44" s="220"/>
      <c r="WCW44" s="220"/>
      <c r="WCX44" s="220"/>
      <c r="WCY44" s="220"/>
      <c r="WCZ44" s="220"/>
      <c r="WDA44" s="220"/>
      <c r="WDB44" s="220"/>
      <c r="WDC44" s="220"/>
      <c r="WDD44" s="220"/>
      <c r="WDE44" s="220"/>
      <c r="WDF44" s="220"/>
      <c r="WDG44" s="220"/>
      <c r="WDH44" s="220"/>
      <c r="WDI44" s="220"/>
      <c r="WDJ44" s="220"/>
      <c r="WDK44" s="220"/>
      <c r="WDL44" s="220"/>
      <c r="WDM44" s="220"/>
      <c r="WDN44" s="220"/>
      <c r="WDO44" s="220"/>
      <c r="WDP44" s="220"/>
      <c r="WDQ44" s="220"/>
      <c r="WDR44" s="220"/>
      <c r="WDS44" s="220"/>
      <c r="WDT44" s="220"/>
      <c r="WDU44" s="220"/>
      <c r="WDV44" s="220"/>
      <c r="WDW44" s="220"/>
      <c r="WDX44" s="220"/>
      <c r="WDY44" s="220"/>
      <c r="WDZ44" s="220"/>
      <c r="WEA44" s="220"/>
      <c r="WEB44" s="220"/>
      <c r="WEC44" s="220"/>
      <c r="WED44" s="220"/>
      <c r="WEE44" s="220"/>
      <c r="WEF44" s="220"/>
      <c r="WEG44" s="220"/>
      <c r="WEH44" s="220"/>
      <c r="WEI44" s="220"/>
      <c r="WEJ44" s="220"/>
      <c r="WEK44" s="220"/>
      <c r="WEL44" s="220"/>
      <c r="WEM44" s="220"/>
      <c r="WEN44" s="220"/>
      <c r="WEO44" s="220"/>
      <c r="WEP44" s="220"/>
      <c r="WEQ44" s="220"/>
      <c r="WER44" s="220"/>
      <c r="WES44" s="220"/>
      <c r="WET44" s="220"/>
      <c r="WEU44" s="220"/>
      <c r="WEV44" s="220"/>
      <c r="WEW44" s="220"/>
      <c r="WEX44" s="220"/>
      <c r="WEY44" s="220"/>
      <c r="WEZ44" s="220"/>
      <c r="WFA44" s="220"/>
      <c r="WFB44" s="220"/>
      <c r="WFC44" s="220"/>
      <c r="WFD44" s="220"/>
      <c r="WFE44" s="220"/>
      <c r="WFF44" s="220"/>
      <c r="WFG44" s="220"/>
      <c r="WFH44" s="220"/>
      <c r="WFI44" s="220"/>
      <c r="WFJ44" s="220"/>
      <c r="WFK44" s="220"/>
      <c r="WFL44" s="220"/>
      <c r="WFM44" s="220"/>
      <c r="WFN44" s="220"/>
      <c r="WFO44" s="220"/>
      <c r="WFP44" s="220"/>
      <c r="WFQ44" s="220"/>
      <c r="WFR44" s="220"/>
      <c r="WFS44" s="220"/>
      <c r="WFT44" s="220"/>
      <c r="WFU44" s="220"/>
      <c r="WFV44" s="220"/>
      <c r="WFW44" s="220"/>
      <c r="WFX44" s="220"/>
      <c r="WFY44" s="220"/>
      <c r="WFZ44" s="220"/>
      <c r="WGA44" s="220"/>
      <c r="WGB44" s="220"/>
      <c r="WGC44" s="220"/>
      <c r="WGD44" s="220"/>
      <c r="WGE44" s="220"/>
      <c r="WGF44" s="220"/>
      <c r="WGG44" s="220"/>
      <c r="WGH44" s="220"/>
      <c r="WGI44" s="220"/>
      <c r="WGJ44" s="220"/>
      <c r="WGK44" s="220"/>
      <c r="WGL44" s="220"/>
      <c r="WGM44" s="220"/>
      <c r="WGN44" s="220"/>
      <c r="WGO44" s="220"/>
      <c r="WGP44" s="220"/>
      <c r="WGQ44" s="220"/>
      <c r="WGR44" s="220"/>
      <c r="WGS44" s="220"/>
      <c r="WGT44" s="220"/>
      <c r="WGU44" s="220"/>
      <c r="WGV44" s="220"/>
      <c r="WGW44" s="220"/>
      <c r="WGX44" s="220"/>
      <c r="WGY44" s="220"/>
      <c r="WGZ44" s="220"/>
      <c r="WHA44" s="220"/>
      <c r="WHB44" s="220"/>
      <c r="WHC44" s="220"/>
      <c r="WHD44" s="220"/>
      <c r="WHE44" s="220"/>
      <c r="WHF44" s="220"/>
      <c r="WHG44" s="220"/>
      <c r="WHH44" s="220"/>
      <c r="WHI44" s="220"/>
      <c r="WHJ44" s="220"/>
      <c r="WHK44" s="220"/>
      <c r="WHL44" s="220"/>
      <c r="WHM44" s="220"/>
      <c r="WHN44" s="220"/>
      <c r="WHO44" s="220"/>
      <c r="WHP44" s="220"/>
      <c r="WHQ44" s="220"/>
      <c r="WHR44" s="220"/>
      <c r="WHS44" s="220"/>
      <c r="WHT44" s="220"/>
      <c r="WHU44" s="220"/>
      <c r="WHV44" s="220"/>
      <c r="WHW44" s="220"/>
      <c r="WHX44" s="220"/>
      <c r="WHY44" s="220"/>
      <c r="WHZ44" s="220"/>
      <c r="WIA44" s="220"/>
      <c r="WIB44" s="220"/>
      <c r="WIC44" s="220"/>
      <c r="WID44" s="220"/>
      <c r="WIE44" s="220"/>
      <c r="WIF44" s="220"/>
      <c r="WIG44" s="220"/>
      <c r="WIH44" s="220"/>
      <c r="WII44" s="220"/>
      <c r="WIJ44" s="220"/>
      <c r="WIK44" s="220"/>
      <c r="WIL44" s="220"/>
      <c r="WIM44" s="220"/>
      <c r="WIN44" s="220"/>
      <c r="WIO44" s="220"/>
      <c r="WIP44" s="220"/>
      <c r="WIQ44" s="220"/>
      <c r="WIR44" s="220"/>
      <c r="WIS44" s="220"/>
      <c r="WIT44" s="220"/>
      <c r="WIU44" s="220"/>
      <c r="WIV44" s="220"/>
      <c r="WIW44" s="220"/>
      <c r="WIX44" s="220"/>
      <c r="WIY44" s="220"/>
      <c r="WIZ44" s="220"/>
      <c r="WJA44" s="220"/>
      <c r="WJB44" s="220"/>
      <c r="WJC44" s="220"/>
      <c r="WJD44" s="220"/>
      <c r="WJE44" s="220"/>
      <c r="WJF44" s="220"/>
      <c r="WJG44" s="220"/>
      <c r="WJH44" s="220"/>
      <c r="WJI44" s="220"/>
      <c r="WJJ44" s="220"/>
      <c r="WJK44" s="220"/>
      <c r="WJL44" s="220"/>
      <c r="WJM44" s="220"/>
      <c r="WJN44" s="220"/>
      <c r="WJO44" s="220"/>
      <c r="WJP44" s="220"/>
      <c r="WJQ44" s="220"/>
      <c r="WJR44" s="220"/>
      <c r="WJS44" s="220"/>
      <c r="WJT44" s="220"/>
      <c r="WJU44" s="220"/>
      <c r="WJV44" s="220"/>
      <c r="WJW44" s="220"/>
      <c r="WJX44" s="220"/>
      <c r="WJY44" s="220"/>
      <c r="WJZ44" s="220"/>
      <c r="WKA44" s="220"/>
      <c r="WKB44" s="220"/>
      <c r="WKC44" s="220"/>
      <c r="WKD44" s="220"/>
      <c r="WKE44" s="220"/>
      <c r="WKF44" s="220"/>
      <c r="WKG44" s="220"/>
      <c r="WKH44" s="220"/>
      <c r="WKI44" s="220"/>
      <c r="WKJ44" s="220"/>
      <c r="WKK44" s="220"/>
      <c r="WKL44" s="220"/>
      <c r="WKM44" s="220"/>
      <c r="WKN44" s="220"/>
      <c r="WKO44" s="220"/>
      <c r="WKP44" s="220"/>
      <c r="WKQ44" s="220"/>
      <c r="WKR44" s="220"/>
      <c r="WKS44" s="220"/>
      <c r="WKT44" s="220"/>
      <c r="WKU44" s="220"/>
      <c r="WKV44" s="220"/>
      <c r="WKW44" s="220"/>
      <c r="WKX44" s="220"/>
      <c r="WKY44" s="220"/>
      <c r="WKZ44" s="220"/>
      <c r="WLA44" s="220"/>
      <c r="WLB44" s="220"/>
      <c r="WLC44" s="220"/>
      <c r="WLD44" s="220"/>
      <c r="WLE44" s="220"/>
      <c r="WLF44" s="220"/>
      <c r="WLG44" s="220"/>
      <c r="WLH44" s="220"/>
      <c r="WLI44" s="220"/>
      <c r="WLJ44" s="220"/>
      <c r="WLK44" s="220"/>
      <c r="WLL44" s="220"/>
      <c r="WLM44" s="220"/>
      <c r="WLN44" s="220"/>
      <c r="WLO44" s="220"/>
      <c r="WLP44" s="220"/>
      <c r="WLQ44" s="220"/>
      <c r="WLR44" s="220"/>
      <c r="WLS44" s="220"/>
      <c r="WLT44" s="220"/>
      <c r="WLU44" s="220"/>
      <c r="WLV44" s="220"/>
      <c r="WLW44" s="220"/>
      <c r="WLX44" s="220"/>
      <c r="WLY44" s="220"/>
      <c r="WLZ44" s="220"/>
      <c r="WMA44" s="220"/>
      <c r="WMB44" s="220"/>
      <c r="WMC44" s="220"/>
      <c r="WMD44" s="220"/>
      <c r="WME44" s="220"/>
      <c r="WMF44" s="220"/>
      <c r="WMG44" s="220"/>
      <c r="WMH44" s="220"/>
      <c r="WMI44" s="220"/>
      <c r="WMJ44" s="220"/>
      <c r="WMK44" s="220"/>
      <c r="WML44" s="220"/>
      <c r="WMM44" s="220"/>
      <c r="WMN44" s="220"/>
      <c r="WMO44" s="220"/>
      <c r="WMP44" s="220"/>
      <c r="WMQ44" s="220"/>
      <c r="WMR44" s="220"/>
      <c r="WMS44" s="220"/>
      <c r="WMT44" s="220"/>
      <c r="WMU44" s="220"/>
      <c r="WMV44" s="220"/>
      <c r="WMW44" s="220"/>
      <c r="WMX44" s="220"/>
      <c r="WMY44" s="220"/>
      <c r="WMZ44" s="220"/>
      <c r="WNA44" s="220"/>
      <c r="WNB44" s="220"/>
      <c r="WNC44" s="220"/>
      <c r="WND44" s="220"/>
      <c r="WNE44" s="220"/>
      <c r="WNF44" s="220"/>
      <c r="WNG44" s="220"/>
      <c r="WNH44" s="220"/>
      <c r="WNI44" s="220"/>
      <c r="WNJ44" s="220"/>
      <c r="WNK44" s="220"/>
      <c r="WNL44" s="220"/>
      <c r="WNM44" s="220"/>
      <c r="WNN44" s="220"/>
      <c r="WNO44" s="220"/>
      <c r="WNP44" s="220"/>
      <c r="WNQ44" s="220"/>
      <c r="WNR44" s="220"/>
      <c r="WNS44" s="220"/>
      <c r="WNT44" s="220"/>
      <c r="WNU44" s="220"/>
      <c r="WNV44" s="220"/>
      <c r="WNW44" s="220"/>
      <c r="WNX44" s="220"/>
      <c r="WNY44" s="220"/>
      <c r="WNZ44" s="220"/>
      <c r="WOA44" s="220"/>
      <c r="WOB44" s="220"/>
      <c r="WOC44" s="220"/>
      <c r="WOD44" s="220"/>
      <c r="WOE44" s="220"/>
      <c r="WOF44" s="220"/>
      <c r="WOG44" s="220"/>
      <c r="WOH44" s="220"/>
      <c r="WOI44" s="220"/>
      <c r="WOJ44" s="220"/>
      <c r="WOK44" s="220"/>
      <c r="WOL44" s="220"/>
      <c r="WOM44" s="220"/>
      <c r="WON44" s="220"/>
      <c r="WOO44" s="220"/>
      <c r="WOP44" s="220"/>
      <c r="WOQ44" s="220"/>
      <c r="WOR44" s="220"/>
      <c r="WOS44" s="220"/>
      <c r="WOT44" s="220"/>
      <c r="WOU44" s="220"/>
      <c r="WOV44" s="220"/>
      <c r="WOW44" s="220"/>
      <c r="WOX44" s="220"/>
      <c r="WOY44" s="220"/>
      <c r="WOZ44" s="220"/>
      <c r="WPA44" s="220"/>
      <c r="WPB44" s="220"/>
      <c r="WPC44" s="220"/>
      <c r="WPD44" s="220"/>
      <c r="WPE44" s="220"/>
      <c r="WPF44" s="220"/>
      <c r="WPG44" s="220"/>
      <c r="WPH44" s="220"/>
      <c r="WPI44" s="220"/>
      <c r="WPJ44" s="220"/>
      <c r="WPK44" s="220"/>
      <c r="WPL44" s="220"/>
      <c r="WPM44" s="220"/>
      <c r="WPN44" s="220"/>
      <c r="WPO44" s="220"/>
      <c r="WPP44" s="220"/>
      <c r="WPQ44" s="220"/>
      <c r="WPR44" s="220"/>
      <c r="WPS44" s="220"/>
      <c r="WPT44" s="220"/>
      <c r="WPU44" s="220"/>
      <c r="WPV44" s="220"/>
      <c r="WPW44" s="220"/>
      <c r="WPX44" s="220"/>
      <c r="WPY44" s="220"/>
      <c r="WPZ44" s="220"/>
      <c r="WQA44" s="220"/>
      <c r="WQB44" s="220"/>
      <c r="WQC44" s="220"/>
      <c r="WQD44" s="220"/>
      <c r="WQE44" s="220"/>
      <c r="WQF44" s="220"/>
      <c r="WQG44" s="220"/>
      <c r="WQH44" s="220"/>
      <c r="WQI44" s="220"/>
      <c r="WQJ44" s="220"/>
      <c r="WQK44" s="220"/>
      <c r="WQL44" s="220"/>
      <c r="WQM44" s="220"/>
      <c r="WQN44" s="220"/>
      <c r="WQO44" s="220"/>
      <c r="WQP44" s="220"/>
      <c r="WQQ44" s="220"/>
      <c r="WQR44" s="220"/>
      <c r="WQS44" s="220"/>
      <c r="WQT44" s="220"/>
      <c r="WQU44" s="220"/>
      <c r="WQV44" s="220"/>
      <c r="WQW44" s="220"/>
      <c r="WQX44" s="220"/>
      <c r="WQY44" s="220"/>
      <c r="WQZ44" s="220"/>
      <c r="WRA44" s="220"/>
      <c r="WRB44" s="220"/>
      <c r="WRC44" s="220"/>
      <c r="WRD44" s="220"/>
      <c r="WRE44" s="220"/>
      <c r="WRF44" s="220"/>
      <c r="WRG44" s="220"/>
      <c r="WRH44" s="220"/>
      <c r="WRI44" s="220"/>
      <c r="WRJ44" s="220"/>
      <c r="WRK44" s="220"/>
      <c r="WRL44" s="220"/>
      <c r="WRM44" s="220"/>
      <c r="WRN44" s="220"/>
      <c r="WRO44" s="220"/>
      <c r="WRP44" s="220"/>
      <c r="WRQ44" s="220"/>
      <c r="WRR44" s="220"/>
      <c r="WRS44" s="220"/>
      <c r="WRT44" s="220"/>
      <c r="WRU44" s="220"/>
      <c r="WRV44" s="220"/>
      <c r="WRW44" s="220"/>
      <c r="WRX44" s="220"/>
      <c r="WRY44" s="220"/>
      <c r="WRZ44" s="220"/>
      <c r="WSA44" s="220"/>
      <c r="WSB44" s="220"/>
      <c r="WSC44" s="220"/>
      <c r="WSD44" s="220"/>
      <c r="WSE44" s="220"/>
      <c r="WSF44" s="220"/>
      <c r="WSG44" s="220"/>
      <c r="WSH44" s="220"/>
      <c r="WSI44" s="220"/>
      <c r="WSJ44" s="220"/>
      <c r="WSK44" s="220"/>
      <c r="WSL44" s="220"/>
      <c r="WSM44" s="220"/>
      <c r="WSN44" s="220"/>
      <c r="WSO44" s="220"/>
      <c r="WSP44" s="220"/>
      <c r="WSQ44" s="220"/>
      <c r="WSR44" s="220"/>
      <c r="WSS44" s="220"/>
      <c r="WST44" s="220"/>
      <c r="WSU44" s="220"/>
      <c r="WSV44" s="220"/>
      <c r="WSW44" s="220"/>
      <c r="WSX44" s="220"/>
      <c r="WSY44" s="220"/>
      <c r="WSZ44" s="220"/>
      <c r="WTA44" s="220"/>
      <c r="WTB44" s="220"/>
      <c r="WTC44" s="220"/>
      <c r="WTD44" s="220"/>
      <c r="WTE44" s="220"/>
      <c r="WTF44" s="220"/>
      <c r="WTG44" s="220"/>
      <c r="WTH44" s="220"/>
      <c r="WTI44" s="220"/>
      <c r="WTJ44" s="220"/>
      <c r="WTK44" s="220"/>
      <c r="WTL44" s="220"/>
      <c r="WTM44" s="220"/>
      <c r="WTN44" s="220"/>
      <c r="WTO44" s="220"/>
      <c r="WTP44" s="220"/>
      <c r="WTQ44" s="220"/>
      <c r="WTR44" s="220"/>
      <c r="WTS44" s="220"/>
      <c r="WTT44" s="220"/>
      <c r="WTU44" s="220"/>
      <c r="WTV44" s="220"/>
      <c r="WTW44" s="220"/>
      <c r="WTX44" s="220"/>
      <c r="WTY44" s="220"/>
      <c r="WTZ44" s="220"/>
      <c r="WUA44" s="220"/>
      <c r="WUB44" s="220"/>
      <c r="WUC44" s="220"/>
      <c r="WUD44" s="220"/>
      <c r="WUE44" s="220"/>
      <c r="WUF44" s="220"/>
      <c r="WUG44" s="220"/>
      <c r="WUH44" s="220"/>
      <c r="WUI44" s="220"/>
      <c r="WUJ44" s="220"/>
      <c r="WUK44" s="220"/>
      <c r="WUL44" s="220"/>
      <c r="WUM44" s="220"/>
      <c r="WUN44" s="220"/>
      <c r="WUO44" s="220"/>
      <c r="WUP44" s="220"/>
      <c r="WUQ44" s="220"/>
      <c r="WUR44" s="220"/>
      <c r="WUS44" s="220"/>
      <c r="WUT44" s="220"/>
      <c r="WUU44" s="220"/>
      <c r="WUV44" s="220"/>
      <c r="WUW44" s="220"/>
      <c r="WUX44" s="220"/>
      <c r="WUY44" s="220"/>
      <c r="WUZ44" s="220"/>
      <c r="WVA44" s="220"/>
      <c r="WVB44" s="220"/>
      <c r="WVC44" s="220"/>
      <c r="WVD44" s="220"/>
      <c r="WVE44" s="220"/>
      <c r="WVF44" s="220"/>
      <c r="WVG44" s="220"/>
      <c r="WVH44" s="220"/>
      <c r="WVI44" s="220"/>
      <c r="WVJ44" s="220"/>
      <c r="WVK44" s="220"/>
      <c r="WVL44" s="220"/>
      <c r="WVM44" s="220"/>
      <c r="WVN44" s="220"/>
      <c r="WVO44" s="220"/>
      <c r="WVP44" s="220"/>
      <c r="WVQ44" s="220"/>
      <c r="WVR44" s="220"/>
      <c r="WVS44" s="220"/>
      <c r="WVT44" s="220"/>
      <c r="WVU44" s="220"/>
      <c r="WVV44" s="220"/>
      <c r="WVW44" s="220"/>
      <c r="WVX44" s="220"/>
      <c r="WVY44" s="220"/>
      <c r="WVZ44" s="220"/>
      <c r="WWA44" s="220"/>
      <c r="WWB44" s="220"/>
      <c r="WWC44" s="220"/>
      <c r="WWD44" s="220"/>
      <c r="WWE44" s="220"/>
      <c r="WWF44" s="220"/>
      <c r="WWG44" s="220"/>
      <c r="WWH44" s="220"/>
      <c r="WWI44" s="220"/>
      <c r="WWJ44" s="220"/>
      <c r="WWK44" s="220"/>
      <c r="WWL44" s="220"/>
      <c r="WWM44" s="220"/>
      <c r="WWN44" s="220"/>
      <c r="WWO44" s="220"/>
      <c r="WWP44" s="220"/>
      <c r="WWQ44" s="220"/>
      <c r="WWR44" s="220"/>
      <c r="WWS44" s="220"/>
      <c r="WWT44" s="220"/>
      <c r="WWU44" s="220"/>
      <c r="WWV44" s="220"/>
      <c r="WWW44" s="220"/>
      <c r="WWX44" s="220"/>
      <c r="WWY44" s="220"/>
      <c r="WWZ44" s="220"/>
      <c r="WXA44" s="220"/>
      <c r="WXB44" s="220"/>
      <c r="WXC44" s="220"/>
      <c r="WXD44" s="220"/>
      <c r="WXE44" s="220"/>
      <c r="WXF44" s="220"/>
      <c r="WXG44" s="220"/>
      <c r="WXH44" s="220"/>
      <c r="WXI44" s="220"/>
      <c r="WXJ44" s="220"/>
      <c r="WXK44" s="220"/>
      <c r="WXL44" s="220"/>
      <c r="WXM44" s="220"/>
      <c r="WXN44" s="220"/>
      <c r="WXO44" s="220"/>
      <c r="WXP44" s="220"/>
      <c r="WXQ44" s="220"/>
      <c r="WXR44" s="220"/>
      <c r="WXS44" s="220"/>
      <c r="WXT44" s="220"/>
      <c r="WXU44" s="220"/>
      <c r="WXV44" s="220"/>
      <c r="WXW44" s="220"/>
      <c r="WXX44" s="220"/>
      <c r="WXY44" s="220"/>
      <c r="WXZ44" s="220"/>
      <c r="WYA44" s="220"/>
      <c r="WYB44" s="220"/>
      <c r="WYC44" s="220"/>
      <c r="WYD44" s="220"/>
      <c r="WYE44" s="220"/>
      <c r="WYF44" s="220"/>
      <c r="WYG44" s="220"/>
      <c r="WYH44" s="220"/>
      <c r="WYI44" s="220"/>
      <c r="WYJ44" s="220"/>
      <c r="WYK44" s="220"/>
      <c r="WYL44" s="220"/>
      <c r="WYM44" s="220"/>
      <c r="WYN44" s="220"/>
      <c r="WYO44" s="220"/>
      <c r="WYP44" s="220"/>
      <c r="WYQ44" s="220"/>
      <c r="WYR44" s="220"/>
      <c r="WYS44" s="220"/>
      <c r="WYT44" s="220"/>
      <c r="WYU44" s="220"/>
      <c r="WYV44" s="220"/>
      <c r="WYW44" s="220"/>
      <c r="WYX44" s="220"/>
      <c r="WYY44" s="220"/>
      <c r="WYZ44" s="220"/>
      <c r="WZA44" s="220"/>
      <c r="WZB44" s="220"/>
      <c r="WZC44" s="220"/>
      <c r="WZD44" s="220"/>
      <c r="WZE44" s="220"/>
      <c r="WZF44" s="220"/>
      <c r="WZG44" s="220"/>
      <c r="WZH44" s="220"/>
      <c r="WZI44" s="220"/>
      <c r="WZJ44" s="220"/>
      <c r="WZK44" s="220"/>
      <c r="WZL44" s="220"/>
      <c r="WZM44" s="220"/>
      <c r="WZN44" s="220"/>
      <c r="WZO44" s="220"/>
      <c r="WZP44" s="220"/>
      <c r="WZQ44" s="220"/>
      <c r="WZR44" s="220"/>
      <c r="WZS44" s="220"/>
      <c r="WZT44" s="220"/>
      <c r="WZU44" s="220"/>
      <c r="WZV44" s="220"/>
      <c r="WZW44" s="220"/>
      <c r="WZX44" s="220"/>
      <c r="WZY44" s="220"/>
      <c r="WZZ44" s="220"/>
      <c r="XAA44" s="220"/>
      <c r="XAB44" s="220"/>
      <c r="XAC44" s="220"/>
      <c r="XAD44" s="220"/>
      <c r="XAE44" s="220"/>
      <c r="XAF44" s="220"/>
      <c r="XAG44" s="220"/>
      <c r="XAH44" s="220"/>
      <c r="XAI44" s="220"/>
      <c r="XAJ44" s="220"/>
      <c r="XAK44" s="220"/>
      <c r="XAL44" s="220"/>
      <c r="XAM44" s="220"/>
      <c r="XAN44" s="220"/>
      <c r="XAO44" s="220"/>
      <c r="XAP44" s="220"/>
      <c r="XAQ44" s="220"/>
      <c r="XAR44" s="220"/>
      <c r="XAS44" s="220"/>
      <c r="XAT44" s="220"/>
      <c r="XAU44" s="220"/>
      <c r="XAV44" s="220"/>
      <c r="XAW44" s="220"/>
      <c r="XAX44" s="220"/>
      <c r="XAY44" s="220"/>
      <c r="XAZ44" s="220"/>
      <c r="XBA44" s="220"/>
      <c r="XBB44" s="220"/>
      <c r="XBC44" s="220"/>
      <c r="XBD44" s="220"/>
      <c r="XBE44" s="220"/>
      <c r="XBF44" s="220"/>
      <c r="XBG44" s="220"/>
      <c r="XBH44" s="220"/>
      <c r="XBI44" s="220"/>
      <c r="XBJ44" s="220"/>
      <c r="XBK44" s="220"/>
      <c r="XBL44" s="220"/>
      <c r="XBM44" s="220"/>
      <c r="XBN44" s="220"/>
      <c r="XBO44" s="220"/>
      <c r="XBP44" s="220"/>
      <c r="XBQ44" s="220"/>
      <c r="XBR44" s="220"/>
      <c r="XBS44" s="220"/>
      <c r="XBT44" s="220"/>
      <c r="XBU44" s="220"/>
      <c r="XBV44" s="220"/>
      <c r="XBW44" s="220"/>
      <c r="XBX44" s="220"/>
      <c r="XBY44" s="220"/>
      <c r="XBZ44" s="220"/>
      <c r="XCA44" s="220"/>
      <c r="XCB44" s="220"/>
      <c r="XCC44" s="220"/>
      <c r="XCD44" s="220"/>
      <c r="XCE44" s="220"/>
      <c r="XCF44" s="220"/>
      <c r="XCG44" s="220"/>
      <c r="XCH44" s="220"/>
      <c r="XCI44" s="220"/>
      <c r="XCJ44" s="220"/>
      <c r="XCK44" s="220"/>
      <c r="XCL44" s="220"/>
      <c r="XCM44" s="220"/>
      <c r="XCN44" s="220"/>
      <c r="XCO44" s="220"/>
      <c r="XCP44" s="220"/>
      <c r="XCQ44" s="220"/>
      <c r="XCR44" s="220"/>
      <c r="XCS44" s="220"/>
      <c r="XCT44" s="220"/>
      <c r="XCU44" s="220"/>
      <c r="XCV44" s="220"/>
      <c r="XCW44" s="220"/>
      <c r="XCX44" s="220"/>
      <c r="XCY44" s="220"/>
      <c r="XCZ44" s="220"/>
      <c r="XDA44" s="220"/>
      <c r="XDB44" s="220"/>
      <c r="XDC44" s="220"/>
      <c r="XDD44" s="220"/>
      <c r="XDE44" s="220"/>
      <c r="XDF44" s="220"/>
      <c r="XDG44" s="220"/>
      <c r="XDH44" s="220"/>
      <c r="XDI44" s="220"/>
      <c r="XDJ44" s="220"/>
      <c r="XDK44" s="220"/>
      <c r="XDL44" s="220"/>
      <c r="XDM44" s="220"/>
      <c r="XDN44" s="220"/>
      <c r="XDO44" s="220"/>
      <c r="XDP44" s="220"/>
      <c r="XDQ44" s="220"/>
      <c r="XDR44" s="220"/>
      <c r="XDS44" s="220"/>
      <c r="XDT44" s="220"/>
      <c r="XDU44" s="220"/>
      <c r="XDV44" s="220"/>
      <c r="XDW44" s="220"/>
      <c r="XDX44" s="220"/>
      <c r="XDY44" s="220"/>
      <c r="XDZ44" s="220"/>
      <c r="XEA44" s="220"/>
      <c r="XEB44" s="220"/>
      <c r="XEC44" s="220"/>
      <c r="XED44" s="220"/>
      <c r="XEE44" s="220"/>
      <c r="XEF44" s="220"/>
      <c r="XEG44" s="220"/>
      <c r="XEH44" s="220"/>
      <c r="XEI44" s="220"/>
      <c r="XEJ44" s="220"/>
      <c r="XEK44" s="220"/>
      <c r="XEL44" s="220"/>
      <c r="XEM44" s="220"/>
      <c r="XEN44" s="220"/>
      <c r="XEO44" s="220"/>
      <c r="XEP44" s="220"/>
      <c r="XEQ44" s="220"/>
      <c r="XER44" s="220"/>
      <c r="XES44" s="220"/>
      <c r="XET44" s="220"/>
      <c r="XEU44" s="220"/>
      <c r="XEV44" s="220"/>
      <c r="XEW44" s="220"/>
      <c r="XEX44" s="220"/>
      <c r="XEY44" s="220"/>
      <c r="XEZ44" s="220"/>
      <c r="XFA44" s="220"/>
      <c r="XFB44" s="220"/>
      <c r="XFC44" s="220"/>
      <c r="XFD44" s="220"/>
    </row>
    <row r="45" spans="1:16384" s="4" customFormat="1" ht="15" customHeight="1" x14ac:dyDescent="0.35">
      <c r="B45" s="238" t="s">
        <v>111</v>
      </c>
      <c r="C45" s="238"/>
      <c r="D45" s="238"/>
      <c r="E45" s="238"/>
      <c r="F45" s="238"/>
      <c r="G45" s="238"/>
      <c r="H45" s="238"/>
      <c r="I45" s="238"/>
      <c r="J45" s="238"/>
      <c r="K45" s="238"/>
      <c r="L45" s="54"/>
    </row>
    <row r="46" spans="1:16384" s="4" customFormat="1" x14ac:dyDescent="0.35">
      <c r="B46" s="215" t="s">
        <v>37</v>
      </c>
      <c r="C46" s="215"/>
      <c r="D46" s="215"/>
      <c r="E46" s="215"/>
      <c r="F46" s="215"/>
      <c r="G46" s="215"/>
      <c r="H46" s="215"/>
      <c r="I46" s="215"/>
      <c r="J46" s="215"/>
      <c r="K46" s="215"/>
      <c r="L46" s="215"/>
    </row>
    <row r="47" spans="1:16384" s="4" customFormat="1" x14ac:dyDescent="0.35">
      <c r="B47" s="216" t="s">
        <v>103</v>
      </c>
      <c r="C47" s="216"/>
      <c r="D47" s="216"/>
      <c r="E47" s="216"/>
      <c r="F47" s="216"/>
      <c r="G47" s="216"/>
      <c r="H47" s="216"/>
      <c r="I47" s="216"/>
      <c r="J47" s="216"/>
      <c r="K47" s="216"/>
      <c r="L47" s="23"/>
    </row>
    <row r="48" spans="1:16384" s="4" customFormat="1" x14ac:dyDescent="0.35">
      <c r="B48" s="215" t="s">
        <v>104</v>
      </c>
      <c r="C48" s="215"/>
      <c r="D48" s="215"/>
      <c r="E48" s="215"/>
      <c r="F48" s="215"/>
      <c r="G48" s="215"/>
      <c r="H48" s="215"/>
      <c r="I48" s="215"/>
      <c r="J48" s="215"/>
      <c r="K48" s="215"/>
      <c r="L48" s="23"/>
    </row>
    <row r="49" spans="2:12" x14ac:dyDescent="0.35">
      <c r="B49" s="217" t="s">
        <v>105</v>
      </c>
      <c r="C49" s="217"/>
      <c r="D49" s="217"/>
      <c r="E49" s="217"/>
      <c r="F49" s="217"/>
      <c r="G49" s="217"/>
      <c r="H49" s="217"/>
      <c r="I49" s="217"/>
      <c r="J49" s="217"/>
      <c r="K49" s="217"/>
      <c r="L49" s="23"/>
    </row>
    <row r="50" spans="2:12" ht="30.75" customHeight="1" x14ac:dyDescent="0.35">
      <c r="B50" s="216" t="s">
        <v>81</v>
      </c>
      <c r="C50" s="216"/>
      <c r="D50" s="216"/>
      <c r="E50" s="216"/>
      <c r="F50" s="216"/>
      <c r="G50" s="216"/>
      <c r="H50" s="216"/>
      <c r="I50" s="216"/>
      <c r="J50" s="216"/>
      <c r="K50" s="216"/>
      <c r="L50" s="23"/>
    </row>
  </sheetData>
  <mergeCells count="16">
    <mergeCell ref="B50:K50"/>
    <mergeCell ref="B46:L46"/>
    <mergeCell ref="B47:K47"/>
    <mergeCell ref="C1:M1"/>
    <mergeCell ref="B35:O35"/>
    <mergeCell ref="B45:K45"/>
    <mergeCell ref="E37:F37"/>
    <mergeCell ref="B38:I38"/>
    <mergeCell ref="B39:I39"/>
    <mergeCell ref="B40:I40"/>
    <mergeCell ref="B41:I41"/>
    <mergeCell ref="B42:I42"/>
    <mergeCell ref="B43:I43"/>
    <mergeCell ref="B48:K48"/>
    <mergeCell ref="B49:K49"/>
    <mergeCell ref="B44:XFD44"/>
  </mergeCells>
  <conditionalFormatting sqref="D29:H32">
    <cfRule type="expression" dxfId="5" priority="1">
      <formula>IF(#REF!=1, TRUE, FALSE)</formula>
    </cfRule>
    <cfRule type="expression" dxfId="4" priority="2">
      <formula>IF(#REF!=1, TRUE, FALSE)</formula>
    </cfRule>
  </conditionalFormatting>
  <conditionalFormatting sqref="D9:K11 D12:H28 J12:K29 I12:I32 J30:L30">
    <cfRule type="expression" dxfId="3" priority="5">
      <formula>IF(#REF!=1, TRUE, FALSE)</formula>
    </cfRule>
    <cfRule type="expression" dxfId="2" priority="6">
      <formula>IF(#REF!=1, TRUE, FALSE)</formula>
    </cfRule>
  </conditionalFormatting>
  <conditionalFormatting sqref="I9:K11 J12:K29 I12:I32 J30:L30">
    <cfRule type="expression" dxfId="1" priority="3">
      <formula>IF(#REF!=1, TRUE, FALSE)</formula>
    </cfRule>
    <cfRule type="expression" dxfId="0" priority="4">
      <formula>IF(#REF!=1, TRUE, FALSE)</formula>
    </cfRule>
  </conditionalFormatting>
  <hyperlinks>
    <hyperlink ref="O6" location="'Table 1b - Compliance by CT'!A1" display="View Table 1b" xr:uid="{00000000-0004-0000-0400-000000000000}"/>
    <hyperlink ref="B44:H44" r:id="rId1" display="Further information on Cancer Waiting Times, including Data Quality and Guidance (such as the Data &amp; Definitions manual) can be found on the website." xr:uid="{99372290-446E-4149-9532-B94A26E83D4F}"/>
  </hyperlinks>
  <pageMargins left="0.70866141732283472" right="0.70866141732283472" top="0.74803149606299213" bottom="0.74803149606299213" header="0.31496062992125984" footer="0.31496062992125984"/>
  <pageSetup paperSize="9" scale="51"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7169" r:id="rId5" name="Drop Down 1">
              <controlPr defaultSize="0" autoLine="0" autoPict="0">
                <anchor moveWithCells="1">
                  <from>
                    <xdr:col>3</xdr:col>
                    <xdr:colOff>0</xdr:colOff>
                    <xdr:row>3</xdr:row>
                    <xdr:rowOff>95250</xdr:rowOff>
                  </from>
                  <to>
                    <xdr:col>5</xdr:col>
                    <xdr:colOff>603250</xdr:colOff>
                    <xdr:row>3</xdr:row>
                    <xdr:rowOff>298450</xdr:rowOff>
                  </to>
                </anchor>
              </controlPr>
            </control>
          </mc:Choice>
        </mc:AlternateContent>
        <mc:AlternateContent xmlns:mc="http://schemas.openxmlformats.org/markup-compatibility/2006">
          <mc:Choice Requires="x14">
            <control shapeId="7170" r:id="rId6" name="Drop Down 2">
              <controlPr defaultSize="0" autoLine="0" autoPict="0">
                <anchor moveWithCells="1">
                  <from>
                    <xdr:col>2</xdr:col>
                    <xdr:colOff>1346200</xdr:colOff>
                    <xdr:row>2</xdr:row>
                    <xdr:rowOff>114300</xdr:rowOff>
                  </from>
                  <to>
                    <xdr:col>5</xdr:col>
                    <xdr:colOff>12700</xdr:colOff>
                    <xdr:row>3</xdr:row>
                    <xdr:rowOff>12700</xdr:rowOff>
                  </to>
                </anchor>
              </controlPr>
            </control>
          </mc:Choice>
        </mc:AlternateContent>
        <mc:AlternateContent xmlns:mc="http://schemas.openxmlformats.org/markup-compatibility/2006">
          <mc:Choice Requires="x14">
            <control shapeId="7171" r:id="rId7" name="Drop Down 3">
              <controlPr defaultSize="0" autoLine="0" autoPict="0">
                <anchor moveWithCells="1">
                  <from>
                    <xdr:col>3</xdr:col>
                    <xdr:colOff>19050</xdr:colOff>
                    <xdr:row>1</xdr:row>
                    <xdr:rowOff>88900</xdr:rowOff>
                  </from>
                  <to>
                    <xdr:col>8</xdr:col>
                    <xdr:colOff>647700</xdr:colOff>
                    <xdr:row>2</xdr:row>
                    <xdr:rowOff>12700</xdr:rowOff>
                  </to>
                </anchor>
              </controlPr>
            </control>
          </mc:Choice>
        </mc:AlternateContent>
        <mc:AlternateContent xmlns:mc="http://schemas.openxmlformats.org/markup-compatibility/2006">
          <mc:Choice Requires="x14">
            <control shapeId="7172" r:id="rId8" name="Drop Down 4">
              <controlPr defaultSize="0" autoLine="0" autoPict="0">
                <anchor moveWithCells="1">
                  <from>
                    <xdr:col>2</xdr:col>
                    <xdr:colOff>1117600</xdr:colOff>
                    <xdr:row>4</xdr:row>
                    <xdr:rowOff>107950</xdr:rowOff>
                  </from>
                  <to>
                    <xdr:col>5</xdr:col>
                    <xdr:colOff>590550</xdr:colOff>
                    <xdr:row>5</xdr:row>
                    <xdr:rowOff>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1"/>
  <dimension ref="A1:M10898"/>
  <sheetViews>
    <sheetView workbookViewId="0"/>
  </sheetViews>
  <sheetFormatPr defaultRowHeight="14.5" x14ac:dyDescent="0.35"/>
  <cols>
    <col min="1" max="1" width="76.1796875" customWidth="1"/>
    <col min="2" max="2" width="11.7265625" bestFit="1" customWidth="1"/>
    <col min="3" max="3" width="19.7265625" bestFit="1" customWidth="1"/>
    <col min="4" max="4" width="27.54296875" style="26" bestFit="1" customWidth="1"/>
    <col min="5" max="5" width="34.453125" bestFit="1" customWidth="1"/>
    <col min="6" max="6" width="28.453125" bestFit="1" customWidth="1"/>
    <col min="7" max="7" width="23.54296875" style="3" customWidth="1"/>
    <col min="8" max="8" width="15.81640625" customWidth="1"/>
    <col min="9" max="9" width="11.81640625" customWidth="1"/>
    <col min="10" max="10" width="14.54296875" bestFit="1" customWidth="1"/>
  </cols>
  <sheetData>
    <row r="1" spans="1:13" ht="15.75" customHeight="1" x14ac:dyDescent="0.35">
      <c r="A1" t="s">
        <v>77</v>
      </c>
      <c r="B1" s="1" t="s">
        <v>21</v>
      </c>
      <c r="C1" s="1" t="s">
        <v>22</v>
      </c>
      <c r="D1" s="37" t="s">
        <v>23</v>
      </c>
      <c r="E1" s="1" t="s">
        <v>24</v>
      </c>
      <c r="F1" s="1" t="s">
        <v>25</v>
      </c>
      <c r="G1" s="1" t="s">
        <v>79</v>
      </c>
      <c r="H1" s="2" t="s">
        <v>26</v>
      </c>
      <c r="I1" s="1" t="s">
        <v>27</v>
      </c>
      <c r="J1" s="1" t="s">
        <v>28</v>
      </c>
      <c r="K1" s="1" t="s">
        <v>144</v>
      </c>
      <c r="L1" s="1" t="s">
        <v>144</v>
      </c>
    </row>
    <row r="2" spans="1:13" x14ac:dyDescent="0.35">
      <c r="A2" t="str">
        <f>CONCATENATE(B2,C2,D2,E2)</f>
        <v>62 DayApril-June 2024NCAAll Cancer Types*</v>
      </c>
      <c r="B2" t="s">
        <v>193</v>
      </c>
      <c r="C2" t="s">
        <v>194</v>
      </c>
      <c r="D2" t="s">
        <v>150</v>
      </c>
      <c r="E2" t="s">
        <v>93</v>
      </c>
      <c r="F2">
        <v>1101</v>
      </c>
      <c r="G2">
        <v>709</v>
      </c>
      <c r="H2">
        <v>64.396003633060801</v>
      </c>
      <c r="I2">
        <v>298</v>
      </c>
      <c r="J2">
        <v>54</v>
      </c>
      <c r="K2">
        <v>112</v>
      </c>
      <c r="L2">
        <v>144</v>
      </c>
      <c r="M2" s="38"/>
    </row>
    <row r="3" spans="1:13" x14ac:dyDescent="0.35">
      <c r="A3" t="str">
        <f t="shared" ref="A3:A16" si="0">CONCATENATE(B3,C3,D3,E3)</f>
        <v>62 DayApril-June 2024NHS Ayrshire &amp; ArranAll Cancer Types*</v>
      </c>
      <c r="B3" t="s">
        <v>193</v>
      </c>
      <c r="C3" t="s">
        <v>194</v>
      </c>
      <c r="D3" t="s">
        <v>162</v>
      </c>
      <c r="E3" t="s">
        <v>93</v>
      </c>
      <c r="F3">
        <v>322</v>
      </c>
      <c r="G3">
        <v>269</v>
      </c>
      <c r="H3">
        <v>83.5403726708074</v>
      </c>
      <c r="I3">
        <v>158</v>
      </c>
      <c r="J3">
        <v>47</v>
      </c>
      <c r="K3">
        <v>82</v>
      </c>
      <c r="L3">
        <v>98</v>
      </c>
      <c r="M3" s="39"/>
    </row>
    <row r="4" spans="1:13" x14ac:dyDescent="0.35">
      <c r="A4" t="str">
        <f t="shared" si="0"/>
        <v>62 DayApril-June 2024NHS BordersAll Cancer Types*</v>
      </c>
      <c r="B4" t="s">
        <v>193</v>
      </c>
      <c r="C4" t="s">
        <v>194</v>
      </c>
      <c r="D4" t="s">
        <v>0</v>
      </c>
      <c r="E4" t="s">
        <v>93</v>
      </c>
      <c r="F4">
        <v>113</v>
      </c>
      <c r="G4">
        <v>88</v>
      </c>
      <c r="H4">
        <v>77.876106194690294</v>
      </c>
      <c r="I4">
        <v>200</v>
      </c>
      <c r="J4">
        <v>48</v>
      </c>
      <c r="K4">
        <v>115</v>
      </c>
      <c r="L4">
        <v>151</v>
      </c>
      <c r="M4" s="38"/>
    </row>
    <row r="5" spans="1:13" x14ac:dyDescent="0.35">
      <c r="A5" t="str">
        <f t="shared" si="0"/>
        <v>62 DayApril-June 2024NHS Dumfries &amp; GallowayAll Cancer Types*</v>
      </c>
      <c r="B5" t="s">
        <v>193</v>
      </c>
      <c r="C5" t="s">
        <v>194</v>
      </c>
      <c r="D5" t="s">
        <v>163</v>
      </c>
      <c r="E5" t="s">
        <v>93</v>
      </c>
      <c r="F5">
        <v>142</v>
      </c>
      <c r="G5">
        <v>128</v>
      </c>
      <c r="H5">
        <v>90.1408450704225</v>
      </c>
      <c r="I5">
        <v>168</v>
      </c>
      <c r="J5">
        <v>42</v>
      </c>
      <c r="K5">
        <v>62</v>
      </c>
      <c r="L5">
        <v>118</v>
      </c>
      <c r="M5" s="39"/>
    </row>
    <row r="6" spans="1:13" x14ac:dyDescent="0.35">
      <c r="A6" t="str">
        <f t="shared" si="0"/>
        <v>62 DayApril-June 2024NHS FifeAll Cancer Types*</v>
      </c>
      <c r="B6" t="s">
        <v>193</v>
      </c>
      <c r="C6" t="s">
        <v>194</v>
      </c>
      <c r="D6" t="s">
        <v>164</v>
      </c>
      <c r="E6" t="s">
        <v>93</v>
      </c>
      <c r="F6">
        <v>301</v>
      </c>
      <c r="G6">
        <v>220</v>
      </c>
      <c r="H6">
        <v>73.089700996677706</v>
      </c>
      <c r="I6">
        <v>213</v>
      </c>
      <c r="J6">
        <v>48</v>
      </c>
      <c r="K6">
        <v>91</v>
      </c>
      <c r="L6">
        <v>110</v>
      </c>
      <c r="M6" s="38"/>
    </row>
    <row r="7" spans="1:13" x14ac:dyDescent="0.35">
      <c r="A7" t="str">
        <f t="shared" si="0"/>
        <v>62 DayApril-June 2024NHS Forth ValleyAll Cancer Types*</v>
      </c>
      <c r="B7" t="s">
        <v>193</v>
      </c>
      <c r="C7" t="s">
        <v>194</v>
      </c>
      <c r="D7" t="s">
        <v>165</v>
      </c>
      <c r="E7" t="s">
        <v>93</v>
      </c>
      <c r="F7">
        <v>266</v>
      </c>
      <c r="G7">
        <v>222</v>
      </c>
      <c r="H7">
        <v>83.458646616541401</v>
      </c>
      <c r="I7">
        <v>163</v>
      </c>
      <c r="J7">
        <v>44</v>
      </c>
      <c r="K7">
        <v>82</v>
      </c>
      <c r="L7">
        <v>106</v>
      </c>
      <c r="M7" s="39"/>
    </row>
    <row r="8" spans="1:13" x14ac:dyDescent="0.35">
      <c r="A8" t="str">
        <f t="shared" si="0"/>
        <v>62 DayApril-June 2024NHS GrampianAll Cancer Types*</v>
      </c>
      <c r="B8" t="s">
        <v>193</v>
      </c>
      <c r="C8" t="s">
        <v>194</v>
      </c>
      <c r="D8" t="s">
        <v>166</v>
      </c>
      <c r="E8" t="s">
        <v>93</v>
      </c>
      <c r="F8">
        <v>465</v>
      </c>
      <c r="G8">
        <v>282</v>
      </c>
      <c r="H8">
        <v>60.645161290322598</v>
      </c>
      <c r="I8">
        <v>298</v>
      </c>
      <c r="J8">
        <v>53</v>
      </c>
      <c r="K8">
        <v>146</v>
      </c>
      <c r="L8">
        <v>183</v>
      </c>
      <c r="M8" s="38"/>
    </row>
    <row r="9" spans="1:13" x14ac:dyDescent="0.35">
      <c r="A9" t="str">
        <f t="shared" si="0"/>
        <v>62 DayApril-June 2024NHS Greater Glasgow &amp; ClydeAll Cancer Types*</v>
      </c>
      <c r="B9" t="s">
        <v>193</v>
      </c>
      <c r="C9" t="s">
        <v>194</v>
      </c>
      <c r="D9" t="s">
        <v>11</v>
      </c>
      <c r="E9" t="s">
        <v>93</v>
      </c>
      <c r="F9">
        <v>1099</v>
      </c>
      <c r="G9">
        <v>741</v>
      </c>
      <c r="H9">
        <v>67.424931756141902</v>
      </c>
      <c r="I9">
        <v>352</v>
      </c>
      <c r="J9">
        <v>51</v>
      </c>
      <c r="K9">
        <v>104</v>
      </c>
      <c r="L9">
        <v>132</v>
      </c>
      <c r="M9" s="39"/>
    </row>
    <row r="10" spans="1:13" x14ac:dyDescent="0.35">
      <c r="A10" t="str">
        <f t="shared" si="0"/>
        <v>62 DayApril-June 2024NHS HighlandAll Cancer Types*</v>
      </c>
      <c r="B10" t="s">
        <v>193</v>
      </c>
      <c r="C10" t="s">
        <v>194</v>
      </c>
      <c r="D10" t="s">
        <v>1</v>
      </c>
      <c r="E10" t="s">
        <v>93</v>
      </c>
      <c r="F10">
        <v>306</v>
      </c>
      <c r="G10">
        <v>226</v>
      </c>
      <c r="H10">
        <v>73.856209150326805</v>
      </c>
      <c r="I10">
        <v>257</v>
      </c>
      <c r="J10">
        <v>52</v>
      </c>
      <c r="K10">
        <v>85</v>
      </c>
      <c r="L10">
        <v>98</v>
      </c>
      <c r="M10" s="38"/>
    </row>
    <row r="11" spans="1:13" x14ac:dyDescent="0.35">
      <c r="A11" t="str">
        <f t="shared" si="0"/>
        <v>62 DayApril-June 2024NHS LanarkshireAll Cancer Types*</v>
      </c>
      <c r="B11" t="s">
        <v>193</v>
      </c>
      <c r="C11" t="s">
        <v>194</v>
      </c>
      <c r="D11" t="s">
        <v>2</v>
      </c>
      <c r="E11" t="s">
        <v>93</v>
      </c>
      <c r="F11">
        <v>355</v>
      </c>
      <c r="G11">
        <v>318</v>
      </c>
      <c r="H11">
        <v>89.577464788732399</v>
      </c>
      <c r="I11">
        <v>157</v>
      </c>
      <c r="J11">
        <v>42</v>
      </c>
      <c r="K11">
        <v>67</v>
      </c>
      <c r="L11">
        <v>90</v>
      </c>
      <c r="M11" s="39"/>
    </row>
    <row r="12" spans="1:13" x14ac:dyDescent="0.35">
      <c r="A12" t="str">
        <f t="shared" si="0"/>
        <v>62 DayApril-June 2024NHS LothianAll Cancer Types*</v>
      </c>
      <c r="B12" t="s">
        <v>193</v>
      </c>
      <c r="C12" t="s">
        <v>194</v>
      </c>
      <c r="D12" t="s">
        <v>3</v>
      </c>
      <c r="E12" t="s">
        <v>93</v>
      </c>
      <c r="F12">
        <v>752</v>
      </c>
      <c r="G12">
        <v>562</v>
      </c>
      <c r="H12">
        <v>74.7340425531915</v>
      </c>
      <c r="I12">
        <v>419</v>
      </c>
      <c r="J12">
        <v>48</v>
      </c>
      <c r="K12">
        <v>102</v>
      </c>
      <c r="L12">
        <v>152</v>
      </c>
      <c r="M12" s="38"/>
    </row>
    <row r="13" spans="1:13" x14ac:dyDescent="0.35">
      <c r="A13" t="str">
        <f t="shared" si="0"/>
        <v>62 DayApril-June 2024NHS OrkneyAll Cancer Types*</v>
      </c>
      <c r="B13" t="s">
        <v>193</v>
      </c>
      <c r="C13" t="s">
        <v>194</v>
      </c>
      <c r="D13" t="s">
        <v>4</v>
      </c>
      <c r="E13" t="s">
        <v>93</v>
      </c>
      <c r="F13">
        <v>5</v>
      </c>
      <c r="G13">
        <v>3</v>
      </c>
      <c r="H13">
        <v>60</v>
      </c>
      <c r="I13">
        <v>172</v>
      </c>
      <c r="J13">
        <v>61</v>
      </c>
      <c r="M13" s="39"/>
    </row>
    <row r="14" spans="1:13" x14ac:dyDescent="0.35">
      <c r="A14" t="str">
        <f t="shared" si="0"/>
        <v>62 DayApril-June 2024NHS ScotlandAll Cancer Types*</v>
      </c>
      <c r="B14" t="s">
        <v>193</v>
      </c>
      <c r="C14" t="s">
        <v>194</v>
      </c>
      <c r="D14" t="s">
        <v>8</v>
      </c>
      <c r="E14" t="s">
        <v>93</v>
      </c>
      <c r="F14">
        <v>4451</v>
      </c>
      <c r="G14">
        <v>3257</v>
      </c>
      <c r="H14">
        <v>73.174567512918401</v>
      </c>
      <c r="I14">
        <v>419</v>
      </c>
      <c r="J14">
        <v>49</v>
      </c>
      <c r="K14">
        <v>99</v>
      </c>
      <c r="L14">
        <v>130</v>
      </c>
      <c r="M14" s="38"/>
    </row>
    <row r="15" spans="1:13" x14ac:dyDescent="0.35">
      <c r="A15" t="str">
        <f t="shared" si="0"/>
        <v>62 DayApril-June 2024NHS ShetlandAll Cancer Types*</v>
      </c>
      <c r="B15" t="s">
        <v>193</v>
      </c>
      <c r="C15" t="s">
        <v>194</v>
      </c>
      <c r="D15" t="s">
        <v>5</v>
      </c>
      <c r="E15" t="s">
        <v>93</v>
      </c>
      <c r="F15">
        <v>8</v>
      </c>
      <c r="G15">
        <v>4</v>
      </c>
      <c r="H15">
        <v>50</v>
      </c>
      <c r="I15">
        <v>199</v>
      </c>
      <c r="J15">
        <v>65</v>
      </c>
      <c r="M15" s="39"/>
    </row>
    <row r="16" spans="1:13" x14ac:dyDescent="0.35">
      <c r="A16" t="str">
        <f t="shared" si="0"/>
        <v>62 DayApril-June 2024NHS TaysideAll Cancer Types*</v>
      </c>
      <c r="B16" t="s">
        <v>193</v>
      </c>
      <c r="C16" t="s">
        <v>194</v>
      </c>
      <c r="D16" t="s">
        <v>6</v>
      </c>
      <c r="E16" t="s">
        <v>93</v>
      </c>
      <c r="F16">
        <v>291</v>
      </c>
      <c r="G16">
        <v>175</v>
      </c>
      <c r="H16">
        <v>60.137457044673504</v>
      </c>
      <c r="I16">
        <v>218</v>
      </c>
      <c r="J16">
        <v>57</v>
      </c>
      <c r="K16">
        <v>98</v>
      </c>
      <c r="L16">
        <v>116</v>
      </c>
      <c r="M16" s="38"/>
    </row>
    <row r="17" spans="1:13" x14ac:dyDescent="0.35">
      <c r="A17" t="str">
        <f>CONCATENATE(B17,C17,D17,E17)</f>
        <v>62 DayApril-June 2024NHS Western IslesAll Cancer Types*</v>
      </c>
      <c r="B17" t="s">
        <v>193</v>
      </c>
      <c r="C17" t="s">
        <v>194</v>
      </c>
      <c r="D17" t="s">
        <v>7</v>
      </c>
      <c r="E17" t="s">
        <v>93</v>
      </c>
      <c r="F17">
        <v>26</v>
      </c>
      <c r="G17">
        <v>19</v>
      </c>
      <c r="H17">
        <v>73.076923076923094</v>
      </c>
      <c r="I17">
        <v>127</v>
      </c>
      <c r="J17">
        <v>52</v>
      </c>
      <c r="M17" s="39"/>
    </row>
    <row r="18" spans="1:13" x14ac:dyDescent="0.35">
      <c r="A18" t="str">
        <f t="shared" ref="A18:A81" si="1">CONCATENATE(B18,C18,D18,E18)</f>
        <v>62 DayApril-June 2024SCANAll Cancer Types*</v>
      </c>
      <c r="B18" t="s">
        <v>193</v>
      </c>
      <c r="C18" t="s">
        <v>194</v>
      </c>
      <c r="D18" t="s">
        <v>9</v>
      </c>
      <c r="E18" t="s">
        <v>93</v>
      </c>
      <c r="F18">
        <v>1308</v>
      </c>
      <c r="G18">
        <v>998</v>
      </c>
      <c r="H18">
        <v>76.299694189602405</v>
      </c>
      <c r="I18">
        <v>419</v>
      </c>
      <c r="J18">
        <v>47</v>
      </c>
      <c r="K18">
        <v>98</v>
      </c>
      <c r="L18">
        <v>142</v>
      </c>
      <c r="M18" s="38"/>
    </row>
    <row r="19" spans="1:13" x14ac:dyDescent="0.35">
      <c r="A19" t="str">
        <f t="shared" si="1"/>
        <v>62 DayApril-June 2024WOSCANAll Cancer Types*</v>
      </c>
      <c r="B19" t="s">
        <v>193</v>
      </c>
      <c r="C19" t="s">
        <v>194</v>
      </c>
      <c r="D19" t="s">
        <v>10</v>
      </c>
      <c r="E19" t="s">
        <v>93</v>
      </c>
      <c r="F19">
        <v>2042</v>
      </c>
      <c r="G19">
        <v>1550</v>
      </c>
      <c r="H19">
        <v>75.905974534769797</v>
      </c>
      <c r="I19">
        <v>352</v>
      </c>
      <c r="J19">
        <v>48</v>
      </c>
      <c r="K19">
        <v>95</v>
      </c>
      <c r="L19">
        <v>119</v>
      </c>
      <c r="M19" s="39"/>
    </row>
    <row r="20" spans="1:13" x14ac:dyDescent="0.35">
      <c r="A20" t="str">
        <f t="shared" si="1"/>
        <v>62 DayApril-June 2024NCAAll Cancer Types* (screened excluded)</v>
      </c>
      <c r="B20" t="s">
        <v>193</v>
      </c>
      <c r="C20" t="s">
        <v>194</v>
      </c>
      <c r="D20" t="s">
        <v>150</v>
      </c>
      <c r="E20" t="s">
        <v>94</v>
      </c>
      <c r="F20">
        <v>916</v>
      </c>
      <c r="G20">
        <v>581</v>
      </c>
      <c r="H20">
        <v>63.427947598253297</v>
      </c>
      <c r="I20">
        <v>298</v>
      </c>
      <c r="J20">
        <v>55</v>
      </c>
      <c r="K20">
        <v>112</v>
      </c>
      <c r="L20">
        <v>144</v>
      </c>
      <c r="M20" s="38"/>
    </row>
    <row r="21" spans="1:13" x14ac:dyDescent="0.35">
      <c r="A21" t="str">
        <f t="shared" si="1"/>
        <v>62 DayApril-June 2024NHS Ayrshire &amp; ArranAll Cancer Types* (screened excluded)</v>
      </c>
      <c r="B21" t="s">
        <v>193</v>
      </c>
      <c r="C21" t="s">
        <v>194</v>
      </c>
      <c r="D21" t="s">
        <v>162</v>
      </c>
      <c r="E21" t="s">
        <v>94</v>
      </c>
      <c r="F21">
        <v>265</v>
      </c>
      <c r="G21">
        <v>212</v>
      </c>
      <c r="H21">
        <v>80</v>
      </c>
      <c r="I21">
        <v>158</v>
      </c>
      <c r="J21">
        <v>50</v>
      </c>
      <c r="K21">
        <v>85</v>
      </c>
      <c r="L21">
        <v>103</v>
      </c>
      <c r="M21" s="39"/>
    </row>
    <row r="22" spans="1:13" x14ac:dyDescent="0.35">
      <c r="A22" t="str">
        <f t="shared" si="1"/>
        <v>62 DayApril-June 2024NHS BordersAll Cancer Types* (screened excluded)</v>
      </c>
      <c r="B22" t="s">
        <v>193</v>
      </c>
      <c r="C22" t="s">
        <v>194</v>
      </c>
      <c r="D22" t="s">
        <v>0</v>
      </c>
      <c r="E22" t="s">
        <v>94</v>
      </c>
      <c r="F22">
        <v>109</v>
      </c>
      <c r="G22">
        <v>86</v>
      </c>
      <c r="H22">
        <v>78.899082568807302</v>
      </c>
      <c r="I22">
        <v>200</v>
      </c>
      <c r="J22">
        <v>48</v>
      </c>
      <c r="K22">
        <v>120</v>
      </c>
      <c r="L22">
        <v>152</v>
      </c>
      <c r="M22" s="38"/>
    </row>
    <row r="23" spans="1:13" x14ac:dyDescent="0.35">
      <c r="A23" t="str">
        <f t="shared" si="1"/>
        <v>62 DayApril-June 2024NHS Dumfries &amp; GallowayAll Cancer Types* (screened excluded)</v>
      </c>
      <c r="B23" t="s">
        <v>193</v>
      </c>
      <c r="C23" t="s">
        <v>194</v>
      </c>
      <c r="D23" t="s">
        <v>163</v>
      </c>
      <c r="E23" t="s">
        <v>94</v>
      </c>
      <c r="F23">
        <v>134</v>
      </c>
      <c r="G23">
        <v>121</v>
      </c>
      <c r="H23">
        <v>90.298507462686601</v>
      </c>
      <c r="I23">
        <v>168</v>
      </c>
      <c r="J23">
        <v>41</v>
      </c>
      <c r="K23">
        <v>62</v>
      </c>
      <c r="L23">
        <v>121</v>
      </c>
      <c r="M23" s="39"/>
    </row>
    <row r="24" spans="1:13" x14ac:dyDescent="0.35">
      <c r="A24" t="str">
        <f t="shared" si="1"/>
        <v>62 DayApril-June 2024NHS FifeAll Cancer Types* (screened excluded)</v>
      </c>
      <c r="B24" t="s">
        <v>193</v>
      </c>
      <c r="C24" t="s">
        <v>194</v>
      </c>
      <c r="D24" t="s">
        <v>164</v>
      </c>
      <c r="E24" t="s">
        <v>94</v>
      </c>
      <c r="F24">
        <v>283</v>
      </c>
      <c r="G24">
        <v>204</v>
      </c>
      <c r="H24">
        <v>72.084805653710205</v>
      </c>
      <c r="I24">
        <v>213</v>
      </c>
      <c r="J24">
        <v>46</v>
      </c>
      <c r="K24">
        <v>92</v>
      </c>
      <c r="L24">
        <v>113</v>
      </c>
      <c r="M24" s="38"/>
    </row>
    <row r="25" spans="1:13" x14ac:dyDescent="0.35">
      <c r="A25" t="str">
        <f t="shared" si="1"/>
        <v>62 DayApril-June 2024NHS Forth ValleyAll Cancer Types* (screened excluded)</v>
      </c>
      <c r="B25" t="s">
        <v>193</v>
      </c>
      <c r="C25" t="s">
        <v>194</v>
      </c>
      <c r="D25" t="s">
        <v>165</v>
      </c>
      <c r="E25" t="s">
        <v>94</v>
      </c>
      <c r="F25">
        <v>257</v>
      </c>
      <c r="G25">
        <v>214</v>
      </c>
      <c r="H25">
        <v>83.268482490272405</v>
      </c>
      <c r="I25">
        <v>163</v>
      </c>
      <c r="J25">
        <v>44</v>
      </c>
      <c r="K25">
        <v>82</v>
      </c>
      <c r="L25">
        <v>106</v>
      </c>
      <c r="M25" s="39"/>
    </row>
    <row r="26" spans="1:13" x14ac:dyDescent="0.35">
      <c r="A26" t="str">
        <f t="shared" si="1"/>
        <v>62 DayApril-June 2024NHS GrampianAll Cancer Types* (screened excluded)</v>
      </c>
      <c r="B26" t="s">
        <v>193</v>
      </c>
      <c r="C26" t="s">
        <v>194</v>
      </c>
      <c r="D26" t="s">
        <v>166</v>
      </c>
      <c r="E26" t="s">
        <v>94</v>
      </c>
      <c r="F26">
        <v>361</v>
      </c>
      <c r="G26">
        <v>222</v>
      </c>
      <c r="H26">
        <v>61.4958448753463</v>
      </c>
      <c r="I26">
        <v>298</v>
      </c>
      <c r="J26">
        <v>54</v>
      </c>
      <c r="K26">
        <v>147</v>
      </c>
      <c r="L26">
        <v>182</v>
      </c>
      <c r="M26" s="38"/>
    </row>
    <row r="27" spans="1:13" x14ac:dyDescent="0.35">
      <c r="A27" t="str">
        <f t="shared" si="1"/>
        <v>62 DayApril-June 2024NHS Greater Glasgow &amp; ClydeAll Cancer Types* (screened excluded)</v>
      </c>
      <c r="B27" t="s">
        <v>193</v>
      </c>
      <c r="C27" t="s">
        <v>194</v>
      </c>
      <c r="D27" t="s">
        <v>11</v>
      </c>
      <c r="E27" t="s">
        <v>94</v>
      </c>
      <c r="F27">
        <v>951</v>
      </c>
      <c r="G27">
        <v>624</v>
      </c>
      <c r="H27">
        <v>65.615141955835995</v>
      </c>
      <c r="I27">
        <v>352</v>
      </c>
      <c r="J27">
        <v>51</v>
      </c>
      <c r="K27">
        <v>109</v>
      </c>
      <c r="L27">
        <v>136</v>
      </c>
      <c r="M27" s="39"/>
    </row>
    <row r="28" spans="1:13" x14ac:dyDescent="0.35">
      <c r="A28" t="str">
        <f t="shared" si="1"/>
        <v>62 DayApril-June 2024NHS HighlandAll Cancer Types* (screened excluded)</v>
      </c>
      <c r="B28" t="s">
        <v>193</v>
      </c>
      <c r="C28" t="s">
        <v>194</v>
      </c>
      <c r="D28" t="s">
        <v>1</v>
      </c>
      <c r="E28" t="s">
        <v>94</v>
      </c>
      <c r="F28">
        <v>274</v>
      </c>
      <c r="G28">
        <v>199</v>
      </c>
      <c r="H28">
        <v>72.627737226277404</v>
      </c>
      <c r="I28">
        <v>257</v>
      </c>
      <c r="J28">
        <v>53</v>
      </c>
      <c r="K28">
        <v>86</v>
      </c>
      <c r="L28">
        <v>99</v>
      </c>
      <c r="M28" s="38"/>
    </row>
    <row r="29" spans="1:13" x14ac:dyDescent="0.35">
      <c r="A29" t="str">
        <f t="shared" si="1"/>
        <v>62 DayApril-June 2024NHS LanarkshireAll Cancer Types* (screened excluded)</v>
      </c>
      <c r="B29" t="s">
        <v>193</v>
      </c>
      <c r="C29" t="s">
        <v>194</v>
      </c>
      <c r="D29" t="s">
        <v>2</v>
      </c>
      <c r="E29" t="s">
        <v>94</v>
      </c>
      <c r="F29">
        <v>339</v>
      </c>
      <c r="G29">
        <v>303</v>
      </c>
      <c r="H29">
        <v>89.3805309734513</v>
      </c>
      <c r="I29">
        <v>157</v>
      </c>
      <c r="J29">
        <v>42</v>
      </c>
      <c r="K29">
        <v>69</v>
      </c>
      <c r="L29">
        <v>90</v>
      </c>
      <c r="M29" s="39"/>
    </row>
    <row r="30" spans="1:13" x14ac:dyDescent="0.35">
      <c r="A30" t="str">
        <f t="shared" si="1"/>
        <v>62 DayApril-June 2024NHS LothianAll Cancer Types* (screened excluded)</v>
      </c>
      <c r="B30" t="s">
        <v>193</v>
      </c>
      <c r="C30" t="s">
        <v>194</v>
      </c>
      <c r="D30" t="s">
        <v>3</v>
      </c>
      <c r="E30" t="s">
        <v>94</v>
      </c>
      <c r="F30">
        <v>611</v>
      </c>
      <c r="G30">
        <v>437</v>
      </c>
      <c r="H30">
        <v>71.522094926350206</v>
      </c>
      <c r="I30">
        <v>419</v>
      </c>
      <c r="J30">
        <v>48</v>
      </c>
      <c r="K30">
        <v>124</v>
      </c>
      <c r="L30">
        <v>164</v>
      </c>
      <c r="M30" s="38"/>
    </row>
    <row r="31" spans="1:13" x14ac:dyDescent="0.35">
      <c r="A31" t="str">
        <f t="shared" si="1"/>
        <v>62 DayApril-June 2024NHS OrkneyAll Cancer Types* (screened excluded)</v>
      </c>
      <c r="B31" t="s">
        <v>193</v>
      </c>
      <c r="C31" t="s">
        <v>194</v>
      </c>
      <c r="D31" t="s">
        <v>4</v>
      </c>
      <c r="E31" t="s">
        <v>94</v>
      </c>
      <c r="F31">
        <v>5</v>
      </c>
      <c r="G31">
        <v>3</v>
      </c>
      <c r="H31">
        <v>60</v>
      </c>
      <c r="I31">
        <v>172</v>
      </c>
      <c r="J31">
        <v>61</v>
      </c>
      <c r="M31" s="39"/>
    </row>
    <row r="32" spans="1:13" x14ac:dyDescent="0.35">
      <c r="A32" t="str">
        <f t="shared" si="1"/>
        <v>62 DayApril-June 2024NHS ScotlandAll Cancer Types* (screened excluded)</v>
      </c>
      <c r="B32" t="s">
        <v>193</v>
      </c>
      <c r="C32" t="s">
        <v>194</v>
      </c>
      <c r="D32" t="s">
        <v>8</v>
      </c>
      <c r="E32" t="s">
        <v>94</v>
      </c>
      <c r="F32">
        <v>3865</v>
      </c>
      <c r="G32">
        <v>2782</v>
      </c>
      <c r="H32">
        <v>71.979301423027195</v>
      </c>
      <c r="I32">
        <v>419</v>
      </c>
      <c r="J32">
        <v>49</v>
      </c>
      <c r="K32">
        <v>102</v>
      </c>
      <c r="L32">
        <v>133</v>
      </c>
      <c r="M32" s="38"/>
    </row>
    <row r="33" spans="1:13" x14ac:dyDescent="0.35">
      <c r="A33" t="str">
        <f t="shared" si="1"/>
        <v>62 DayApril-June 2024NHS ShetlandAll Cancer Types* (screened excluded)</v>
      </c>
      <c r="B33" t="s">
        <v>193</v>
      </c>
      <c r="C33" t="s">
        <v>194</v>
      </c>
      <c r="D33" t="s">
        <v>5</v>
      </c>
      <c r="E33" t="s">
        <v>94</v>
      </c>
      <c r="F33">
        <v>8</v>
      </c>
      <c r="G33">
        <v>4</v>
      </c>
      <c r="H33">
        <v>50</v>
      </c>
      <c r="I33">
        <v>199</v>
      </c>
      <c r="J33">
        <v>65</v>
      </c>
      <c r="M33" s="39"/>
    </row>
    <row r="34" spans="1:13" x14ac:dyDescent="0.35">
      <c r="A34" t="str">
        <f t="shared" si="1"/>
        <v>62 DayApril-June 2024NHS TaysideAll Cancer Types* (screened excluded)</v>
      </c>
      <c r="B34" t="s">
        <v>193</v>
      </c>
      <c r="C34" t="s">
        <v>194</v>
      </c>
      <c r="D34" t="s">
        <v>6</v>
      </c>
      <c r="E34" t="s">
        <v>94</v>
      </c>
      <c r="F34">
        <v>242</v>
      </c>
      <c r="G34">
        <v>134</v>
      </c>
      <c r="H34">
        <v>55.3719008264463</v>
      </c>
      <c r="I34">
        <v>218</v>
      </c>
      <c r="J34">
        <v>60</v>
      </c>
      <c r="K34">
        <v>101</v>
      </c>
      <c r="L34">
        <v>116</v>
      </c>
      <c r="M34" s="38"/>
    </row>
    <row r="35" spans="1:13" x14ac:dyDescent="0.35">
      <c r="A35" t="str">
        <f t="shared" si="1"/>
        <v>62 DayApril-June 2024NHS Western IslesAll Cancer Types* (screened excluded)</v>
      </c>
      <c r="B35" t="s">
        <v>193</v>
      </c>
      <c r="C35" t="s">
        <v>194</v>
      </c>
      <c r="D35" t="s">
        <v>7</v>
      </c>
      <c r="E35" t="s">
        <v>94</v>
      </c>
      <c r="F35">
        <v>26</v>
      </c>
      <c r="G35">
        <v>19</v>
      </c>
      <c r="H35">
        <v>73.076923076923094</v>
      </c>
      <c r="I35">
        <v>127</v>
      </c>
      <c r="J35">
        <v>52</v>
      </c>
      <c r="M35" s="39"/>
    </row>
    <row r="36" spans="1:13" x14ac:dyDescent="0.35">
      <c r="A36" t="str">
        <f t="shared" si="1"/>
        <v>62 DayApril-June 2024SCANAll Cancer Types* (screened excluded)</v>
      </c>
      <c r="B36" t="s">
        <v>193</v>
      </c>
      <c r="C36" t="s">
        <v>194</v>
      </c>
      <c r="D36" t="s">
        <v>9</v>
      </c>
      <c r="E36" t="s">
        <v>94</v>
      </c>
      <c r="F36">
        <v>1137</v>
      </c>
      <c r="G36">
        <v>848</v>
      </c>
      <c r="H36">
        <v>74.582233948988602</v>
      </c>
      <c r="I36">
        <v>419</v>
      </c>
      <c r="J36">
        <v>46</v>
      </c>
      <c r="K36">
        <v>105</v>
      </c>
      <c r="L36">
        <v>150</v>
      </c>
      <c r="M36" s="38"/>
    </row>
    <row r="37" spans="1:13" x14ac:dyDescent="0.35">
      <c r="A37" t="str">
        <f t="shared" si="1"/>
        <v>62 DayApril-June 2024WOSCANAll Cancer Types* (screened excluded)</v>
      </c>
      <c r="B37" t="s">
        <v>193</v>
      </c>
      <c r="C37" t="s">
        <v>194</v>
      </c>
      <c r="D37" t="s">
        <v>10</v>
      </c>
      <c r="E37" t="s">
        <v>94</v>
      </c>
      <c r="F37">
        <v>1812</v>
      </c>
      <c r="G37">
        <v>1353</v>
      </c>
      <c r="H37">
        <v>74.668874172185397</v>
      </c>
      <c r="I37">
        <v>352</v>
      </c>
      <c r="J37">
        <v>48</v>
      </c>
      <c r="K37">
        <v>97</v>
      </c>
      <c r="L37">
        <v>121</v>
      </c>
      <c r="M37" s="39"/>
    </row>
    <row r="38" spans="1:13" x14ac:dyDescent="0.35">
      <c r="A38" t="str">
        <f t="shared" si="1"/>
        <v>62 DayApril-June 2024NCAAll Cancer Types* (screened only)</v>
      </c>
      <c r="B38" t="s">
        <v>193</v>
      </c>
      <c r="C38" t="s">
        <v>194</v>
      </c>
      <c r="D38" t="s">
        <v>150</v>
      </c>
      <c r="E38" t="s">
        <v>95</v>
      </c>
      <c r="F38">
        <v>185</v>
      </c>
      <c r="G38">
        <v>128</v>
      </c>
      <c r="H38">
        <v>69.189189189189193</v>
      </c>
      <c r="I38">
        <v>221</v>
      </c>
      <c r="J38">
        <v>46</v>
      </c>
      <c r="K38">
        <v>111</v>
      </c>
      <c r="L38">
        <v>146</v>
      </c>
      <c r="M38" s="38"/>
    </row>
    <row r="39" spans="1:13" x14ac:dyDescent="0.35">
      <c r="A39" t="str">
        <f t="shared" si="1"/>
        <v>62 DayApril-June 2024NHS Ayrshire &amp; ArranAll Cancer Types* (screened only)</v>
      </c>
      <c r="B39" t="s">
        <v>193</v>
      </c>
      <c r="C39" t="s">
        <v>194</v>
      </c>
      <c r="D39" t="s">
        <v>162</v>
      </c>
      <c r="E39" t="s">
        <v>95</v>
      </c>
      <c r="F39">
        <v>57</v>
      </c>
      <c r="G39">
        <v>57</v>
      </c>
      <c r="H39">
        <v>100</v>
      </c>
      <c r="I39">
        <v>62</v>
      </c>
      <c r="J39">
        <v>43</v>
      </c>
      <c r="K39">
        <v>57</v>
      </c>
      <c r="L39">
        <v>60</v>
      </c>
      <c r="M39" s="39"/>
    </row>
    <row r="40" spans="1:13" x14ac:dyDescent="0.35">
      <c r="A40" t="str">
        <f t="shared" si="1"/>
        <v>62 DayApril-June 2024NHS BordersAll Cancer Types* (screened only)</v>
      </c>
      <c r="B40" t="s">
        <v>193</v>
      </c>
      <c r="C40" t="s">
        <v>194</v>
      </c>
      <c r="D40" t="s">
        <v>0</v>
      </c>
      <c r="E40" t="s">
        <v>95</v>
      </c>
      <c r="F40">
        <v>4</v>
      </c>
      <c r="G40">
        <v>2</v>
      </c>
      <c r="H40">
        <v>50</v>
      </c>
      <c r="I40">
        <v>78</v>
      </c>
      <c r="J40">
        <v>56</v>
      </c>
      <c r="M40" s="38"/>
    </row>
    <row r="41" spans="1:13" x14ac:dyDescent="0.35">
      <c r="A41" t="str">
        <f t="shared" si="1"/>
        <v>62 DayApril-June 2024NHS Dumfries &amp; GallowayAll Cancer Types* (screened only)</v>
      </c>
      <c r="B41" t="s">
        <v>193</v>
      </c>
      <c r="C41" t="s">
        <v>194</v>
      </c>
      <c r="D41" t="s">
        <v>163</v>
      </c>
      <c r="E41" t="s">
        <v>95</v>
      </c>
      <c r="F41">
        <v>8</v>
      </c>
      <c r="G41">
        <v>7</v>
      </c>
      <c r="H41">
        <v>87.5</v>
      </c>
      <c r="I41">
        <v>81</v>
      </c>
      <c r="J41">
        <v>50</v>
      </c>
      <c r="M41" s="39"/>
    </row>
    <row r="42" spans="1:13" x14ac:dyDescent="0.35">
      <c r="A42" t="str">
        <f t="shared" si="1"/>
        <v>62 DayApril-June 2024NHS FifeAll Cancer Types* (screened only)</v>
      </c>
      <c r="B42" t="s">
        <v>193</v>
      </c>
      <c r="C42" t="s">
        <v>194</v>
      </c>
      <c r="D42" t="s">
        <v>164</v>
      </c>
      <c r="E42" t="s">
        <v>95</v>
      </c>
      <c r="F42">
        <v>18</v>
      </c>
      <c r="G42">
        <v>16</v>
      </c>
      <c r="H42">
        <v>88.8888888888889</v>
      </c>
      <c r="I42">
        <v>70</v>
      </c>
      <c r="J42">
        <v>56</v>
      </c>
      <c r="M42" s="38"/>
    </row>
    <row r="43" spans="1:13" x14ac:dyDescent="0.35">
      <c r="A43" t="str">
        <f t="shared" si="1"/>
        <v>62 DayApril-June 2024NHS Forth ValleyAll Cancer Types* (screened only)</v>
      </c>
      <c r="B43" t="s">
        <v>193</v>
      </c>
      <c r="C43" t="s">
        <v>194</v>
      </c>
      <c r="D43" t="s">
        <v>165</v>
      </c>
      <c r="E43" t="s">
        <v>95</v>
      </c>
      <c r="F43">
        <v>9</v>
      </c>
      <c r="G43">
        <v>8</v>
      </c>
      <c r="H43">
        <v>88.8888888888889</v>
      </c>
      <c r="I43">
        <v>78</v>
      </c>
      <c r="J43">
        <v>48</v>
      </c>
      <c r="M43" s="39"/>
    </row>
    <row r="44" spans="1:13" x14ac:dyDescent="0.35">
      <c r="A44" t="str">
        <f t="shared" si="1"/>
        <v>62 DayApril-June 2024NHS GrampianAll Cancer Types* (screened only)</v>
      </c>
      <c r="B44" t="s">
        <v>193</v>
      </c>
      <c r="C44" t="s">
        <v>194</v>
      </c>
      <c r="D44" t="s">
        <v>166</v>
      </c>
      <c r="E44" t="s">
        <v>95</v>
      </c>
      <c r="F44">
        <v>104</v>
      </c>
      <c r="G44">
        <v>60</v>
      </c>
      <c r="H44">
        <v>57.692307692307701</v>
      </c>
      <c r="I44">
        <v>221</v>
      </c>
      <c r="J44">
        <v>52</v>
      </c>
      <c r="K44">
        <v>128</v>
      </c>
      <c r="L44">
        <v>179</v>
      </c>
      <c r="M44" s="38"/>
    </row>
    <row r="45" spans="1:13" x14ac:dyDescent="0.35">
      <c r="A45" t="str">
        <f t="shared" si="1"/>
        <v>62 DayApril-June 2024NHS Greater Glasgow &amp; ClydeAll Cancer Types* (screened only)</v>
      </c>
      <c r="B45" t="s">
        <v>193</v>
      </c>
      <c r="C45" t="s">
        <v>194</v>
      </c>
      <c r="D45" t="s">
        <v>11</v>
      </c>
      <c r="E45" t="s">
        <v>95</v>
      </c>
      <c r="F45">
        <v>148</v>
      </c>
      <c r="G45">
        <v>117</v>
      </c>
      <c r="H45">
        <v>79.054054054054106</v>
      </c>
      <c r="I45">
        <v>149</v>
      </c>
      <c r="J45">
        <v>48</v>
      </c>
      <c r="K45">
        <v>82</v>
      </c>
      <c r="L45">
        <v>92</v>
      </c>
      <c r="M45" s="39"/>
    </row>
    <row r="46" spans="1:13" x14ac:dyDescent="0.35">
      <c r="A46" t="str">
        <f t="shared" si="1"/>
        <v>62 DayApril-June 2024NHS HighlandAll Cancer Types* (screened only)</v>
      </c>
      <c r="B46" t="s">
        <v>193</v>
      </c>
      <c r="C46" t="s">
        <v>194</v>
      </c>
      <c r="D46" t="s">
        <v>1</v>
      </c>
      <c r="E46" t="s">
        <v>95</v>
      </c>
      <c r="F46">
        <v>32</v>
      </c>
      <c r="G46">
        <v>27</v>
      </c>
      <c r="H46">
        <v>84.375</v>
      </c>
      <c r="I46">
        <v>90</v>
      </c>
      <c r="J46">
        <v>46</v>
      </c>
      <c r="M46" s="38"/>
    </row>
    <row r="47" spans="1:13" x14ac:dyDescent="0.35">
      <c r="A47" t="str">
        <f t="shared" si="1"/>
        <v>62 DayApril-June 2024NHS LanarkshireAll Cancer Types* (screened only)</v>
      </c>
      <c r="B47" t="s">
        <v>193</v>
      </c>
      <c r="C47" t="s">
        <v>194</v>
      </c>
      <c r="D47" t="s">
        <v>2</v>
      </c>
      <c r="E47" t="s">
        <v>95</v>
      </c>
      <c r="F47">
        <v>16</v>
      </c>
      <c r="G47">
        <v>15</v>
      </c>
      <c r="H47">
        <v>93.75</v>
      </c>
      <c r="I47">
        <v>98</v>
      </c>
      <c r="J47">
        <v>48</v>
      </c>
      <c r="M47" s="39"/>
    </row>
    <row r="48" spans="1:13" x14ac:dyDescent="0.35">
      <c r="A48" t="str">
        <f t="shared" si="1"/>
        <v>62 DayApril-June 2024NHS LothianAll Cancer Types* (screened only)</v>
      </c>
      <c r="B48" t="s">
        <v>193</v>
      </c>
      <c r="C48" t="s">
        <v>194</v>
      </c>
      <c r="D48" t="s">
        <v>3</v>
      </c>
      <c r="E48" t="s">
        <v>95</v>
      </c>
      <c r="F48">
        <v>141</v>
      </c>
      <c r="G48">
        <v>125</v>
      </c>
      <c r="H48">
        <v>88.652482269503494</v>
      </c>
      <c r="I48">
        <v>162</v>
      </c>
      <c r="J48">
        <v>48</v>
      </c>
      <c r="K48">
        <v>66</v>
      </c>
      <c r="L48">
        <v>84</v>
      </c>
      <c r="M48" s="38"/>
    </row>
    <row r="49" spans="1:13" x14ac:dyDescent="0.35">
      <c r="A49" t="str">
        <f t="shared" si="1"/>
        <v>62 DayApril-June 2024NHS ScotlandAll Cancer Types* (screened only)</v>
      </c>
      <c r="B49" t="s">
        <v>193</v>
      </c>
      <c r="C49" t="s">
        <v>194</v>
      </c>
      <c r="D49" t="s">
        <v>8</v>
      </c>
      <c r="E49" t="s">
        <v>95</v>
      </c>
      <c r="F49">
        <v>586</v>
      </c>
      <c r="G49">
        <v>475</v>
      </c>
      <c r="H49">
        <v>81.058020477815703</v>
      </c>
      <c r="I49">
        <v>221</v>
      </c>
      <c r="J49">
        <v>47</v>
      </c>
      <c r="K49">
        <v>82</v>
      </c>
      <c r="L49">
        <v>100</v>
      </c>
      <c r="M49" s="39"/>
    </row>
    <row r="50" spans="1:13" x14ac:dyDescent="0.35">
      <c r="A50" t="str">
        <f t="shared" si="1"/>
        <v>62 DayApril-June 2024NHS TaysideAll Cancer Types* (screened only)</v>
      </c>
      <c r="B50" t="s">
        <v>193</v>
      </c>
      <c r="C50" t="s">
        <v>194</v>
      </c>
      <c r="D50" t="s">
        <v>6</v>
      </c>
      <c r="E50" t="s">
        <v>95</v>
      </c>
      <c r="F50">
        <v>49</v>
      </c>
      <c r="G50">
        <v>41</v>
      </c>
      <c r="H50">
        <v>83.673469387755105</v>
      </c>
      <c r="I50">
        <v>176</v>
      </c>
      <c r="J50">
        <v>41</v>
      </c>
      <c r="K50">
        <v>69</v>
      </c>
      <c r="L50">
        <v>80</v>
      </c>
      <c r="M50" s="38"/>
    </row>
    <row r="51" spans="1:13" x14ac:dyDescent="0.35">
      <c r="A51" t="str">
        <f t="shared" si="1"/>
        <v>62 DayApril-June 2024SCANAll Cancer Types* (screened only)</v>
      </c>
      <c r="B51" t="s">
        <v>193</v>
      </c>
      <c r="C51" t="s">
        <v>194</v>
      </c>
      <c r="D51" t="s">
        <v>9</v>
      </c>
      <c r="E51" t="s">
        <v>95</v>
      </c>
      <c r="F51">
        <v>171</v>
      </c>
      <c r="G51">
        <v>150</v>
      </c>
      <c r="H51">
        <v>87.719298245613999</v>
      </c>
      <c r="I51">
        <v>162</v>
      </c>
      <c r="J51">
        <v>49</v>
      </c>
      <c r="K51">
        <v>67</v>
      </c>
      <c r="L51">
        <v>80</v>
      </c>
      <c r="M51" s="39"/>
    </row>
    <row r="52" spans="1:13" x14ac:dyDescent="0.35">
      <c r="A52" t="str">
        <f t="shared" si="1"/>
        <v>62 DayApril-June 2024WOSCANAll Cancer Types* (screened only)</v>
      </c>
      <c r="B52" t="s">
        <v>193</v>
      </c>
      <c r="C52" t="s">
        <v>194</v>
      </c>
      <c r="D52" t="s">
        <v>10</v>
      </c>
      <c r="E52" t="s">
        <v>95</v>
      </c>
      <c r="F52">
        <v>230</v>
      </c>
      <c r="G52">
        <v>197</v>
      </c>
      <c r="H52">
        <v>85.652173913043498</v>
      </c>
      <c r="I52">
        <v>149</v>
      </c>
      <c r="J52">
        <v>47</v>
      </c>
      <c r="K52">
        <v>71</v>
      </c>
      <c r="L52">
        <v>89</v>
      </c>
      <c r="M52" s="38"/>
    </row>
    <row r="53" spans="1:13" x14ac:dyDescent="0.35">
      <c r="A53" t="str">
        <f t="shared" si="1"/>
        <v>62 DayApril-June 2024NCABreast</v>
      </c>
      <c r="B53" t="s">
        <v>193</v>
      </c>
      <c r="C53" t="s">
        <v>194</v>
      </c>
      <c r="D53" t="s">
        <v>150</v>
      </c>
      <c r="E53" t="s">
        <v>12</v>
      </c>
      <c r="F53">
        <v>268</v>
      </c>
      <c r="G53">
        <v>204</v>
      </c>
      <c r="H53">
        <v>76.119402985074601</v>
      </c>
      <c r="I53">
        <v>128</v>
      </c>
      <c r="J53">
        <v>48</v>
      </c>
      <c r="K53">
        <v>79</v>
      </c>
      <c r="L53">
        <v>87</v>
      </c>
      <c r="M53" s="39"/>
    </row>
    <row r="54" spans="1:13" x14ac:dyDescent="0.35">
      <c r="A54" t="str">
        <f t="shared" si="1"/>
        <v>62 DayApril-June 2024NHS Ayrshire &amp; ArranBreast</v>
      </c>
      <c r="B54" t="s">
        <v>193</v>
      </c>
      <c r="C54" t="s">
        <v>194</v>
      </c>
      <c r="D54" t="s">
        <v>162</v>
      </c>
      <c r="E54" t="s">
        <v>12</v>
      </c>
      <c r="F54">
        <v>98</v>
      </c>
      <c r="G54">
        <v>96</v>
      </c>
      <c r="H54">
        <v>97.959183673469397</v>
      </c>
      <c r="I54">
        <v>77</v>
      </c>
      <c r="J54">
        <v>44</v>
      </c>
      <c r="K54">
        <v>60</v>
      </c>
      <c r="L54">
        <v>62</v>
      </c>
      <c r="M54" s="38"/>
    </row>
    <row r="55" spans="1:13" x14ac:dyDescent="0.35">
      <c r="A55" t="str">
        <f t="shared" si="1"/>
        <v>62 DayApril-June 2024NHS BordersBreast</v>
      </c>
      <c r="B55" t="s">
        <v>193</v>
      </c>
      <c r="C55" t="s">
        <v>194</v>
      </c>
      <c r="D55" t="s">
        <v>0</v>
      </c>
      <c r="E55" t="s">
        <v>12</v>
      </c>
      <c r="F55">
        <v>18</v>
      </c>
      <c r="G55">
        <v>16</v>
      </c>
      <c r="H55">
        <v>88.8888888888889</v>
      </c>
      <c r="I55">
        <v>90</v>
      </c>
      <c r="J55">
        <v>54</v>
      </c>
      <c r="M55" s="39"/>
    </row>
    <row r="56" spans="1:13" x14ac:dyDescent="0.35">
      <c r="A56" t="str">
        <f t="shared" si="1"/>
        <v>62 DayApril-June 2024NHS Dumfries &amp; GallowayBreast</v>
      </c>
      <c r="B56" t="s">
        <v>193</v>
      </c>
      <c r="C56" t="s">
        <v>194</v>
      </c>
      <c r="D56" t="s">
        <v>163</v>
      </c>
      <c r="E56" t="s">
        <v>12</v>
      </c>
      <c r="F56">
        <v>17</v>
      </c>
      <c r="G56">
        <v>17</v>
      </c>
      <c r="H56">
        <v>100</v>
      </c>
      <c r="I56">
        <v>51</v>
      </c>
      <c r="J56">
        <v>34</v>
      </c>
      <c r="M56" s="38"/>
    </row>
    <row r="57" spans="1:13" x14ac:dyDescent="0.35">
      <c r="A57" t="str">
        <f t="shared" si="1"/>
        <v>62 DayApril-June 2024NHS FifeBreast</v>
      </c>
      <c r="B57" t="s">
        <v>193</v>
      </c>
      <c r="C57" t="s">
        <v>194</v>
      </c>
      <c r="D57" t="s">
        <v>164</v>
      </c>
      <c r="E57" t="s">
        <v>12</v>
      </c>
      <c r="F57">
        <v>27</v>
      </c>
      <c r="G57">
        <v>26</v>
      </c>
      <c r="H57">
        <v>96.296296296296305</v>
      </c>
      <c r="I57">
        <v>75</v>
      </c>
      <c r="J57">
        <v>44</v>
      </c>
      <c r="M57" s="39"/>
    </row>
    <row r="58" spans="1:13" x14ac:dyDescent="0.35">
      <c r="A58" t="str">
        <f t="shared" si="1"/>
        <v>62 DayApril-June 2024NHS Forth ValleyBreast</v>
      </c>
      <c r="B58" t="s">
        <v>193</v>
      </c>
      <c r="C58" t="s">
        <v>194</v>
      </c>
      <c r="D58" t="s">
        <v>165</v>
      </c>
      <c r="E58" t="s">
        <v>12</v>
      </c>
      <c r="F58">
        <v>41</v>
      </c>
      <c r="G58">
        <v>41</v>
      </c>
      <c r="H58">
        <v>100</v>
      </c>
      <c r="I58">
        <v>62</v>
      </c>
      <c r="J58">
        <v>43</v>
      </c>
      <c r="K58">
        <v>56</v>
      </c>
      <c r="L58">
        <v>60</v>
      </c>
      <c r="M58" s="38"/>
    </row>
    <row r="59" spans="1:13" x14ac:dyDescent="0.35">
      <c r="A59" t="str">
        <f t="shared" si="1"/>
        <v>62 DayApril-June 2024NHS GrampianBreast</v>
      </c>
      <c r="B59" t="s">
        <v>193</v>
      </c>
      <c r="C59" t="s">
        <v>194</v>
      </c>
      <c r="D59" t="s">
        <v>166</v>
      </c>
      <c r="E59" t="s">
        <v>12</v>
      </c>
      <c r="F59">
        <v>128</v>
      </c>
      <c r="G59">
        <v>83</v>
      </c>
      <c r="H59">
        <v>64.84375</v>
      </c>
      <c r="I59">
        <v>128</v>
      </c>
      <c r="J59">
        <v>51</v>
      </c>
      <c r="K59">
        <v>84</v>
      </c>
      <c r="L59">
        <v>109</v>
      </c>
      <c r="M59" s="39"/>
    </row>
    <row r="60" spans="1:13" x14ac:dyDescent="0.35">
      <c r="A60" t="str">
        <f t="shared" si="1"/>
        <v>62 DayApril-June 2024NHS Greater Glasgow &amp; ClydeBreast</v>
      </c>
      <c r="B60" t="s">
        <v>193</v>
      </c>
      <c r="C60" t="s">
        <v>194</v>
      </c>
      <c r="D60" t="s">
        <v>11</v>
      </c>
      <c r="E60" t="s">
        <v>12</v>
      </c>
      <c r="F60">
        <v>262</v>
      </c>
      <c r="G60">
        <v>242</v>
      </c>
      <c r="H60">
        <v>92.366412213740503</v>
      </c>
      <c r="I60">
        <v>136</v>
      </c>
      <c r="J60">
        <v>41</v>
      </c>
      <c r="K60">
        <v>61</v>
      </c>
      <c r="L60">
        <v>70</v>
      </c>
      <c r="M60" s="38"/>
    </row>
    <row r="61" spans="1:13" x14ac:dyDescent="0.35">
      <c r="A61" t="str">
        <f t="shared" si="1"/>
        <v>62 DayApril-June 2024NHS HighlandBreast</v>
      </c>
      <c r="B61" t="s">
        <v>193</v>
      </c>
      <c r="C61" t="s">
        <v>194</v>
      </c>
      <c r="D61" t="s">
        <v>1</v>
      </c>
      <c r="E61" t="s">
        <v>12</v>
      </c>
      <c r="F61">
        <v>52</v>
      </c>
      <c r="G61">
        <v>43</v>
      </c>
      <c r="H61">
        <v>82.692307692307693</v>
      </c>
      <c r="I61">
        <v>87</v>
      </c>
      <c r="J61">
        <v>50</v>
      </c>
      <c r="K61">
        <v>65</v>
      </c>
      <c r="L61">
        <v>69</v>
      </c>
      <c r="M61" s="39"/>
    </row>
    <row r="62" spans="1:13" x14ac:dyDescent="0.35">
      <c r="A62" t="str">
        <f t="shared" si="1"/>
        <v>62 DayApril-June 2024NHS LanarkshireBreast</v>
      </c>
      <c r="B62" t="s">
        <v>193</v>
      </c>
      <c r="C62" t="s">
        <v>194</v>
      </c>
      <c r="D62" t="s">
        <v>2</v>
      </c>
      <c r="E62" t="s">
        <v>12</v>
      </c>
      <c r="F62">
        <v>52</v>
      </c>
      <c r="G62">
        <v>52</v>
      </c>
      <c r="H62">
        <v>100</v>
      </c>
      <c r="I62">
        <v>62</v>
      </c>
      <c r="J62">
        <v>40</v>
      </c>
      <c r="K62">
        <v>56</v>
      </c>
      <c r="L62">
        <v>58</v>
      </c>
      <c r="M62" s="38"/>
    </row>
    <row r="63" spans="1:13" x14ac:dyDescent="0.35">
      <c r="A63" t="str">
        <f t="shared" si="1"/>
        <v>62 DayApril-June 2024NHS LothianBreast</v>
      </c>
      <c r="B63" t="s">
        <v>193</v>
      </c>
      <c r="C63" t="s">
        <v>194</v>
      </c>
      <c r="D63" t="s">
        <v>3</v>
      </c>
      <c r="E63" t="s">
        <v>12</v>
      </c>
      <c r="F63">
        <v>230</v>
      </c>
      <c r="G63">
        <v>214</v>
      </c>
      <c r="H63">
        <v>93.043478260869605</v>
      </c>
      <c r="I63">
        <v>80</v>
      </c>
      <c r="J63">
        <v>45</v>
      </c>
      <c r="K63">
        <v>60</v>
      </c>
      <c r="L63">
        <v>66</v>
      </c>
      <c r="M63" s="39"/>
    </row>
    <row r="64" spans="1:13" x14ac:dyDescent="0.35">
      <c r="A64" t="str">
        <f t="shared" si="1"/>
        <v>62 DayApril-June 2024NHS ScotlandBreast</v>
      </c>
      <c r="B64" t="s">
        <v>193</v>
      </c>
      <c r="C64" t="s">
        <v>194</v>
      </c>
      <c r="D64" t="s">
        <v>8</v>
      </c>
      <c r="E64" t="s">
        <v>12</v>
      </c>
      <c r="F64">
        <v>1013</v>
      </c>
      <c r="G64">
        <v>908</v>
      </c>
      <c r="H64">
        <v>89.634748272457998</v>
      </c>
      <c r="I64">
        <v>136</v>
      </c>
      <c r="J64">
        <v>44</v>
      </c>
      <c r="K64">
        <v>64</v>
      </c>
      <c r="L64">
        <v>73</v>
      </c>
      <c r="M64" s="38"/>
    </row>
    <row r="65" spans="1:13" x14ac:dyDescent="0.35">
      <c r="A65" t="str">
        <f t="shared" si="1"/>
        <v>62 DayApril-June 2024NHS TaysideBreast</v>
      </c>
      <c r="B65" t="s">
        <v>193</v>
      </c>
      <c r="C65" t="s">
        <v>194</v>
      </c>
      <c r="D65" t="s">
        <v>6</v>
      </c>
      <c r="E65" t="s">
        <v>12</v>
      </c>
      <c r="F65">
        <v>88</v>
      </c>
      <c r="G65">
        <v>78</v>
      </c>
      <c r="H65">
        <v>88.636363636363598</v>
      </c>
      <c r="I65">
        <v>123</v>
      </c>
      <c r="J65">
        <v>42</v>
      </c>
      <c r="K65">
        <v>64</v>
      </c>
      <c r="L65">
        <v>82</v>
      </c>
      <c r="M65" s="39"/>
    </row>
    <row r="66" spans="1:13" x14ac:dyDescent="0.35">
      <c r="A66" t="str">
        <f t="shared" si="1"/>
        <v>62 DayApril-June 2024SCANBreast</v>
      </c>
      <c r="B66" t="s">
        <v>193</v>
      </c>
      <c r="C66" t="s">
        <v>194</v>
      </c>
      <c r="D66" t="s">
        <v>9</v>
      </c>
      <c r="E66" t="s">
        <v>12</v>
      </c>
      <c r="F66">
        <v>292</v>
      </c>
      <c r="G66">
        <v>273</v>
      </c>
      <c r="H66">
        <v>93.493150684931507</v>
      </c>
      <c r="I66">
        <v>90</v>
      </c>
      <c r="J66">
        <v>45</v>
      </c>
      <c r="K66">
        <v>60</v>
      </c>
      <c r="L66">
        <v>66</v>
      </c>
      <c r="M66" s="38"/>
    </row>
    <row r="67" spans="1:13" x14ac:dyDescent="0.35">
      <c r="A67" t="str">
        <f t="shared" si="1"/>
        <v>62 DayApril-June 2024WOSCANBreast</v>
      </c>
      <c r="B67" t="s">
        <v>193</v>
      </c>
      <c r="C67" t="s">
        <v>194</v>
      </c>
      <c r="D67" t="s">
        <v>10</v>
      </c>
      <c r="E67" t="s">
        <v>12</v>
      </c>
      <c r="F67">
        <v>453</v>
      </c>
      <c r="G67">
        <v>431</v>
      </c>
      <c r="H67">
        <v>95.143487858719595</v>
      </c>
      <c r="I67">
        <v>136</v>
      </c>
      <c r="J67">
        <v>42</v>
      </c>
      <c r="K67">
        <v>60</v>
      </c>
      <c r="L67">
        <v>62</v>
      </c>
      <c r="M67" s="39"/>
    </row>
    <row r="68" spans="1:13" x14ac:dyDescent="0.35">
      <c r="A68" t="str">
        <f t="shared" si="1"/>
        <v>62 DayApril-June 2024NCABreast (screened excluded)</v>
      </c>
      <c r="B68" t="s">
        <v>193</v>
      </c>
      <c r="C68" t="s">
        <v>194</v>
      </c>
      <c r="D68" t="s">
        <v>150</v>
      </c>
      <c r="E68" t="s">
        <v>30</v>
      </c>
      <c r="F68">
        <v>125</v>
      </c>
      <c r="G68">
        <v>83</v>
      </c>
      <c r="H68">
        <v>66.400000000000006</v>
      </c>
      <c r="I68">
        <v>123</v>
      </c>
      <c r="J68">
        <v>56</v>
      </c>
      <c r="K68">
        <v>83</v>
      </c>
      <c r="L68">
        <v>100</v>
      </c>
      <c r="M68" s="38"/>
    </row>
    <row r="69" spans="1:13" x14ac:dyDescent="0.35">
      <c r="A69" t="str">
        <f t="shared" si="1"/>
        <v>62 DayApril-June 2024NHS Ayrshire &amp; ArranBreast (screened excluded)</v>
      </c>
      <c r="B69" t="s">
        <v>193</v>
      </c>
      <c r="C69" t="s">
        <v>194</v>
      </c>
      <c r="D69" t="s">
        <v>162</v>
      </c>
      <c r="E69" t="s">
        <v>30</v>
      </c>
      <c r="F69">
        <v>53</v>
      </c>
      <c r="G69">
        <v>51</v>
      </c>
      <c r="H69">
        <v>96.2264150943396</v>
      </c>
      <c r="I69">
        <v>77</v>
      </c>
      <c r="J69">
        <v>49</v>
      </c>
      <c r="K69">
        <v>62</v>
      </c>
      <c r="L69">
        <v>62</v>
      </c>
      <c r="M69" s="39"/>
    </row>
    <row r="70" spans="1:13" x14ac:dyDescent="0.35">
      <c r="A70" t="str">
        <f t="shared" si="1"/>
        <v>62 DayApril-June 2024NHS BordersBreast (screened excluded)</v>
      </c>
      <c r="B70" t="s">
        <v>193</v>
      </c>
      <c r="C70" t="s">
        <v>194</v>
      </c>
      <c r="D70" t="s">
        <v>0</v>
      </c>
      <c r="E70" t="s">
        <v>30</v>
      </c>
      <c r="F70">
        <v>18</v>
      </c>
      <c r="G70">
        <v>16</v>
      </c>
      <c r="H70">
        <v>88.8888888888889</v>
      </c>
      <c r="I70">
        <v>90</v>
      </c>
      <c r="J70">
        <v>54</v>
      </c>
      <c r="M70" s="38"/>
    </row>
    <row r="71" spans="1:13" x14ac:dyDescent="0.35">
      <c r="A71" t="str">
        <f t="shared" si="1"/>
        <v>62 DayApril-June 2024NHS Dumfries &amp; GallowayBreast (screened excluded)</v>
      </c>
      <c r="B71" t="s">
        <v>193</v>
      </c>
      <c r="C71" t="s">
        <v>194</v>
      </c>
      <c r="D71" t="s">
        <v>163</v>
      </c>
      <c r="E71" t="s">
        <v>30</v>
      </c>
      <c r="F71">
        <v>17</v>
      </c>
      <c r="G71">
        <v>17</v>
      </c>
      <c r="H71">
        <v>100</v>
      </c>
      <c r="I71">
        <v>51</v>
      </c>
      <c r="J71">
        <v>34</v>
      </c>
      <c r="M71" s="39"/>
    </row>
    <row r="72" spans="1:13" x14ac:dyDescent="0.35">
      <c r="A72" t="str">
        <f t="shared" si="1"/>
        <v>62 DayApril-June 2024NHS FifeBreast (screened excluded)</v>
      </c>
      <c r="B72" t="s">
        <v>193</v>
      </c>
      <c r="C72" t="s">
        <v>194</v>
      </c>
      <c r="D72" t="s">
        <v>164</v>
      </c>
      <c r="E72" t="s">
        <v>30</v>
      </c>
      <c r="F72">
        <v>27</v>
      </c>
      <c r="G72">
        <v>26</v>
      </c>
      <c r="H72">
        <v>96.296296296296305</v>
      </c>
      <c r="I72">
        <v>75</v>
      </c>
      <c r="J72">
        <v>44</v>
      </c>
      <c r="M72" s="38"/>
    </row>
    <row r="73" spans="1:13" x14ac:dyDescent="0.35">
      <c r="A73" t="str">
        <f t="shared" si="1"/>
        <v>62 DayApril-June 2024NHS Forth ValleyBreast (screened excluded)</v>
      </c>
      <c r="B73" t="s">
        <v>193</v>
      </c>
      <c r="C73" t="s">
        <v>194</v>
      </c>
      <c r="D73" t="s">
        <v>165</v>
      </c>
      <c r="E73" t="s">
        <v>30</v>
      </c>
      <c r="F73">
        <v>41</v>
      </c>
      <c r="G73">
        <v>41</v>
      </c>
      <c r="H73">
        <v>100</v>
      </c>
      <c r="I73">
        <v>62</v>
      </c>
      <c r="J73">
        <v>43</v>
      </c>
      <c r="K73">
        <v>56</v>
      </c>
      <c r="L73">
        <v>60</v>
      </c>
      <c r="M73" s="39"/>
    </row>
    <row r="74" spans="1:13" x14ac:dyDescent="0.35">
      <c r="A74" t="str">
        <f t="shared" si="1"/>
        <v>62 DayApril-June 2024NHS GrampianBreast (screened excluded)</v>
      </c>
      <c r="B74" t="s">
        <v>193</v>
      </c>
      <c r="C74" t="s">
        <v>194</v>
      </c>
      <c r="D74" t="s">
        <v>166</v>
      </c>
      <c r="E74" t="s">
        <v>30</v>
      </c>
      <c r="F74">
        <v>48</v>
      </c>
      <c r="G74">
        <v>24</v>
      </c>
      <c r="H74">
        <v>50</v>
      </c>
      <c r="I74">
        <v>119</v>
      </c>
      <c r="J74">
        <v>64</v>
      </c>
      <c r="K74">
        <v>99</v>
      </c>
      <c r="L74">
        <v>113</v>
      </c>
      <c r="M74" s="38"/>
    </row>
    <row r="75" spans="1:13" x14ac:dyDescent="0.35">
      <c r="A75" t="str">
        <f t="shared" si="1"/>
        <v>62 DayApril-June 2024NHS Greater Glasgow &amp; ClydeBreast (screened excluded)</v>
      </c>
      <c r="B75" t="s">
        <v>193</v>
      </c>
      <c r="C75" t="s">
        <v>194</v>
      </c>
      <c r="D75" t="s">
        <v>11</v>
      </c>
      <c r="E75" t="s">
        <v>30</v>
      </c>
      <c r="F75">
        <v>157</v>
      </c>
      <c r="G75">
        <v>144</v>
      </c>
      <c r="H75">
        <v>91.719745222929902</v>
      </c>
      <c r="I75">
        <v>84</v>
      </c>
      <c r="J75">
        <v>42</v>
      </c>
      <c r="K75">
        <v>62</v>
      </c>
      <c r="L75">
        <v>71</v>
      </c>
      <c r="M75" s="39"/>
    </row>
    <row r="76" spans="1:13" x14ac:dyDescent="0.35">
      <c r="A76" t="str">
        <f t="shared" si="1"/>
        <v>62 DayApril-June 2024NHS HighlandBreast (screened excluded)</v>
      </c>
      <c r="B76" t="s">
        <v>193</v>
      </c>
      <c r="C76" t="s">
        <v>194</v>
      </c>
      <c r="D76" t="s">
        <v>1</v>
      </c>
      <c r="E76" t="s">
        <v>30</v>
      </c>
      <c r="F76">
        <v>28</v>
      </c>
      <c r="G76">
        <v>19</v>
      </c>
      <c r="H76">
        <v>67.857142857142904</v>
      </c>
      <c r="I76">
        <v>87</v>
      </c>
      <c r="J76">
        <v>56</v>
      </c>
      <c r="M76" s="38"/>
    </row>
    <row r="77" spans="1:13" x14ac:dyDescent="0.35">
      <c r="A77" t="str">
        <f t="shared" si="1"/>
        <v>62 DayApril-June 2024NHS LanarkshireBreast (screened excluded)</v>
      </c>
      <c r="B77" t="s">
        <v>193</v>
      </c>
      <c r="C77" t="s">
        <v>194</v>
      </c>
      <c r="D77" t="s">
        <v>2</v>
      </c>
      <c r="E77" t="s">
        <v>30</v>
      </c>
      <c r="F77">
        <v>52</v>
      </c>
      <c r="G77">
        <v>52</v>
      </c>
      <c r="H77">
        <v>100</v>
      </c>
      <c r="I77">
        <v>62</v>
      </c>
      <c r="J77">
        <v>40</v>
      </c>
      <c r="K77">
        <v>56</v>
      </c>
      <c r="L77">
        <v>58</v>
      </c>
      <c r="M77" s="39"/>
    </row>
    <row r="78" spans="1:13" x14ac:dyDescent="0.35">
      <c r="A78" t="str">
        <f t="shared" si="1"/>
        <v>62 DayApril-June 2024NHS LothianBreast (screened excluded)</v>
      </c>
      <c r="B78" t="s">
        <v>193</v>
      </c>
      <c r="C78" t="s">
        <v>194</v>
      </c>
      <c r="D78" t="s">
        <v>3</v>
      </c>
      <c r="E78" t="s">
        <v>30</v>
      </c>
      <c r="F78">
        <v>119</v>
      </c>
      <c r="G78">
        <v>105</v>
      </c>
      <c r="H78">
        <v>88.235294117647101</v>
      </c>
      <c r="I78">
        <v>80</v>
      </c>
      <c r="J78">
        <v>46</v>
      </c>
      <c r="K78">
        <v>65</v>
      </c>
      <c r="L78">
        <v>71</v>
      </c>
      <c r="M78" s="38"/>
    </row>
    <row r="79" spans="1:13" x14ac:dyDescent="0.35">
      <c r="A79" t="str">
        <f t="shared" si="1"/>
        <v>62 DayApril-June 2024NHS ScotlandBreast (screened excluded)</v>
      </c>
      <c r="B79" t="s">
        <v>193</v>
      </c>
      <c r="C79" t="s">
        <v>194</v>
      </c>
      <c r="D79" t="s">
        <v>8</v>
      </c>
      <c r="E79" t="s">
        <v>30</v>
      </c>
      <c r="F79">
        <v>609</v>
      </c>
      <c r="G79">
        <v>535</v>
      </c>
      <c r="H79">
        <v>87.848932676518899</v>
      </c>
      <c r="I79">
        <v>123</v>
      </c>
      <c r="J79">
        <v>46</v>
      </c>
      <c r="K79">
        <v>66</v>
      </c>
      <c r="L79">
        <v>76</v>
      </c>
      <c r="M79" s="39"/>
    </row>
    <row r="80" spans="1:13" x14ac:dyDescent="0.35">
      <c r="A80" t="str">
        <f t="shared" si="1"/>
        <v>62 DayApril-June 2024NHS TaysideBreast (screened excluded)</v>
      </c>
      <c r="B80" t="s">
        <v>193</v>
      </c>
      <c r="C80" t="s">
        <v>194</v>
      </c>
      <c r="D80" t="s">
        <v>6</v>
      </c>
      <c r="E80" t="s">
        <v>30</v>
      </c>
      <c r="F80">
        <v>49</v>
      </c>
      <c r="G80">
        <v>40</v>
      </c>
      <c r="H80">
        <v>81.632653061224502</v>
      </c>
      <c r="I80">
        <v>123</v>
      </c>
      <c r="J80">
        <v>50</v>
      </c>
      <c r="K80">
        <v>81</v>
      </c>
      <c r="L80">
        <v>85</v>
      </c>
      <c r="M80" s="38"/>
    </row>
    <row r="81" spans="1:13" x14ac:dyDescent="0.35">
      <c r="A81" t="str">
        <f t="shared" si="1"/>
        <v>62 DayApril-June 2024SCANBreast (screened excluded)</v>
      </c>
      <c r="B81" t="s">
        <v>193</v>
      </c>
      <c r="C81" t="s">
        <v>194</v>
      </c>
      <c r="D81" t="s">
        <v>9</v>
      </c>
      <c r="E81" t="s">
        <v>30</v>
      </c>
      <c r="F81">
        <v>181</v>
      </c>
      <c r="G81">
        <v>164</v>
      </c>
      <c r="H81">
        <v>90.607734806629793</v>
      </c>
      <c r="I81">
        <v>90</v>
      </c>
      <c r="J81">
        <v>45</v>
      </c>
      <c r="K81">
        <v>62</v>
      </c>
      <c r="L81">
        <v>71</v>
      </c>
      <c r="M81" s="39"/>
    </row>
    <row r="82" spans="1:13" x14ac:dyDescent="0.35">
      <c r="A82" t="str">
        <f t="shared" ref="A82:A145" si="2">CONCATENATE(B82,C82,D82,E82)</f>
        <v>62 DayApril-June 2024WOSCANBreast (screened excluded)</v>
      </c>
      <c r="B82" t="s">
        <v>193</v>
      </c>
      <c r="C82" t="s">
        <v>194</v>
      </c>
      <c r="D82" t="s">
        <v>10</v>
      </c>
      <c r="E82" t="s">
        <v>30</v>
      </c>
      <c r="F82">
        <v>303</v>
      </c>
      <c r="G82">
        <v>288</v>
      </c>
      <c r="H82">
        <v>95.049504950495006</v>
      </c>
      <c r="I82">
        <v>84</v>
      </c>
      <c r="J82">
        <v>43</v>
      </c>
      <c r="K82">
        <v>60</v>
      </c>
      <c r="L82">
        <v>62</v>
      </c>
      <c r="M82" s="38"/>
    </row>
    <row r="83" spans="1:13" x14ac:dyDescent="0.35">
      <c r="A83" t="str">
        <f t="shared" si="2"/>
        <v>62 DayApril-June 2024NCABreast (screened only)</v>
      </c>
      <c r="B83" t="s">
        <v>193</v>
      </c>
      <c r="C83" t="s">
        <v>194</v>
      </c>
      <c r="D83" t="s">
        <v>150</v>
      </c>
      <c r="E83" t="s">
        <v>31</v>
      </c>
      <c r="F83">
        <v>143</v>
      </c>
      <c r="G83">
        <v>121</v>
      </c>
      <c r="H83">
        <v>84.615384615384599</v>
      </c>
      <c r="I83">
        <v>128</v>
      </c>
      <c r="J83">
        <v>41</v>
      </c>
      <c r="K83">
        <v>69</v>
      </c>
      <c r="L83">
        <v>82</v>
      </c>
      <c r="M83" s="39"/>
    </row>
    <row r="84" spans="1:13" x14ac:dyDescent="0.35">
      <c r="A84" t="str">
        <f t="shared" si="2"/>
        <v>62 DayApril-June 2024NHS Ayrshire &amp; ArranBreast (screened only)</v>
      </c>
      <c r="B84" t="s">
        <v>193</v>
      </c>
      <c r="C84" t="s">
        <v>194</v>
      </c>
      <c r="D84" t="s">
        <v>162</v>
      </c>
      <c r="E84" t="s">
        <v>31</v>
      </c>
      <c r="F84">
        <v>45</v>
      </c>
      <c r="G84">
        <v>45</v>
      </c>
      <c r="H84">
        <v>100</v>
      </c>
      <c r="I84">
        <v>61</v>
      </c>
      <c r="J84">
        <v>43</v>
      </c>
      <c r="K84">
        <v>57</v>
      </c>
      <c r="L84">
        <v>58</v>
      </c>
      <c r="M84" s="38"/>
    </row>
    <row r="85" spans="1:13" x14ac:dyDescent="0.35">
      <c r="A85" t="str">
        <f t="shared" si="2"/>
        <v>62 DayApril-June 2024NHS GrampianBreast (screened only)</v>
      </c>
      <c r="B85" t="s">
        <v>193</v>
      </c>
      <c r="C85" t="s">
        <v>194</v>
      </c>
      <c r="D85" t="s">
        <v>166</v>
      </c>
      <c r="E85" t="s">
        <v>31</v>
      </c>
      <c r="F85">
        <v>80</v>
      </c>
      <c r="G85">
        <v>59</v>
      </c>
      <c r="H85">
        <v>73.75</v>
      </c>
      <c r="I85">
        <v>128</v>
      </c>
      <c r="J85">
        <v>42</v>
      </c>
      <c r="K85">
        <v>78</v>
      </c>
      <c r="L85">
        <v>85</v>
      </c>
      <c r="M85" s="39"/>
    </row>
    <row r="86" spans="1:13" x14ac:dyDescent="0.35">
      <c r="A86" t="str">
        <f t="shared" si="2"/>
        <v>62 DayApril-June 2024NHS Greater Glasgow &amp; ClydeBreast (screened only)</v>
      </c>
      <c r="B86" t="s">
        <v>193</v>
      </c>
      <c r="C86" t="s">
        <v>194</v>
      </c>
      <c r="D86" t="s">
        <v>11</v>
      </c>
      <c r="E86" t="s">
        <v>31</v>
      </c>
      <c r="F86">
        <v>105</v>
      </c>
      <c r="G86">
        <v>98</v>
      </c>
      <c r="H86">
        <v>93.3333333333333</v>
      </c>
      <c r="I86">
        <v>136</v>
      </c>
      <c r="J86">
        <v>41</v>
      </c>
      <c r="K86">
        <v>60</v>
      </c>
      <c r="L86">
        <v>69</v>
      </c>
      <c r="M86" s="38"/>
    </row>
    <row r="87" spans="1:13" x14ac:dyDescent="0.35">
      <c r="A87" t="str">
        <f t="shared" si="2"/>
        <v>62 DayApril-June 2024NHS HighlandBreast (screened only)</v>
      </c>
      <c r="B87" t="s">
        <v>193</v>
      </c>
      <c r="C87" t="s">
        <v>194</v>
      </c>
      <c r="D87" t="s">
        <v>1</v>
      </c>
      <c r="E87" t="s">
        <v>31</v>
      </c>
      <c r="F87">
        <v>24</v>
      </c>
      <c r="G87">
        <v>24</v>
      </c>
      <c r="H87">
        <v>100</v>
      </c>
      <c r="I87">
        <v>62</v>
      </c>
      <c r="J87">
        <v>42</v>
      </c>
      <c r="M87" s="39"/>
    </row>
    <row r="88" spans="1:13" x14ac:dyDescent="0.35">
      <c r="A88" t="str">
        <f t="shared" si="2"/>
        <v>62 DayApril-June 2024NHS LothianBreast (screened only)</v>
      </c>
      <c r="B88" t="s">
        <v>193</v>
      </c>
      <c r="C88" t="s">
        <v>194</v>
      </c>
      <c r="D88" t="s">
        <v>3</v>
      </c>
      <c r="E88" t="s">
        <v>31</v>
      </c>
      <c r="F88">
        <v>111</v>
      </c>
      <c r="G88">
        <v>109</v>
      </c>
      <c r="H88">
        <v>98.198198198198199</v>
      </c>
      <c r="I88">
        <v>72</v>
      </c>
      <c r="J88">
        <v>44</v>
      </c>
      <c r="K88">
        <v>57</v>
      </c>
      <c r="L88">
        <v>59</v>
      </c>
      <c r="M88" s="38"/>
    </row>
    <row r="89" spans="1:13" x14ac:dyDescent="0.35">
      <c r="A89" t="str">
        <f t="shared" si="2"/>
        <v>62 DayApril-June 2024NHS ScotlandBreast (screened only)</v>
      </c>
      <c r="B89" t="s">
        <v>193</v>
      </c>
      <c r="C89" t="s">
        <v>194</v>
      </c>
      <c r="D89" t="s">
        <v>8</v>
      </c>
      <c r="E89" t="s">
        <v>31</v>
      </c>
      <c r="F89">
        <v>404</v>
      </c>
      <c r="G89">
        <v>373</v>
      </c>
      <c r="H89">
        <v>92.326732673267301</v>
      </c>
      <c r="I89">
        <v>136</v>
      </c>
      <c r="J89">
        <v>42</v>
      </c>
      <c r="K89">
        <v>60</v>
      </c>
      <c r="L89">
        <v>70</v>
      </c>
      <c r="M89" s="39"/>
    </row>
    <row r="90" spans="1:13" x14ac:dyDescent="0.35">
      <c r="A90" t="str">
        <f t="shared" si="2"/>
        <v>62 DayApril-June 2024NHS TaysideBreast (screened only)</v>
      </c>
      <c r="B90" t="s">
        <v>193</v>
      </c>
      <c r="C90" t="s">
        <v>194</v>
      </c>
      <c r="D90" t="s">
        <v>6</v>
      </c>
      <c r="E90" t="s">
        <v>31</v>
      </c>
      <c r="F90">
        <v>39</v>
      </c>
      <c r="G90">
        <v>38</v>
      </c>
      <c r="H90">
        <v>97.435897435897402</v>
      </c>
      <c r="I90">
        <v>68</v>
      </c>
      <c r="J90">
        <v>39</v>
      </c>
      <c r="M90" s="38"/>
    </row>
    <row r="91" spans="1:13" x14ac:dyDescent="0.35">
      <c r="A91" t="str">
        <f t="shared" si="2"/>
        <v>62 DayApril-June 2024SCANBreast (screened only)</v>
      </c>
      <c r="B91" t="s">
        <v>193</v>
      </c>
      <c r="C91" t="s">
        <v>194</v>
      </c>
      <c r="D91" t="s">
        <v>9</v>
      </c>
      <c r="E91" t="s">
        <v>31</v>
      </c>
      <c r="F91">
        <v>111</v>
      </c>
      <c r="G91">
        <v>109</v>
      </c>
      <c r="H91">
        <v>98.198198198198199</v>
      </c>
      <c r="I91">
        <v>72</v>
      </c>
      <c r="J91">
        <v>44</v>
      </c>
      <c r="K91">
        <v>57</v>
      </c>
      <c r="L91">
        <v>59</v>
      </c>
      <c r="M91" s="39"/>
    </row>
    <row r="92" spans="1:13" x14ac:dyDescent="0.35">
      <c r="A92" t="str">
        <f t="shared" si="2"/>
        <v>62 DayApril-June 2024WOSCANBreast (screened only)</v>
      </c>
      <c r="B92" t="s">
        <v>193</v>
      </c>
      <c r="C92" t="s">
        <v>194</v>
      </c>
      <c r="D92" t="s">
        <v>10</v>
      </c>
      <c r="E92" t="s">
        <v>31</v>
      </c>
      <c r="F92">
        <v>150</v>
      </c>
      <c r="G92">
        <v>143</v>
      </c>
      <c r="H92">
        <v>95.3333333333333</v>
      </c>
      <c r="I92">
        <v>136</v>
      </c>
      <c r="J92">
        <v>41</v>
      </c>
      <c r="K92">
        <v>58</v>
      </c>
      <c r="L92">
        <v>62</v>
      </c>
      <c r="M92" s="38"/>
    </row>
    <row r="93" spans="1:13" x14ac:dyDescent="0.35">
      <c r="A93" t="str">
        <f t="shared" si="2"/>
        <v>62 DayApril-June 2024NCACervical</v>
      </c>
      <c r="B93" t="s">
        <v>193</v>
      </c>
      <c r="C93" t="s">
        <v>194</v>
      </c>
      <c r="D93" t="s">
        <v>150</v>
      </c>
      <c r="E93" t="s">
        <v>13</v>
      </c>
      <c r="F93">
        <v>12</v>
      </c>
      <c r="G93">
        <v>5</v>
      </c>
      <c r="H93">
        <v>41.6666666666667</v>
      </c>
      <c r="I93">
        <v>116</v>
      </c>
      <c r="J93">
        <v>68</v>
      </c>
      <c r="M93" s="39"/>
    </row>
    <row r="94" spans="1:13" x14ac:dyDescent="0.35">
      <c r="A94" t="str">
        <f t="shared" si="2"/>
        <v>62 DayApril-June 2024NHS Ayrshire &amp; ArranCervical</v>
      </c>
      <c r="B94" t="s">
        <v>193</v>
      </c>
      <c r="C94" t="s">
        <v>194</v>
      </c>
      <c r="D94" t="s">
        <v>162</v>
      </c>
      <c r="E94" t="s">
        <v>13</v>
      </c>
      <c r="F94">
        <v>2</v>
      </c>
      <c r="G94">
        <v>2</v>
      </c>
      <c r="H94">
        <v>100</v>
      </c>
      <c r="I94">
        <v>62</v>
      </c>
      <c r="M94" s="38"/>
    </row>
    <row r="95" spans="1:13" x14ac:dyDescent="0.35">
      <c r="A95" t="str">
        <f t="shared" si="2"/>
        <v>62 DayApril-June 2024NHS Dumfries &amp; GallowayCervical</v>
      </c>
      <c r="B95" t="s">
        <v>193</v>
      </c>
      <c r="C95" t="s">
        <v>194</v>
      </c>
      <c r="D95" t="s">
        <v>163</v>
      </c>
      <c r="E95" t="s">
        <v>13</v>
      </c>
      <c r="F95">
        <v>2</v>
      </c>
      <c r="G95">
        <v>2</v>
      </c>
      <c r="H95">
        <v>100</v>
      </c>
      <c r="I95">
        <v>51</v>
      </c>
      <c r="M95" s="39"/>
    </row>
    <row r="96" spans="1:13" x14ac:dyDescent="0.35">
      <c r="A96" t="str">
        <f t="shared" si="2"/>
        <v>62 DayApril-June 2024NHS FifeCervical</v>
      </c>
      <c r="B96" t="s">
        <v>193</v>
      </c>
      <c r="C96" t="s">
        <v>194</v>
      </c>
      <c r="D96" t="s">
        <v>164</v>
      </c>
      <c r="E96" t="s">
        <v>13</v>
      </c>
      <c r="F96">
        <v>3</v>
      </c>
      <c r="G96">
        <v>1</v>
      </c>
      <c r="H96">
        <v>33.3333333333333</v>
      </c>
      <c r="I96">
        <v>67</v>
      </c>
      <c r="J96">
        <v>65</v>
      </c>
      <c r="M96" s="38"/>
    </row>
    <row r="97" spans="1:13" x14ac:dyDescent="0.35">
      <c r="A97" t="str">
        <f t="shared" si="2"/>
        <v>62 DayApril-June 2024NHS Forth ValleyCervical</v>
      </c>
      <c r="B97" t="s">
        <v>193</v>
      </c>
      <c r="C97" t="s">
        <v>194</v>
      </c>
      <c r="D97" t="s">
        <v>165</v>
      </c>
      <c r="E97" t="s">
        <v>13</v>
      </c>
      <c r="F97">
        <v>2</v>
      </c>
      <c r="G97">
        <v>2</v>
      </c>
      <c r="H97">
        <v>100</v>
      </c>
      <c r="I97">
        <v>46</v>
      </c>
      <c r="M97" s="39"/>
    </row>
    <row r="98" spans="1:13" x14ac:dyDescent="0.35">
      <c r="A98" t="str">
        <f t="shared" si="2"/>
        <v>62 DayApril-June 2024NHS GrampianCervical</v>
      </c>
      <c r="B98" t="s">
        <v>193</v>
      </c>
      <c r="C98" t="s">
        <v>194</v>
      </c>
      <c r="D98" t="s">
        <v>166</v>
      </c>
      <c r="E98" t="s">
        <v>13</v>
      </c>
      <c r="F98">
        <v>4</v>
      </c>
      <c r="G98">
        <v>2</v>
      </c>
      <c r="H98">
        <v>50</v>
      </c>
      <c r="I98">
        <v>116</v>
      </c>
      <c r="J98">
        <v>80</v>
      </c>
      <c r="M98" s="38"/>
    </row>
    <row r="99" spans="1:13" x14ac:dyDescent="0.35">
      <c r="A99" t="str">
        <f t="shared" si="2"/>
        <v>62 DayApril-June 2024NHS Greater Glasgow &amp; ClydeCervical</v>
      </c>
      <c r="B99" t="s">
        <v>193</v>
      </c>
      <c r="C99" t="s">
        <v>194</v>
      </c>
      <c r="D99" t="s">
        <v>11</v>
      </c>
      <c r="E99" t="s">
        <v>13</v>
      </c>
      <c r="F99">
        <v>10</v>
      </c>
      <c r="G99">
        <v>2</v>
      </c>
      <c r="H99">
        <v>20</v>
      </c>
      <c r="I99">
        <v>137</v>
      </c>
      <c r="J99">
        <v>97</v>
      </c>
      <c r="M99" s="39"/>
    </row>
    <row r="100" spans="1:13" x14ac:dyDescent="0.35">
      <c r="A100" t="str">
        <f t="shared" si="2"/>
        <v>62 DayApril-June 2024NHS HighlandCervical</v>
      </c>
      <c r="B100" t="s">
        <v>193</v>
      </c>
      <c r="C100" t="s">
        <v>194</v>
      </c>
      <c r="D100" t="s">
        <v>1</v>
      </c>
      <c r="E100" t="s">
        <v>13</v>
      </c>
      <c r="F100">
        <v>2</v>
      </c>
      <c r="G100">
        <v>1</v>
      </c>
      <c r="H100">
        <v>50</v>
      </c>
      <c r="I100">
        <v>88</v>
      </c>
      <c r="M100" s="38"/>
    </row>
    <row r="101" spans="1:13" x14ac:dyDescent="0.35">
      <c r="A101" t="str">
        <f t="shared" si="2"/>
        <v>62 DayApril-June 2024NHS LanarkshireCervical</v>
      </c>
      <c r="B101" t="s">
        <v>193</v>
      </c>
      <c r="C101" t="s">
        <v>194</v>
      </c>
      <c r="D101" t="s">
        <v>2</v>
      </c>
      <c r="E101" t="s">
        <v>13</v>
      </c>
      <c r="F101">
        <v>12</v>
      </c>
      <c r="G101">
        <v>11</v>
      </c>
      <c r="H101">
        <v>91.6666666666667</v>
      </c>
      <c r="I101">
        <v>78</v>
      </c>
      <c r="J101">
        <v>48</v>
      </c>
      <c r="M101" s="39"/>
    </row>
    <row r="102" spans="1:13" x14ac:dyDescent="0.35">
      <c r="A102" t="str">
        <f t="shared" si="2"/>
        <v>62 DayApril-June 2024NHS LothianCervical</v>
      </c>
      <c r="B102" t="s">
        <v>193</v>
      </c>
      <c r="C102" t="s">
        <v>194</v>
      </c>
      <c r="D102" t="s">
        <v>3</v>
      </c>
      <c r="E102" t="s">
        <v>13</v>
      </c>
      <c r="F102">
        <v>13</v>
      </c>
      <c r="G102">
        <v>2</v>
      </c>
      <c r="H102">
        <v>15.384615384615399</v>
      </c>
      <c r="I102">
        <v>162</v>
      </c>
      <c r="J102">
        <v>84</v>
      </c>
      <c r="M102" s="38"/>
    </row>
    <row r="103" spans="1:13" x14ac:dyDescent="0.35">
      <c r="A103" t="str">
        <f t="shared" si="2"/>
        <v>62 DayApril-June 2024NHS ScotlandCervical</v>
      </c>
      <c r="B103" t="s">
        <v>193</v>
      </c>
      <c r="C103" t="s">
        <v>194</v>
      </c>
      <c r="D103" t="s">
        <v>8</v>
      </c>
      <c r="E103" t="s">
        <v>13</v>
      </c>
      <c r="F103">
        <v>56</v>
      </c>
      <c r="G103">
        <v>27</v>
      </c>
      <c r="H103">
        <v>48.214285714285701</v>
      </c>
      <c r="I103">
        <v>162</v>
      </c>
      <c r="J103">
        <v>66</v>
      </c>
      <c r="K103">
        <v>113</v>
      </c>
      <c r="L103">
        <v>128</v>
      </c>
      <c r="M103" s="39"/>
    </row>
    <row r="104" spans="1:13" x14ac:dyDescent="0.35">
      <c r="A104" t="str">
        <f t="shared" si="2"/>
        <v>62 DayApril-June 2024NHS TaysideCervical</v>
      </c>
      <c r="B104" t="s">
        <v>193</v>
      </c>
      <c r="C104" t="s">
        <v>194</v>
      </c>
      <c r="D104" t="s">
        <v>6</v>
      </c>
      <c r="E104" t="s">
        <v>13</v>
      </c>
      <c r="F104">
        <v>6</v>
      </c>
      <c r="G104">
        <v>2</v>
      </c>
      <c r="H104">
        <v>33.3333333333333</v>
      </c>
      <c r="I104">
        <v>101</v>
      </c>
      <c r="J104">
        <v>68</v>
      </c>
      <c r="M104" s="38"/>
    </row>
    <row r="105" spans="1:13" x14ac:dyDescent="0.35">
      <c r="A105" t="str">
        <f t="shared" si="2"/>
        <v>62 DayApril-June 2024SCANCervical</v>
      </c>
      <c r="B105" t="s">
        <v>193</v>
      </c>
      <c r="C105" t="s">
        <v>194</v>
      </c>
      <c r="D105" t="s">
        <v>9</v>
      </c>
      <c r="E105" t="s">
        <v>13</v>
      </c>
      <c r="F105">
        <v>18</v>
      </c>
      <c r="G105">
        <v>5</v>
      </c>
      <c r="H105">
        <v>27.7777777777778</v>
      </c>
      <c r="I105">
        <v>162</v>
      </c>
      <c r="J105">
        <v>74</v>
      </c>
      <c r="M105" s="39"/>
    </row>
    <row r="106" spans="1:13" x14ac:dyDescent="0.35">
      <c r="A106" t="str">
        <f t="shared" si="2"/>
        <v>62 DayApril-June 2024WOSCANCervical</v>
      </c>
      <c r="B106" t="s">
        <v>193</v>
      </c>
      <c r="C106" t="s">
        <v>194</v>
      </c>
      <c r="D106" t="s">
        <v>10</v>
      </c>
      <c r="E106" t="s">
        <v>13</v>
      </c>
      <c r="F106">
        <v>26</v>
      </c>
      <c r="G106">
        <v>17</v>
      </c>
      <c r="H106">
        <v>65.384615384615401</v>
      </c>
      <c r="I106">
        <v>137</v>
      </c>
      <c r="J106">
        <v>62</v>
      </c>
      <c r="M106" s="38"/>
    </row>
    <row r="107" spans="1:13" x14ac:dyDescent="0.35">
      <c r="A107" t="str">
        <f t="shared" si="2"/>
        <v>62 DayApril-June 2024NCACervical (screened excluded)</v>
      </c>
      <c r="B107" t="s">
        <v>193</v>
      </c>
      <c r="C107" t="s">
        <v>194</v>
      </c>
      <c r="D107" t="s">
        <v>150</v>
      </c>
      <c r="E107" t="s">
        <v>32</v>
      </c>
      <c r="F107">
        <v>6</v>
      </c>
      <c r="G107">
        <v>2</v>
      </c>
      <c r="H107">
        <v>33.3333333333333</v>
      </c>
      <c r="I107">
        <v>113</v>
      </c>
      <c r="J107">
        <v>78</v>
      </c>
      <c r="M107" s="39"/>
    </row>
    <row r="108" spans="1:13" x14ac:dyDescent="0.35">
      <c r="A108" t="str">
        <f t="shared" si="2"/>
        <v>62 DayApril-June 2024NHS Ayrshire &amp; ArranCervical (screened excluded)</v>
      </c>
      <c r="B108" t="s">
        <v>193</v>
      </c>
      <c r="C108" t="s">
        <v>194</v>
      </c>
      <c r="D108" t="s">
        <v>162</v>
      </c>
      <c r="E108" t="s">
        <v>32</v>
      </c>
      <c r="F108">
        <v>2</v>
      </c>
      <c r="G108">
        <v>2</v>
      </c>
      <c r="H108">
        <v>100</v>
      </c>
      <c r="I108">
        <v>62</v>
      </c>
      <c r="M108" s="38"/>
    </row>
    <row r="109" spans="1:13" x14ac:dyDescent="0.35">
      <c r="A109" t="str">
        <f t="shared" si="2"/>
        <v>62 DayApril-June 2024NHS Dumfries &amp; GallowayCervical (screened excluded)</v>
      </c>
      <c r="B109" t="s">
        <v>193</v>
      </c>
      <c r="C109" t="s">
        <v>194</v>
      </c>
      <c r="D109" t="s">
        <v>163</v>
      </c>
      <c r="E109" t="s">
        <v>32</v>
      </c>
      <c r="F109">
        <v>1</v>
      </c>
      <c r="G109">
        <v>1</v>
      </c>
      <c r="H109">
        <v>100</v>
      </c>
      <c r="I109">
        <v>51</v>
      </c>
      <c r="M109" s="39"/>
    </row>
    <row r="110" spans="1:13" x14ac:dyDescent="0.35">
      <c r="A110" t="str">
        <f t="shared" si="2"/>
        <v>62 DayApril-June 2024NHS FifeCervical (screened excluded)</v>
      </c>
      <c r="B110" t="s">
        <v>193</v>
      </c>
      <c r="C110" t="s">
        <v>194</v>
      </c>
      <c r="D110" t="s">
        <v>164</v>
      </c>
      <c r="E110" t="s">
        <v>32</v>
      </c>
      <c r="F110">
        <v>1</v>
      </c>
      <c r="G110">
        <v>0</v>
      </c>
      <c r="H110">
        <v>0</v>
      </c>
      <c r="I110">
        <v>65</v>
      </c>
      <c r="M110" s="38"/>
    </row>
    <row r="111" spans="1:13" x14ac:dyDescent="0.35">
      <c r="A111" t="str">
        <f t="shared" si="2"/>
        <v>62 DayApril-June 2024NHS Forth ValleyCervical (screened excluded)</v>
      </c>
      <c r="B111" t="s">
        <v>193</v>
      </c>
      <c r="C111" t="s">
        <v>194</v>
      </c>
      <c r="D111" t="s">
        <v>165</v>
      </c>
      <c r="E111" t="s">
        <v>32</v>
      </c>
      <c r="F111">
        <v>1</v>
      </c>
      <c r="G111">
        <v>1</v>
      </c>
      <c r="H111">
        <v>100</v>
      </c>
      <c r="I111">
        <v>46</v>
      </c>
      <c r="M111" s="39"/>
    </row>
    <row r="112" spans="1:13" x14ac:dyDescent="0.35">
      <c r="A112" t="str">
        <f t="shared" si="2"/>
        <v>62 DayApril-June 2024NHS GrampianCervical (screened excluded)</v>
      </c>
      <c r="B112" t="s">
        <v>193</v>
      </c>
      <c r="C112" t="s">
        <v>194</v>
      </c>
      <c r="D112" t="s">
        <v>166</v>
      </c>
      <c r="E112" t="s">
        <v>32</v>
      </c>
      <c r="F112">
        <v>2</v>
      </c>
      <c r="G112">
        <v>1</v>
      </c>
      <c r="H112">
        <v>50</v>
      </c>
      <c r="I112">
        <v>113</v>
      </c>
      <c r="M112" s="38"/>
    </row>
    <row r="113" spans="1:13" x14ac:dyDescent="0.35">
      <c r="A113" t="str">
        <f t="shared" si="2"/>
        <v>62 DayApril-June 2024NHS Greater Glasgow &amp; ClydeCervical (screened excluded)</v>
      </c>
      <c r="B113" t="s">
        <v>193</v>
      </c>
      <c r="C113" t="s">
        <v>194</v>
      </c>
      <c r="D113" t="s">
        <v>11</v>
      </c>
      <c r="E113" t="s">
        <v>32</v>
      </c>
      <c r="F113">
        <v>8</v>
      </c>
      <c r="G113">
        <v>1</v>
      </c>
      <c r="H113">
        <v>12.5</v>
      </c>
      <c r="I113">
        <v>137</v>
      </c>
      <c r="J113">
        <v>100</v>
      </c>
      <c r="M113" s="39"/>
    </row>
    <row r="114" spans="1:13" x14ac:dyDescent="0.35">
      <c r="A114" t="str">
        <f t="shared" si="2"/>
        <v>62 DayApril-June 2024NHS HighlandCervical (screened excluded)</v>
      </c>
      <c r="B114" t="s">
        <v>193</v>
      </c>
      <c r="C114" t="s">
        <v>194</v>
      </c>
      <c r="D114" t="s">
        <v>1</v>
      </c>
      <c r="E114" t="s">
        <v>32</v>
      </c>
      <c r="F114">
        <v>2</v>
      </c>
      <c r="G114">
        <v>1</v>
      </c>
      <c r="H114">
        <v>50</v>
      </c>
      <c r="I114">
        <v>88</v>
      </c>
      <c r="M114" s="38"/>
    </row>
    <row r="115" spans="1:13" x14ac:dyDescent="0.35">
      <c r="A115" t="str">
        <f t="shared" si="2"/>
        <v>62 DayApril-June 2024NHS LanarkshireCervical (screened excluded)</v>
      </c>
      <c r="B115" t="s">
        <v>193</v>
      </c>
      <c r="C115" t="s">
        <v>194</v>
      </c>
      <c r="D115" t="s">
        <v>2</v>
      </c>
      <c r="E115" t="s">
        <v>32</v>
      </c>
      <c r="F115">
        <v>8</v>
      </c>
      <c r="G115">
        <v>7</v>
      </c>
      <c r="H115">
        <v>87.5</v>
      </c>
      <c r="I115">
        <v>78</v>
      </c>
      <c r="J115">
        <v>58</v>
      </c>
      <c r="M115" s="39"/>
    </row>
    <row r="116" spans="1:13" x14ac:dyDescent="0.35">
      <c r="A116" t="str">
        <f t="shared" si="2"/>
        <v>62 DayApril-June 2024NHS LothianCervical (screened excluded)</v>
      </c>
      <c r="B116" t="s">
        <v>193</v>
      </c>
      <c r="C116" t="s">
        <v>194</v>
      </c>
      <c r="D116" t="s">
        <v>3</v>
      </c>
      <c r="E116" t="s">
        <v>32</v>
      </c>
      <c r="F116">
        <v>9</v>
      </c>
      <c r="G116">
        <v>2</v>
      </c>
      <c r="H116">
        <v>22.2222222222222</v>
      </c>
      <c r="I116">
        <v>98</v>
      </c>
      <c r="J116">
        <v>74</v>
      </c>
      <c r="M116" s="38"/>
    </row>
    <row r="117" spans="1:13" x14ac:dyDescent="0.35">
      <c r="A117" t="str">
        <f t="shared" si="2"/>
        <v>62 DayApril-June 2024NHS ScotlandCervical (screened excluded)</v>
      </c>
      <c r="B117" t="s">
        <v>193</v>
      </c>
      <c r="C117" t="s">
        <v>194</v>
      </c>
      <c r="D117" t="s">
        <v>8</v>
      </c>
      <c r="E117" t="s">
        <v>32</v>
      </c>
      <c r="F117">
        <v>36</v>
      </c>
      <c r="G117">
        <v>16</v>
      </c>
      <c r="H117">
        <v>44.4444444444444</v>
      </c>
      <c r="I117">
        <v>137</v>
      </c>
      <c r="J117">
        <v>68</v>
      </c>
      <c r="M117" s="39"/>
    </row>
    <row r="118" spans="1:13" x14ac:dyDescent="0.35">
      <c r="A118" t="str">
        <f t="shared" si="2"/>
        <v>62 DayApril-June 2024NHS TaysideCervical (screened excluded)</v>
      </c>
      <c r="B118" t="s">
        <v>193</v>
      </c>
      <c r="C118" t="s">
        <v>194</v>
      </c>
      <c r="D118" t="s">
        <v>6</v>
      </c>
      <c r="E118" t="s">
        <v>32</v>
      </c>
      <c r="F118">
        <v>2</v>
      </c>
      <c r="G118">
        <v>0</v>
      </c>
      <c r="H118">
        <v>0</v>
      </c>
      <c r="I118">
        <v>101</v>
      </c>
      <c r="M118" s="38"/>
    </row>
    <row r="119" spans="1:13" x14ac:dyDescent="0.35">
      <c r="A119" t="str">
        <f t="shared" si="2"/>
        <v>62 DayApril-June 2024SCANCervical (screened excluded)</v>
      </c>
      <c r="B119" t="s">
        <v>193</v>
      </c>
      <c r="C119" t="s">
        <v>194</v>
      </c>
      <c r="D119" t="s">
        <v>9</v>
      </c>
      <c r="E119" t="s">
        <v>32</v>
      </c>
      <c r="F119">
        <v>11</v>
      </c>
      <c r="G119">
        <v>3</v>
      </c>
      <c r="H119">
        <v>27.272727272727298</v>
      </c>
      <c r="I119">
        <v>98</v>
      </c>
      <c r="J119">
        <v>73</v>
      </c>
      <c r="M119" s="39"/>
    </row>
    <row r="120" spans="1:13" x14ac:dyDescent="0.35">
      <c r="A120" t="str">
        <f t="shared" si="2"/>
        <v>62 DayApril-June 2024WOSCANCervical (screened excluded)</v>
      </c>
      <c r="B120" t="s">
        <v>193</v>
      </c>
      <c r="C120" t="s">
        <v>194</v>
      </c>
      <c r="D120" t="s">
        <v>10</v>
      </c>
      <c r="E120" t="s">
        <v>32</v>
      </c>
      <c r="F120">
        <v>19</v>
      </c>
      <c r="G120">
        <v>11</v>
      </c>
      <c r="H120">
        <v>57.894736842105303</v>
      </c>
      <c r="I120">
        <v>137</v>
      </c>
      <c r="J120">
        <v>62</v>
      </c>
      <c r="M120" s="38"/>
    </row>
    <row r="121" spans="1:13" x14ac:dyDescent="0.35">
      <c r="A121" t="str">
        <f t="shared" si="2"/>
        <v>62 DayApril-June 2024NCACervical (screened only)</v>
      </c>
      <c r="B121" t="s">
        <v>193</v>
      </c>
      <c r="C121" t="s">
        <v>194</v>
      </c>
      <c r="D121" t="s">
        <v>150</v>
      </c>
      <c r="E121" t="s">
        <v>33</v>
      </c>
      <c r="F121">
        <v>6</v>
      </c>
      <c r="G121">
        <v>3</v>
      </c>
      <c r="H121">
        <v>50</v>
      </c>
      <c r="I121">
        <v>116</v>
      </c>
      <c r="J121">
        <v>64</v>
      </c>
      <c r="M121" s="39"/>
    </row>
    <row r="122" spans="1:13" x14ac:dyDescent="0.35">
      <c r="A122" t="str">
        <f t="shared" si="2"/>
        <v>62 DayApril-June 2024NHS Dumfries &amp; GallowayCervical (screened only)</v>
      </c>
      <c r="B122" t="s">
        <v>193</v>
      </c>
      <c r="C122" t="s">
        <v>194</v>
      </c>
      <c r="D122" t="s">
        <v>163</v>
      </c>
      <c r="E122" t="s">
        <v>33</v>
      </c>
      <c r="F122">
        <v>1</v>
      </c>
      <c r="G122">
        <v>1</v>
      </c>
      <c r="H122">
        <v>100</v>
      </c>
      <c r="I122">
        <v>7</v>
      </c>
      <c r="M122" s="38"/>
    </row>
    <row r="123" spans="1:13" x14ac:dyDescent="0.35">
      <c r="A123" t="str">
        <f t="shared" si="2"/>
        <v>62 DayApril-June 2024NHS FifeCervical (screened only)</v>
      </c>
      <c r="B123" t="s">
        <v>193</v>
      </c>
      <c r="C123" t="s">
        <v>194</v>
      </c>
      <c r="D123" t="s">
        <v>164</v>
      </c>
      <c r="E123" t="s">
        <v>33</v>
      </c>
      <c r="F123">
        <v>2</v>
      </c>
      <c r="G123">
        <v>1</v>
      </c>
      <c r="H123">
        <v>50</v>
      </c>
      <c r="I123">
        <v>67</v>
      </c>
      <c r="M123" s="39"/>
    </row>
    <row r="124" spans="1:13" x14ac:dyDescent="0.35">
      <c r="A124" t="str">
        <f t="shared" si="2"/>
        <v>62 DayApril-June 2024NHS Forth ValleyCervical (screened only)</v>
      </c>
      <c r="B124" t="s">
        <v>193</v>
      </c>
      <c r="C124" t="s">
        <v>194</v>
      </c>
      <c r="D124" t="s">
        <v>165</v>
      </c>
      <c r="E124" t="s">
        <v>33</v>
      </c>
      <c r="F124">
        <v>1</v>
      </c>
      <c r="G124">
        <v>1</v>
      </c>
      <c r="H124">
        <v>100</v>
      </c>
      <c r="I124">
        <v>44</v>
      </c>
      <c r="M124" s="38"/>
    </row>
    <row r="125" spans="1:13" x14ac:dyDescent="0.35">
      <c r="A125" t="str">
        <f t="shared" si="2"/>
        <v>62 DayApril-June 2024NHS GrampianCervical (screened only)</v>
      </c>
      <c r="B125" t="s">
        <v>193</v>
      </c>
      <c r="C125" t="s">
        <v>194</v>
      </c>
      <c r="D125" t="s">
        <v>166</v>
      </c>
      <c r="E125" t="s">
        <v>33</v>
      </c>
      <c r="F125">
        <v>2</v>
      </c>
      <c r="G125">
        <v>1</v>
      </c>
      <c r="H125">
        <v>50</v>
      </c>
      <c r="I125">
        <v>116</v>
      </c>
      <c r="M125" s="39"/>
    </row>
    <row r="126" spans="1:13" x14ac:dyDescent="0.35">
      <c r="A126" t="str">
        <f t="shared" si="2"/>
        <v>62 DayApril-June 2024NHS Greater Glasgow &amp; ClydeCervical (screened only)</v>
      </c>
      <c r="B126" t="s">
        <v>193</v>
      </c>
      <c r="C126" t="s">
        <v>194</v>
      </c>
      <c r="D126" t="s">
        <v>11</v>
      </c>
      <c r="E126" t="s">
        <v>33</v>
      </c>
      <c r="F126">
        <v>2</v>
      </c>
      <c r="G126">
        <v>1</v>
      </c>
      <c r="H126">
        <v>50</v>
      </c>
      <c r="I126">
        <v>95</v>
      </c>
      <c r="M126" s="38"/>
    </row>
    <row r="127" spans="1:13" x14ac:dyDescent="0.35">
      <c r="A127" t="str">
        <f t="shared" si="2"/>
        <v>62 DayApril-June 2024NHS LanarkshireCervical (screened only)</v>
      </c>
      <c r="B127" t="s">
        <v>193</v>
      </c>
      <c r="C127" t="s">
        <v>194</v>
      </c>
      <c r="D127" t="s">
        <v>2</v>
      </c>
      <c r="E127" t="s">
        <v>33</v>
      </c>
      <c r="F127">
        <v>4</v>
      </c>
      <c r="G127">
        <v>4</v>
      </c>
      <c r="H127">
        <v>100</v>
      </c>
      <c r="I127">
        <v>54</v>
      </c>
      <c r="J127">
        <v>17</v>
      </c>
      <c r="M127" s="39"/>
    </row>
    <row r="128" spans="1:13" x14ac:dyDescent="0.35">
      <c r="A128" t="str">
        <f t="shared" si="2"/>
        <v>62 DayApril-June 2024NHS LothianCervical (screened only)</v>
      </c>
      <c r="B128" t="s">
        <v>193</v>
      </c>
      <c r="C128" t="s">
        <v>194</v>
      </c>
      <c r="D128" t="s">
        <v>3</v>
      </c>
      <c r="E128" t="s">
        <v>33</v>
      </c>
      <c r="F128">
        <v>4</v>
      </c>
      <c r="G128">
        <v>0</v>
      </c>
      <c r="H128">
        <v>0</v>
      </c>
      <c r="I128">
        <v>162</v>
      </c>
      <c r="J128">
        <v>123</v>
      </c>
      <c r="M128" s="38"/>
    </row>
    <row r="129" spans="1:13" x14ac:dyDescent="0.35">
      <c r="A129" t="str">
        <f t="shared" si="2"/>
        <v>62 DayApril-June 2024NHS ScotlandCervical (screened only)</v>
      </c>
      <c r="B129" t="s">
        <v>193</v>
      </c>
      <c r="C129" t="s">
        <v>194</v>
      </c>
      <c r="D129" t="s">
        <v>8</v>
      </c>
      <c r="E129" t="s">
        <v>33</v>
      </c>
      <c r="F129">
        <v>20</v>
      </c>
      <c r="G129">
        <v>11</v>
      </c>
      <c r="H129">
        <v>55</v>
      </c>
      <c r="I129">
        <v>162</v>
      </c>
      <c r="J129">
        <v>61</v>
      </c>
      <c r="M129" s="39"/>
    </row>
    <row r="130" spans="1:13" x14ac:dyDescent="0.35">
      <c r="A130" t="str">
        <f t="shared" si="2"/>
        <v>62 DayApril-June 2024NHS TaysideCervical (screened only)</v>
      </c>
      <c r="B130" t="s">
        <v>193</v>
      </c>
      <c r="C130" t="s">
        <v>194</v>
      </c>
      <c r="D130" t="s">
        <v>6</v>
      </c>
      <c r="E130" t="s">
        <v>33</v>
      </c>
      <c r="F130">
        <v>4</v>
      </c>
      <c r="G130">
        <v>2</v>
      </c>
      <c r="H130">
        <v>50</v>
      </c>
      <c r="I130">
        <v>72</v>
      </c>
      <c r="J130">
        <v>64</v>
      </c>
      <c r="M130" s="38"/>
    </row>
    <row r="131" spans="1:13" x14ac:dyDescent="0.35">
      <c r="A131" t="str">
        <f t="shared" si="2"/>
        <v>62 DayApril-June 2024SCANCervical (screened only)</v>
      </c>
      <c r="B131" t="s">
        <v>193</v>
      </c>
      <c r="C131" t="s">
        <v>194</v>
      </c>
      <c r="D131" t="s">
        <v>9</v>
      </c>
      <c r="E131" t="s">
        <v>33</v>
      </c>
      <c r="F131">
        <v>7</v>
      </c>
      <c r="G131">
        <v>2</v>
      </c>
      <c r="H131">
        <v>28.571428571428601</v>
      </c>
      <c r="I131">
        <v>162</v>
      </c>
      <c r="J131">
        <v>76</v>
      </c>
      <c r="M131" s="39"/>
    </row>
    <row r="132" spans="1:13" x14ac:dyDescent="0.35">
      <c r="A132" t="str">
        <f t="shared" si="2"/>
        <v>62 DayApril-June 2024WOSCANCervical (screened only)</v>
      </c>
      <c r="B132" t="s">
        <v>193</v>
      </c>
      <c r="C132" t="s">
        <v>194</v>
      </c>
      <c r="D132" t="s">
        <v>10</v>
      </c>
      <c r="E132" t="s">
        <v>33</v>
      </c>
      <c r="F132">
        <v>7</v>
      </c>
      <c r="G132">
        <v>6</v>
      </c>
      <c r="H132">
        <v>85.714285714285694</v>
      </c>
      <c r="I132">
        <v>95</v>
      </c>
      <c r="J132">
        <v>44</v>
      </c>
      <c r="M132" s="38"/>
    </row>
    <row r="133" spans="1:13" x14ac:dyDescent="0.35">
      <c r="A133" t="str">
        <f t="shared" si="2"/>
        <v>62 DayApril-June 2024NCAColorectal</v>
      </c>
      <c r="B133" t="s">
        <v>193</v>
      </c>
      <c r="C133" t="s">
        <v>194</v>
      </c>
      <c r="D133" t="s">
        <v>150</v>
      </c>
      <c r="E133" t="s">
        <v>14</v>
      </c>
      <c r="F133">
        <v>152</v>
      </c>
      <c r="G133">
        <v>76</v>
      </c>
      <c r="H133">
        <v>50</v>
      </c>
      <c r="I133">
        <v>221</v>
      </c>
      <c r="J133">
        <v>62</v>
      </c>
      <c r="K133">
        <v>123</v>
      </c>
      <c r="L133">
        <v>163</v>
      </c>
      <c r="M133" s="39"/>
    </row>
    <row r="134" spans="1:13" x14ac:dyDescent="0.35">
      <c r="A134" t="str">
        <f t="shared" si="2"/>
        <v>62 DayApril-June 2024NHS Ayrshire &amp; ArranColorectal</v>
      </c>
      <c r="B134" t="s">
        <v>193</v>
      </c>
      <c r="C134" t="s">
        <v>194</v>
      </c>
      <c r="D134" t="s">
        <v>162</v>
      </c>
      <c r="E134" t="s">
        <v>14</v>
      </c>
      <c r="F134">
        <v>47</v>
      </c>
      <c r="G134">
        <v>42</v>
      </c>
      <c r="H134">
        <v>89.361702127659598</v>
      </c>
      <c r="I134">
        <v>98</v>
      </c>
      <c r="J134">
        <v>42</v>
      </c>
      <c r="K134">
        <v>64</v>
      </c>
      <c r="L134">
        <v>88</v>
      </c>
      <c r="M134" s="38"/>
    </row>
    <row r="135" spans="1:13" x14ac:dyDescent="0.35">
      <c r="A135" t="str">
        <f t="shared" si="2"/>
        <v>62 DayApril-June 2024NHS BordersColorectal</v>
      </c>
      <c r="B135" t="s">
        <v>193</v>
      </c>
      <c r="C135" t="s">
        <v>194</v>
      </c>
      <c r="D135" t="s">
        <v>0</v>
      </c>
      <c r="E135" t="s">
        <v>14</v>
      </c>
      <c r="F135">
        <v>19</v>
      </c>
      <c r="G135">
        <v>17</v>
      </c>
      <c r="H135">
        <v>89.473684210526301</v>
      </c>
      <c r="I135">
        <v>78</v>
      </c>
      <c r="J135">
        <v>36</v>
      </c>
      <c r="M135" s="39"/>
    </row>
    <row r="136" spans="1:13" x14ac:dyDescent="0.35">
      <c r="A136" t="str">
        <f t="shared" si="2"/>
        <v>62 DayApril-June 2024NHS Dumfries &amp; GallowayColorectal</v>
      </c>
      <c r="B136" t="s">
        <v>193</v>
      </c>
      <c r="C136" t="s">
        <v>194</v>
      </c>
      <c r="D136" t="s">
        <v>163</v>
      </c>
      <c r="E136" t="s">
        <v>14</v>
      </c>
      <c r="F136">
        <v>20</v>
      </c>
      <c r="G136">
        <v>19</v>
      </c>
      <c r="H136">
        <v>95</v>
      </c>
      <c r="I136">
        <v>81</v>
      </c>
      <c r="J136">
        <v>56</v>
      </c>
      <c r="M136" s="38"/>
    </row>
    <row r="137" spans="1:13" x14ac:dyDescent="0.35">
      <c r="A137" t="str">
        <f t="shared" si="2"/>
        <v>62 DayApril-June 2024NHS FifeColorectal</v>
      </c>
      <c r="B137" t="s">
        <v>193</v>
      </c>
      <c r="C137" t="s">
        <v>194</v>
      </c>
      <c r="D137" t="s">
        <v>164</v>
      </c>
      <c r="E137" t="s">
        <v>14</v>
      </c>
      <c r="F137">
        <v>56</v>
      </c>
      <c r="G137">
        <v>54</v>
      </c>
      <c r="H137">
        <v>96.428571428571402</v>
      </c>
      <c r="I137">
        <v>70</v>
      </c>
      <c r="J137">
        <v>46</v>
      </c>
      <c r="K137">
        <v>62</v>
      </c>
      <c r="L137">
        <v>62</v>
      </c>
      <c r="M137" s="39"/>
    </row>
    <row r="138" spans="1:13" x14ac:dyDescent="0.35">
      <c r="A138" t="str">
        <f t="shared" si="2"/>
        <v>62 DayApril-June 2024NHS Forth ValleyColorectal</v>
      </c>
      <c r="B138" t="s">
        <v>193</v>
      </c>
      <c r="C138" t="s">
        <v>194</v>
      </c>
      <c r="D138" t="s">
        <v>165</v>
      </c>
      <c r="E138" t="s">
        <v>14</v>
      </c>
      <c r="F138">
        <v>36</v>
      </c>
      <c r="G138">
        <v>34</v>
      </c>
      <c r="H138">
        <v>94.4444444444444</v>
      </c>
      <c r="I138">
        <v>82</v>
      </c>
      <c r="J138">
        <v>42</v>
      </c>
      <c r="M138" s="38"/>
    </row>
    <row r="139" spans="1:13" x14ac:dyDescent="0.35">
      <c r="A139" t="str">
        <f t="shared" si="2"/>
        <v>62 DayApril-June 2024NHS GrampianColorectal</v>
      </c>
      <c r="B139" t="s">
        <v>193</v>
      </c>
      <c r="C139" t="s">
        <v>194</v>
      </c>
      <c r="D139" t="s">
        <v>166</v>
      </c>
      <c r="E139" t="s">
        <v>14</v>
      </c>
      <c r="F139">
        <v>63</v>
      </c>
      <c r="G139">
        <v>22</v>
      </c>
      <c r="H139">
        <v>34.920634920634903</v>
      </c>
      <c r="I139">
        <v>221</v>
      </c>
      <c r="J139">
        <v>90</v>
      </c>
      <c r="K139">
        <v>167</v>
      </c>
      <c r="L139">
        <v>194</v>
      </c>
      <c r="M139" s="39"/>
    </row>
    <row r="140" spans="1:13" x14ac:dyDescent="0.35">
      <c r="A140" t="str">
        <f t="shared" si="2"/>
        <v>62 DayApril-June 2024NHS Greater Glasgow &amp; ClydeColorectal</v>
      </c>
      <c r="B140" t="s">
        <v>193</v>
      </c>
      <c r="C140" t="s">
        <v>194</v>
      </c>
      <c r="D140" t="s">
        <v>11</v>
      </c>
      <c r="E140" t="s">
        <v>14</v>
      </c>
      <c r="F140">
        <v>144</v>
      </c>
      <c r="G140">
        <v>68</v>
      </c>
      <c r="H140">
        <v>47.2222222222222</v>
      </c>
      <c r="I140">
        <v>352</v>
      </c>
      <c r="J140">
        <v>67</v>
      </c>
      <c r="K140">
        <v>156</v>
      </c>
      <c r="L140">
        <v>198</v>
      </c>
      <c r="M140" s="38"/>
    </row>
    <row r="141" spans="1:13" x14ac:dyDescent="0.35">
      <c r="A141" t="str">
        <f t="shared" si="2"/>
        <v>62 DayApril-June 2024NHS HighlandColorectal</v>
      </c>
      <c r="B141" t="s">
        <v>193</v>
      </c>
      <c r="C141" t="s">
        <v>194</v>
      </c>
      <c r="D141" t="s">
        <v>1</v>
      </c>
      <c r="E141" t="s">
        <v>14</v>
      </c>
      <c r="F141">
        <v>47</v>
      </c>
      <c r="G141">
        <v>29</v>
      </c>
      <c r="H141">
        <v>61.702127659574501</v>
      </c>
      <c r="I141">
        <v>99</v>
      </c>
      <c r="J141">
        <v>56</v>
      </c>
      <c r="K141">
        <v>87</v>
      </c>
      <c r="L141">
        <v>93</v>
      </c>
      <c r="M141" s="39"/>
    </row>
    <row r="142" spans="1:13" x14ac:dyDescent="0.35">
      <c r="A142" t="str">
        <f t="shared" si="2"/>
        <v>62 DayApril-June 2024NHS LanarkshireColorectal</v>
      </c>
      <c r="B142" t="s">
        <v>193</v>
      </c>
      <c r="C142" t="s">
        <v>194</v>
      </c>
      <c r="D142" t="s">
        <v>2</v>
      </c>
      <c r="E142" t="s">
        <v>14</v>
      </c>
      <c r="F142">
        <v>73</v>
      </c>
      <c r="G142">
        <v>66</v>
      </c>
      <c r="H142">
        <v>90.410958904109606</v>
      </c>
      <c r="I142">
        <v>135</v>
      </c>
      <c r="J142">
        <v>35</v>
      </c>
      <c r="K142">
        <v>62</v>
      </c>
      <c r="L142">
        <v>95</v>
      </c>
      <c r="M142" s="38"/>
    </row>
    <row r="143" spans="1:13" x14ac:dyDescent="0.35">
      <c r="A143" t="str">
        <f t="shared" si="2"/>
        <v>62 DayApril-June 2024NHS LothianColorectal</v>
      </c>
      <c r="B143" t="s">
        <v>193</v>
      </c>
      <c r="C143" t="s">
        <v>194</v>
      </c>
      <c r="D143" t="s">
        <v>3</v>
      </c>
      <c r="E143" t="s">
        <v>14</v>
      </c>
      <c r="F143">
        <v>87</v>
      </c>
      <c r="G143">
        <v>52</v>
      </c>
      <c r="H143">
        <v>59.7701149425287</v>
      </c>
      <c r="I143">
        <v>135</v>
      </c>
      <c r="J143">
        <v>59</v>
      </c>
      <c r="K143">
        <v>84</v>
      </c>
      <c r="L143">
        <v>92</v>
      </c>
      <c r="M143" s="39"/>
    </row>
    <row r="144" spans="1:13" x14ac:dyDescent="0.35">
      <c r="A144" t="str">
        <f t="shared" si="2"/>
        <v>62 DayApril-June 2024NHS OrkneyColorectal</v>
      </c>
      <c r="B144" t="s">
        <v>193</v>
      </c>
      <c r="C144" t="s">
        <v>194</v>
      </c>
      <c r="D144" t="s">
        <v>4</v>
      </c>
      <c r="E144" t="s">
        <v>14</v>
      </c>
      <c r="F144">
        <v>1</v>
      </c>
      <c r="G144">
        <v>1</v>
      </c>
      <c r="H144">
        <v>100</v>
      </c>
      <c r="I144">
        <v>61</v>
      </c>
      <c r="M144" s="38"/>
    </row>
    <row r="145" spans="1:13" x14ac:dyDescent="0.35">
      <c r="A145" t="str">
        <f t="shared" si="2"/>
        <v>62 DayApril-June 2024NHS ScotlandColorectal</v>
      </c>
      <c r="B145" t="s">
        <v>193</v>
      </c>
      <c r="C145" t="s">
        <v>194</v>
      </c>
      <c r="D145" t="s">
        <v>8</v>
      </c>
      <c r="E145" t="s">
        <v>14</v>
      </c>
      <c r="F145">
        <v>634</v>
      </c>
      <c r="G145">
        <v>428</v>
      </c>
      <c r="H145">
        <v>67.507886435331201</v>
      </c>
      <c r="I145">
        <v>352</v>
      </c>
      <c r="J145">
        <v>55</v>
      </c>
      <c r="K145">
        <v>104</v>
      </c>
      <c r="L145">
        <v>145</v>
      </c>
      <c r="M145" s="39"/>
    </row>
    <row r="146" spans="1:13" x14ac:dyDescent="0.35">
      <c r="A146" t="str">
        <f t="shared" ref="A146:A209" si="3">CONCATENATE(B146,C146,D146,E146)</f>
        <v>62 DayApril-June 2024NHS TaysideColorectal</v>
      </c>
      <c r="B146" t="s">
        <v>193</v>
      </c>
      <c r="C146" t="s">
        <v>194</v>
      </c>
      <c r="D146" t="s">
        <v>6</v>
      </c>
      <c r="E146" t="s">
        <v>14</v>
      </c>
      <c r="F146">
        <v>37</v>
      </c>
      <c r="G146">
        <v>22</v>
      </c>
      <c r="H146">
        <v>59.459459459459502</v>
      </c>
      <c r="I146">
        <v>176</v>
      </c>
      <c r="J146">
        <v>60</v>
      </c>
      <c r="M146" s="38"/>
    </row>
    <row r="147" spans="1:13" x14ac:dyDescent="0.35">
      <c r="A147" t="str">
        <f t="shared" si="3"/>
        <v>62 DayApril-June 2024NHS Western IslesColorectal</v>
      </c>
      <c r="B147" t="s">
        <v>193</v>
      </c>
      <c r="C147" t="s">
        <v>194</v>
      </c>
      <c r="D147" t="s">
        <v>7</v>
      </c>
      <c r="E147" t="s">
        <v>14</v>
      </c>
      <c r="F147">
        <v>4</v>
      </c>
      <c r="G147">
        <v>2</v>
      </c>
      <c r="H147">
        <v>50</v>
      </c>
      <c r="I147">
        <v>90</v>
      </c>
      <c r="J147">
        <v>66</v>
      </c>
      <c r="M147" s="39"/>
    </row>
    <row r="148" spans="1:13" x14ac:dyDescent="0.35">
      <c r="A148" t="str">
        <f t="shared" si="3"/>
        <v>62 DayApril-June 2024SCANColorectal</v>
      </c>
      <c r="B148" t="s">
        <v>193</v>
      </c>
      <c r="C148" t="s">
        <v>194</v>
      </c>
      <c r="D148" t="s">
        <v>9</v>
      </c>
      <c r="E148" t="s">
        <v>14</v>
      </c>
      <c r="F148">
        <v>182</v>
      </c>
      <c r="G148">
        <v>142</v>
      </c>
      <c r="H148">
        <v>78.021978021978001</v>
      </c>
      <c r="I148">
        <v>135</v>
      </c>
      <c r="J148">
        <v>52</v>
      </c>
      <c r="K148">
        <v>77</v>
      </c>
      <c r="L148">
        <v>84</v>
      </c>
      <c r="M148" s="38"/>
    </row>
    <row r="149" spans="1:13" x14ac:dyDescent="0.35">
      <c r="A149" t="str">
        <f t="shared" si="3"/>
        <v>62 DayApril-June 2024WOSCANColorectal</v>
      </c>
      <c r="B149" t="s">
        <v>193</v>
      </c>
      <c r="C149" t="s">
        <v>194</v>
      </c>
      <c r="D149" t="s">
        <v>10</v>
      </c>
      <c r="E149" t="s">
        <v>14</v>
      </c>
      <c r="F149">
        <v>300</v>
      </c>
      <c r="G149">
        <v>210</v>
      </c>
      <c r="H149">
        <v>70</v>
      </c>
      <c r="I149">
        <v>352</v>
      </c>
      <c r="J149">
        <v>53</v>
      </c>
      <c r="K149">
        <v>113</v>
      </c>
      <c r="L149">
        <v>153</v>
      </c>
      <c r="M149" s="39"/>
    </row>
    <row r="150" spans="1:13" x14ac:dyDescent="0.35">
      <c r="A150" t="str">
        <f t="shared" si="3"/>
        <v>62 DayApril-June 2024NCAColorectal (screened excluded)</v>
      </c>
      <c r="B150" t="s">
        <v>193</v>
      </c>
      <c r="C150" t="s">
        <v>194</v>
      </c>
      <c r="D150" t="s">
        <v>150</v>
      </c>
      <c r="E150" t="s">
        <v>34</v>
      </c>
      <c r="F150">
        <v>116</v>
      </c>
      <c r="G150">
        <v>72</v>
      </c>
      <c r="H150">
        <v>62.068965517241402</v>
      </c>
      <c r="I150">
        <v>169</v>
      </c>
      <c r="J150">
        <v>56</v>
      </c>
      <c r="K150">
        <v>102</v>
      </c>
      <c r="L150">
        <v>115</v>
      </c>
      <c r="M150" s="38"/>
    </row>
    <row r="151" spans="1:13" x14ac:dyDescent="0.35">
      <c r="A151" t="str">
        <f t="shared" si="3"/>
        <v>62 DayApril-June 2024NHS Ayrshire &amp; ArranColorectal (screened excluded)</v>
      </c>
      <c r="B151" t="s">
        <v>193</v>
      </c>
      <c r="C151" t="s">
        <v>194</v>
      </c>
      <c r="D151" t="s">
        <v>162</v>
      </c>
      <c r="E151" t="s">
        <v>34</v>
      </c>
      <c r="F151">
        <v>35</v>
      </c>
      <c r="G151">
        <v>30</v>
      </c>
      <c r="H151">
        <v>85.714285714285694</v>
      </c>
      <c r="I151">
        <v>98</v>
      </c>
      <c r="J151">
        <v>41</v>
      </c>
      <c r="M151" s="39"/>
    </row>
    <row r="152" spans="1:13" x14ac:dyDescent="0.35">
      <c r="A152" t="str">
        <f t="shared" si="3"/>
        <v>62 DayApril-June 2024NHS BordersColorectal (screened excluded)</v>
      </c>
      <c r="B152" t="s">
        <v>193</v>
      </c>
      <c r="C152" t="s">
        <v>194</v>
      </c>
      <c r="D152" t="s">
        <v>0</v>
      </c>
      <c r="E152" t="s">
        <v>34</v>
      </c>
      <c r="F152">
        <v>15</v>
      </c>
      <c r="G152">
        <v>15</v>
      </c>
      <c r="H152">
        <v>100</v>
      </c>
      <c r="I152">
        <v>60</v>
      </c>
      <c r="J152">
        <v>30</v>
      </c>
      <c r="M152" s="38"/>
    </row>
    <row r="153" spans="1:13" x14ac:dyDescent="0.35">
      <c r="A153" t="str">
        <f t="shared" si="3"/>
        <v>62 DayApril-June 2024NHS Dumfries &amp; GallowayColorectal (screened excluded)</v>
      </c>
      <c r="B153" t="s">
        <v>193</v>
      </c>
      <c r="C153" t="s">
        <v>194</v>
      </c>
      <c r="D153" t="s">
        <v>163</v>
      </c>
      <c r="E153" t="s">
        <v>34</v>
      </c>
      <c r="F153">
        <v>13</v>
      </c>
      <c r="G153">
        <v>13</v>
      </c>
      <c r="H153">
        <v>100</v>
      </c>
      <c r="I153">
        <v>62</v>
      </c>
      <c r="J153">
        <v>56</v>
      </c>
      <c r="M153" s="39"/>
    </row>
    <row r="154" spans="1:13" x14ac:dyDescent="0.35">
      <c r="A154" t="str">
        <f t="shared" si="3"/>
        <v>62 DayApril-June 2024NHS FifeColorectal (screened excluded)</v>
      </c>
      <c r="B154" t="s">
        <v>193</v>
      </c>
      <c r="C154" t="s">
        <v>194</v>
      </c>
      <c r="D154" t="s">
        <v>164</v>
      </c>
      <c r="E154" t="s">
        <v>34</v>
      </c>
      <c r="F154">
        <v>40</v>
      </c>
      <c r="G154">
        <v>39</v>
      </c>
      <c r="H154">
        <v>97.5</v>
      </c>
      <c r="I154">
        <v>67</v>
      </c>
      <c r="J154">
        <v>42</v>
      </c>
      <c r="K154">
        <v>57</v>
      </c>
      <c r="L154">
        <v>62</v>
      </c>
      <c r="M154" s="38"/>
    </row>
    <row r="155" spans="1:13" x14ac:dyDescent="0.35">
      <c r="A155" t="str">
        <f t="shared" si="3"/>
        <v>62 DayApril-June 2024NHS Forth ValleyColorectal (screened excluded)</v>
      </c>
      <c r="B155" t="s">
        <v>193</v>
      </c>
      <c r="C155" t="s">
        <v>194</v>
      </c>
      <c r="D155" t="s">
        <v>165</v>
      </c>
      <c r="E155" t="s">
        <v>34</v>
      </c>
      <c r="F155">
        <v>28</v>
      </c>
      <c r="G155">
        <v>27</v>
      </c>
      <c r="H155">
        <v>96.428571428571402</v>
      </c>
      <c r="I155">
        <v>82</v>
      </c>
      <c r="J155">
        <v>38</v>
      </c>
      <c r="M155" s="39"/>
    </row>
    <row r="156" spans="1:13" x14ac:dyDescent="0.35">
      <c r="A156" t="str">
        <f t="shared" si="3"/>
        <v>62 DayApril-June 2024NHS GrampianColorectal (screened excluded)</v>
      </c>
      <c r="B156" t="s">
        <v>193</v>
      </c>
      <c r="C156" t="s">
        <v>194</v>
      </c>
      <c r="D156" t="s">
        <v>166</v>
      </c>
      <c r="E156" t="s">
        <v>34</v>
      </c>
      <c r="F156">
        <v>41</v>
      </c>
      <c r="G156">
        <v>22</v>
      </c>
      <c r="H156">
        <v>53.658536585365901</v>
      </c>
      <c r="I156">
        <v>169</v>
      </c>
      <c r="J156">
        <v>60</v>
      </c>
      <c r="K156">
        <v>118</v>
      </c>
      <c r="L156">
        <v>138</v>
      </c>
      <c r="M156" s="38"/>
    </row>
    <row r="157" spans="1:13" x14ac:dyDescent="0.35">
      <c r="A157" t="str">
        <f t="shared" si="3"/>
        <v>62 DayApril-June 2024NHS Greater Glasgow &amp; ClydeColorectal (screened excluded)</v>
      </c>
      <c r="B157" t="s">
        <v>193</v>
      </c>
      <c r="C157" t="s">
        <v>194</v>
      </c>
      <c r="D157" t="s">
        <v>11</v>
      </c>
      <c r="E157" t="s">
        <v>34</v>
      </c>
      <c r="F157">
        <v>103</v>
      </c>
      <c r="G157">
        <v>50</v>
      </c>
      <c r="H157">
        <v>48.543689320388403</v>
      </c>
      <c r="I157">
        <v>352</v>
      </c>
      <c r="J157">
        <v>64</v>
      </c>
      <c r="K157">
        <v>167</v>
      </c>
      <c r="L157">
        <v>214</v>
      </c>
      <c r="M157" s="39"/>
    </row>
    <row r="158" spans="1:13" x14ac:dyDescent="0.35">
      <c r="A158" t="str">
        <f t="shared" si="3"/>
        <v>62 DayApril-June 2024NHS HighlandColorectal (screened excluded)</v>
      </c>
      <c r="B158" t="s">
        <v>193</v>
      </c>
      <c r="C158" t="s">
        <v>194</v>
      </c>
      <c r="D158" t="s">
        <v>1</v>
      </c>
      <c r="E158" t="s">
        <v>34</v>
      </c>
      <c r="F158">
        <v>39</v>
      </c>
      <c r="G158">
        <v>26</v>
      </c>
      <c r="H158">
        <v>66.6666666666667</v>
      </c>
      <c r="I158">
        <v>99</v>
      </c>
      <c r="J158">
        <v>55</v>
      </c>
      <c r="M158" s="38"/>
    </row>
    <row r="159" spans="1:13" x14ac:dyDescent="0.35">
      <c r="A159" t="str">
        <f t="shared" si="3"/>
        <v>62 DayApril-June 2024NHS LanarkshireColorectal (screened excluded)</v>
      </c>
      <c r="B159" t="s">
        <v>193</v>
      </c>
      <c r="C159" t="s">
        <v>194</v>
      </c>
      <c r="D159" t="s">
        <v>2</v>
      </c>
      <c r="E159" t="s">
        <v>34</v>
      </c>
      <c r="F159">
        <v>61</v>
      </c>
      <c r="G159">
        <v>55</v>
      </c>
      <c r="H159">
        <v>90.163934426229503</v>
      </c>
      <c r="I159">
        <v>135</v>
      </c>
      <c r="J159">
        <v>32</v>
      </c>
      <c r="K159">
        <v>62</v>
      </c>
      <c r="L159">
        <v>93</v>
      </c>
      <c r="M159" s="39"/>
    </row>
    <row r="160" spans="1:13" x14ac:dyDescent="0.35">
      <c r="A160" t="str">
        <f t="shared" si="3"/>
        <v>62 DayApril-June 2024NHS LothianColorectal (screened excluded)</v>
      </c>
      <c r="B160" t="s">
        <v>193</v>
      </c>
      <c r="C160" t="s">
        <v>194</v>
      </c>
      <c r="D160" t="s">
        <v>3</v>
      </c>
      <c r="E160" t="s">
        <v>34</v>
      </c>
      <c r="F160">
        <v>61</v>
      </c>
      <c r="G160">
        <v>36</v>
      </c>
      <c r="H160">
        <v>59.016393442622899</v>
      </c>
      <c r="I160">
        <v>135</v>
      </c>
      <c r="J160">
        <v>61</v>
      </c>
      <c r="K160">
        <v>83</v>
      </c>
      <c r="L160">
        <v>92</v>
      </c>
      <c r="M160" s="38"/>
    </row>
    <row r="161" spans="1:13" x14ac:dyDescent="0.35">
      <c r="A161" t="str">
        <f t="shared" si="3"/>
        <v>62 DayApril-June 2024NHS OrkneyColorectal (screened excluded)</v>
      </c>
      <c r="B161" t="s">
        <v>193</v>
      </c>
      <c r="C161" t="s">
        <v>194</v>
      </c>
      <c r="D161" t="s">
        <v>4</v>
      </c>
      <c r="E161" t="s">
        <v>34</v>
      </c>
      <c r="F161">
        <v>1</v>
      </c>
      <c r="G161">
        <v>1</v>
      </c>
      <c r="H161">
        <v>100</v>
      </c>
      <c r="I161">
        <v>61</v>
      </c>
      <c r="M161" s="39"/>
    </row>
    <row r="162" spans="1:13" x14ac:dyDescent="0.35">
      <c r="A162" t="str">
        <f t="shared" si="3"/>
        <v>62 DayApril-June 2024NHS ScotlandColorectal (screened excluded)</v>
      </c>
      <c r="B162" t="s">
        <v>193</v>
      </c>
      <c r="C162" t="s">
        <v>194</v>
      </c>
      <c r="D162" t="s">
        <v>8</v>
      </c>
      <c r="E162" t="s">
        <v>34</v>
      </c>
      <c r="F162">
        <v>472</v>
      </c>
      <c r="G162">
        <v>337</v>
      </c>
      <c r="H162">
        <v>71.3983050847458</v>
      </c>
      <c r="I162">
        <v>352</v>
      </c>
      <c r="J162">
        <v>52</v>
      </c>
      <c r="K162">
        <v>99</v>
      </c>
      <c r="L162">
        <v>135</v>
      </c>
      <c r="M162" s="38"/>
    </row>
    <row r="163" spans="1:13" x14ac:dyDescent="0.35">
      <c r="A163" t="str">
        <f t="shared" si="3"/>
        <v>62 DayApril-June 2024NHS TaysideColorectal (screened excluded)</v>
      </c>
      <c r="B163" t="s">
        <v>193</v>
      </c>
      <c r="C163" t="s">
        <v>194</v>
      </c>
      <c r="D163" t="s">
        <v>6</v>
      </c>
      <c r="E163" t="s">
        <v>34</v>
      </c>
      <c r="F163">
        <v>31</v>
      </c>
      <c r="G163">
        <v>21</v>
      </c>
      <c r="H163">
        <v>67.741935483871003</v>
      </c>
      <c r="I163">
        <v>116</v>
      </c>
      <c r="J163">
        <v>56</v>
      </c>
      <c r="M163" s="39"/>
    </row>
    <row r="164" spans="1:13" x14ac:dyDescent="0.35">
      <c r="A164" t="str">
        <f t="shared" si="3"/>
        <v>62 DayApril-June 2024NHS Western IslesColorectal (screened excluded)</v>
      </c>
      <c r="B164" t="s">
        <v>193</v>
      </c>
      <c r="C164" t="s">
        <v>194</v>
      </c>
      <c r="D164" t="s">
        <v>7</v>
      </c>
      <c r="E164" t="s">
        <v>34</v>
      </c>
      <c r="F164">
        <v>4</v>
      </c>
      <c r="G164">
        <v>2</v>
      </c>
      <c r="H164">
        <v>50</v>
      </c>
      <c r="I164">
        <v>90</v>
      </c>
      <c r="J164">
        <v>66</v>
      </c>
      <c r="M164" s="38"/>
    </row>
    <row r="165" spans="1:13" x14ac:dyDescent="0.35">
      <c r="A165" t="str">
        <f t="shared" si="3"/>
        <v>62 DayApril-June 2024SCANColorectal (screened excluded)</v>
      </c>
      <c r="B165" t="s">
        <v>193</v>
      </c>
      <c r="C165" t="s">
        <v>194</v>
      </c>
      <c r="D165" t="s">
        <v>9</v>
      </c>
      <c r="E165" t="s">
        <v>34</v>
      </c>
      <c r="F165">
        <v>129</v>
      </c>
      <c r="G165">
        <v>103</v>
      </c>
      <c r="H165">
        <v>79.844961240310099</v>
      </c>
      <c r="I165">
        <v>135</v>
      </c>
      <c r="J165">
        <v>50</v>
      </c>
      <c r="K165">
        <v>71</v>
      </c>
      <c r="L165">
        <v>83</v>
      </c>
      <c r="M165" s="39"/>
    </row>
    <row r="166" spans="1:13" x14ac:dyDescent="0.35">
      <c r="A166" t="str">
        <f t="shared" si="3"/>
        <v>62 DayApril-June 2024WOSCANColorectal (screened excluded)</v>
      </c>
      <c r="B166" t="s">
        <v>193</v>
      </c>
      <c r="C166" t="s">
        <v>194</v>
      </c>
      <c r="D166" t="s">
        <v>10</v>
      </c>
      <c r="E166" t="s">
        <v>34</v>
      </c>
      <c r="F166">
        <v>227</v>
      </c>
      <c r="G166">
        <v>162</v>
      </c>
      <c r="H166">
        <v>71.365638766519794</v>
      </c>
      <c r="I166">
        <v>352</v>
      </c>
      <c r="J166">
        <v>49</v>
      </c>
      <c r="K166">
        <v>133</v>
      </c>
      <c r="L166">
        <v>164</v>
      </c>
      <c r="M166" s="38"/>
    </row>
    <row r="167" spans="1:13" x14ac:dyDescent="0.35">
      <c r="A167" t="str">
        <f t="shared" si="3"/>
        <v>62 DayApril-June 2024NCAColorectal (screened only)</v>
      </c>
      <c r="B167" t="s">
        <v>193</v>
      </c>
      <c r="C167" t="s">
        <v>194</v>
      </c>
      <c r="D167" t="s">
        <v>150</v>
      </c>
      <c r="E167" t="s">
        <v>35</v>
      </c>
      <c r="F167">
        <v>36</v>
      </c>
      <c r="G167">
        <v>4</v>
      </c>
      <c r="H167">
        <v>11.1111111111111</v>
      </c>
      <c r="I167">
        <v>221</v>
      </c>
      <c r="J167">
        <v>99</v>
      </c>
      <c r="M167" s="39"/>
    </row>
    <row r="168" spans="1:13" x14ac:dyDescent="0.35">
      <c r="A168" t="str">
        <f t="shared" si="3"/>
        <v>62 DayApril-June 2024NHS Ayrshire &amp; ArranColorectal (screened only)</v>
      </c>
      <c r="B168" t="s">
        <v>193</v>
      </c>
      <c r="C168" t="s">
        <v>194</v>
      </c>
      <c r="D168" t="s">
        <v>162</v>
      </c>
      <c r="E168" t="s">
        <v>35</v>
      </c>
      <c r="F168">
        <v>12</v>
      </c>
      <c r="G168">
        <v>12</v>
      </c>
      <c r="H168">
        <v>100</v>
      </c>
      <c r="I168">
        <v>62</v>
      </c>
      <c r="J168">
        <v>50</v>
      </c>
      <c r="M168" s="38"/>
    </row>
    <row r="169" spans="1:13" x14ac:dyDescent="0.35">
      <c r="A169" t="str">
        <f t="shared" si="3"/>
        <v>62 DayApril-June 2024NHS BordersColorectal (screened only)</v>
      </c>
      <c r="B169" t="s">
        <v>193</v>
      </c>
      <c r="C169" t="s">
        <v>194</v>
      </c>
      <c r="D169" t="s">
        <v>0</v>
      </c>
      <c r="E169" t="s">
        <v>35</v>
      </c>
      <c r="F169">
        <v>4</v>
      </c>
      <c r="G169">
        <v>2</v>
      </c>
      <c r="H169">
        <v>50</v>
      </c>
      <c r="I169">
        <v>78</v>
      </c>
      <c r="J169">
        <v>56</v>
      </c>
      <c r="M169" s="39"/>
    </row>
    <row r="170" spans="1:13" x14ac:dyDescent="0.35">
      <c r="A170" t="str">
        <f t="shared" si="3"/>
        <v>62 DayApril-June 2024NHS Dumfries &amp; GallowayColorectal (screened only)</v>
      </c>
      <c r="B170" t="s">
        <v>193</v>
      </c>
      <c r="C170" t="s">
        <v>194</v>
      </c>
      <c r="D170" t="s">
        <v>163</v>
      </c>
      <c r="E170" t="s">
        <v>35</v>
      </c>
      <c r="F170">
        <v>7</v>
      </c>
      <c r="G170">
        <v>6</v>
      </c>
      <c r="H170">
        <v>85.714285714285694</v>
      </c>
      <c r="I170">
        <v>81</v>
      </c>
      <c r="J170">
        <v>52</v>
      </c>
      <c r="M170" s="38"/>
    </row>
    <row r="171" spans="1:13" x14ac:dyDescent="0.35">
      <c r="A171" t="str">
        <f t="shared" si="3"/>
        <v>62 DayApril-June 2024NHS FifeColorectal (screened only)</v>
      </c>
      <c r="B171" t="s">
        <v>193</v>
      </c>
      <c r="C171" t="s">
        <v>194</v>
      </c>
      <c r="D171" t="s">
        <v>164</v>
      </c>
      <c r="E171" t="s">
        <v>35</v>
      </c>
      <c r="F171">
        <v>16</v>
      </c>
      <c r="G171">
        <v>15</v>
      </c>
      <c r="H171">
        <v>93.75</v>
      </c>
      <c r="I171">
        <v>70</v>
      </c>
      <c r="J171">
        <v>54</v>
      </c>
      <c r="M171" s="39"/>
    </row>
    <row r="172" spans="1:13" x14ac:dyDescent="0.35">
      <c r="A172" t="str">
        <f t="shared" si="3"/>
        <v>62 DayApril-June 2024NHS Forth ValleyColorectal (screened only)</v>
      </c>
      <c r="B172" t="s">
        <v>193</v>
      </c>
      <c r="C172" t="s">
        <v>194</v>
      </c>
      <c r="D172" t="s">
        <v>165</v>
      </c>
      <c r="E172" t="s">
        <v>35</v>
      </c>
      <c r="F172">
        <v>8</v>
      </c>
      <c r="G172">
        <v>7</v>
      </c>
      <c r="H172">
        <v>87.5</v>
      </c>
      <c r="I172">
        <v>78</v>
      </c>
      <c r="J172">
        <v>48</v>
      </c>
      <c r="M172" s="38"/>
    </row>
    <row r="173" spans="1:13" x14ac:dyDescent="0.35">
      <c r="A173" t="str">
        <f t="shared" si="3"/>
        <v>62 DayApril-June 2024NHS GrampianColorectal (screened only)</v>
      </c>
      <c r="B173" t="s">
        <v>193</v>
      </c>
      <c r="C173" t="s">
        <v>194</v>
      </c>
      <c r="D173" t="s">
        <v>166</v>
      </c>
      <c r="E173" t="s">
        <v>35</v>
      </c>
      <c r="F173">
        <v>22</v>
      </c>
      <c r="G173">
        <v>0</v>
      </c>
      <c r="H173">
        <v>0</v>
      </c>
      <c r="I173">
        <v>221</v>
      </c>
      <c r="J173">
        <v>126</v>
      </c>
      <c r="M173" s="39"/>
    </row>
    <row r="174" spans="1:13" x14ac:dyDescent="0.35">
      <c r="A174" t="str">
        <f t="shared" si="3"/>
        <v>62 DayApril-June 2024NHS Greater Glasgow &amp; ClydeColorectal (screened only)</v>
      </c>
      <c r="B174" t="s">
        <v>193</v>
      </c>
      <c r="C174" t="s">
        <v>194</v>
      </c>
      <c r="D174" t="s">
        <v>11</v>
      </c>
      <c r="E174" t="s">
        <v>35</v>
      </c>
      <c r="F174">
        <v>41</v>
      </c>
      <c r="G174">
        <v>18</v>
      </c>
      <c r="H174">
        <v>43.902439024390198</v>
      </c>
      <c r="I174">
        <v>149</v>
      </c>
      <c r="J174">
        <v>68</v>
      </c>
      <c r="K174">
        <v>100</v>
      </c>
      <c r="L174">
        <v>117</v>
      </c>
      <c r="M174" s="38"/>
    </row>
    <row r="175" spans="1:13" x14ac:dyDescent="0.35">
      <c r="A175" t="str">
        <f t="shared" si="3"/>
        <v>62 DayApril-June 2024NHS HighlandColorectal (screened only)</v>
      </c>
      <c r="B175" t="s">
        <v>193</v>
      </c>
      <c r="C175" t="s">
        <v>194</v>
      </c>
      <c r="D175" t="s">
        <v>1</v>
      </c>
      <c r="E175" t="s">
        <v>35</v>
      </c>
      <c r="F175">
        <v>8</v>
      </c>
      <c r="G175">
        <v>3</v>
      </c>
      <c r="H175">
        <v>37.5</v>
      </c>
      <c r="I175">
        <v>90</v>
      </c>
      <c r="J175">
        <v>66</v>
      </c>
      <c r="M175" s="39"/>
    </row>
    <row r="176" spans="1:13" x14ac:dyDescent="0.35">
      <c r="A176" t="str">
        <f t="shared" si="3"/>
        <v>62 DayApril-June 2024NHS LanarkshireColorectal (screened only)</v>
      </c>
      <c r="B176" t="s">
        <v>193</v>
      </c>
      <c r="C176" t="s">
        <v>194</v>
      </c>
      <c r="D176" t="s">
        <v>2</v>
      </c>
      <c r="E176" t="s">
        <v>35</v>
      </c>
      <c r="F176">
        <v>12</v>
      </c>
      <c r="G176">
        <v>11</v>
      </c>
      <c r="H176">
        <v>91.6666666666667</v>
      </c>
      <c r="I176">
        <v>98</v>
      </c>
      <c r="J176">
        <v>52</v>
      </c>
      <c r="M176" s="38"/>
    </row>
    <row r="177" spans="1:13" x14ac:dyDescent="0.35">
      <c r="A177" t="str">
        <f t="shared" si="3"/>
        <v>62 DayApril-June 2024NHS LothianColorectal (screened only)</v>
      </c>
      <c r="B177" t="s">
        <v>193</v>
      </c>
      <c r="C177" t="s">
        <v>194</v>
      </c>
      <c r="D177" t="s">
        <v>3</v>
      </c>
      <c r="E177" t="s">
        <v>35</v>
      </c>
      <c r="F177">
        <v>26</v>
      </c>
      <c r="G177">
        <v>16</v>
      </c>
      <c r="H177">
        <v>61.538461538461497</v>
      </c>
      <c r="I177">
        <v>100</v>
      </c>
      <c r="J177">
        <v>58</v>
      </c>
      <c r="M177" s="39"/>
    </row>
    <row r="178" spans="1:13" x14ac:dyDescent="0.35">
      <c r="A178" t="str">
        <f t="shared" si="3"/>
        <v>62 DayApril-June 2024NHS ScotlandColorectal (screened only)</v>
      </c>
      <c r="B178" t="s">
        <v>193</v>
      </c>
      <c r="C178" t="s">
        <v>194</v>
      </c>
      <c r="D178" t="s">
        <v>8</v>
      </c>
      <c r="E178" t="s">
        <v>35</v>
      </c>
      <c r="F178">
        <v>162</v>
      </c>
      <c r="G178">
        <v>91</v>
      </c>
      <c r="H178">
        <v>56.172839506172799</v>
      </c>
      <c r="I178">
        <v>221</v>
      </c>
      <c r="J178">
        <v>61</v>
      </c>
      <c r="K178">
        <v>117</v>
      </c>
      <c r="L178">
        <v>155</v>
      </c>
      <c r="M178" s="38"/>
    </row>
    <row r="179" spans="1:13" x14ac:dyDescent="0.35">
      <c r="A179" t="str">
        <f t="shared" si="3"/>
        <v>62 DayApril-June 2024NHS TaysideColorectal (screened only)</v>
      </c>
      <c r="B179" t="s">
        <v>193</v>
      </c>
      <c r="C179" t="s">
        <v>194</v>
      </c>
      <c r="D179" t="s">
        <v>6</v>
      </c>
      <c r="E179" t="s">
        <v>35</v>
      </c>
      <c r="F179">
        <v>6</v>
      </c>
      <c r="G179">
        <v>1</v>
      </c>
      <c r="H179">
        <v>16.6666666666667</v>
      </c>
      <c r="I179">
        <v>176</v>
      </c>
      <c r="J179">
        <v>80</v>
      </c>
      <c r="M179" s="39"/>
    </row>
    <row r="180" spans="1:13" x14ac:dyDescent="0.35">
      <c r="A180" t="str">
        <f t="shared" si="3"/>
        <v>62 DayApril-June 2024SCANColorectal (screened only)</v>
      </c>
      <c r="B180" t="s">
        <v>193</v>
      </c>
      <c r="C180" t="s">
        <v>194</v>
      </c>
      <c r="D180" t="s">
        <v>9</v>
      </c>
      <c r="E180" t="s">
        <v>35</v>
      </c>
      <c r="F180">
        <v>53</v>
      </c>
      <c r="G180">
        <v>39</v>
      </c>
      <c r="H180">
        <v>73.584905660377402</v>
      </c>
      <c r="I180">
        <v>100</v>
      </c>
      <c r="J180">
        <v>55</v>
      </c>
      <c r="K180">
        <v>80</v>
      </c>
      <c r="L180">
        <v>86</v>
      </c>
      <c r="M180" s="38"/>
    </row>
    <row r="181" spans="1:13" x14ac:dyDescent="0.35">
      <c r="A181" t="str">
        <f t="shared" si="3"/>
        <v>62 DayApril-June 2024WOSCANColorectal (screened only)</v>
      </c>
      <c r="B181" t="s">
        <v>193</v>
      </c>
      <c r="C181" t="s">
        <v>194</v>
      </c>
      <c r="D181" t="s">
        <v>10</v>
      </c>
      <c r="E181" t="s">
        <v>35</v>
      </c>
      <c r="F181">
        <v>73</v>
      </c>
      <c r="G181">
        <v>48</v>
      </c>
      <c r="H181">
        <v>65.753424657534197</v>
      </c>
      <c r="I181">
        <v>149</v>
      </c>
      <c r="J181">
        <v>58</v>
      </c>
      <c r="K181">
        <v>90</v>
      </c>
      <c r="L181">
        <v>101</v>
      </c>
      <c r="M181" s="39"/>
    </row>
    <row r="182" spans="1:13" x14ac:dyDescent="0.35">
      <c r="A182" t="str">
        <f t="shared" si="3"/>
        <v>62 DayApril-June 2024NCAHead &amp; Neck</v>
      </c>
      <c r="B182" t="s">
        <v>193</v>
      </c>
      <c r="C182" t="s">
        <v>194</v>
      </c>
      <c r="D182" t="s">
        <v>150</v>
      </c>
      <c r="E182" t="s">
        <v>15</v>
      </c>
      <c r="F182">
        <v>30</v>
      </c>
      <c r="G182">
        <v>23</v>
      </c>
      <c r="H182">
        <v>76.6666666666667</v>
      </c>
      <c r="I182">
        <v>132</v>
      </c>
      <c r="J182">
        <v>53</v>
      </c>
      <c r="M182" s="38"/>
    </row>
    <row r="183" spans="1:13" x14ac:dyDescent="0.35">
      <c r="A183" t="str">
        <f t="shared" si="3"/>
        <v>62 DayApril-June 2024NHS Ayrshire &amp; ArranHead &amp; Neck</v>
      </c>
      <c r="B183" t="s">
        <v>193</v>
      </c>
      <c r="C183" t="s">
        <v>194</v>
      </c>
      <c r="D183" t="s">
        <v>162</v>
      </c>
      <c r="E183" t="s">
        <v>15</v>
      </c>
      <c r="F183">
        <v>11</v>
      </c>
      <c r="G183">
        <v>6</v>
      </c>
      <c r="H183">
        <v>54.545454545454497</v>
      </c>
      <c r="I183">
        <v>125</v>
      </c>
      <c r="J183">
        <v>59</v>
      </c>
      <c r="M183" s="39"/>
    </row>
    <row r="184" spans="1:13" x14ac:dyDescent="0.35">
      <c r="A184" t="str">
        <f t="shared" si="3"/>
        <v>62 DayApril-June 2024NHS BordersHead &amp; Neck</v>
      </c>
      <c r="B184" t="s">
        <v>193</v>
      </c>
      <c r="C184" t="s">
        <v>194</v>
      </c>
      <c r="D184" t="s">
        <v>0</v>
      </c>
      <c r="E184" t="s">
        <v>15</v>
      </c>
      <c r="F184">
        <v>5</v>
      </c>
      <c r="G184">
        <v>5</v>
      </c>
      <c r="H184">
        <v>100</v>
      </c>
      <c r="I184">
        <v>48</v>
      </c>
      <c r="J184">
        <v>30</v>
      </c>
      <c r="M184" s="38"/>
    </row>
    <row r="185" spans="1:13" x14ac:dyDescent="0.35">
      <c r="A185" t="str">
        <f t="shared" si="3"/>
        <v>62 DayApril-June 2024NHS Dumfries &amp; GallowayHead &amp; Neck</v>
      </c>
      <c r="B185" t="s">
        <v>193</v>
      </c>
      <c r="C185" t="s">
        <v>194</v>
      </c>
      <c r="D185" t="s">
        <v>163</v>
      </c>
      <c r="E185" t="s">
        <v>15</v>
      </c>
      <c r="F185">
        <v>8</v>
      </c>
      <c r="G185">
        <v>8</v>
      </c>
      <c r="H185">
        <v>100</v>
      </c>
      <c r="I185">
        <v>61</v>
      </c>
      <c r="J185">
        <v>44</v>
      </c>
      <c r="M185" s="39"/>
    </row>
    <row r="186" spans="1:13" x14ac:dyDescent="0.35">
      <c r="A186" t="str">
        <f t="shared" si="3"/>
        <v>62 DayApril-June 2024NHS FifeHead &amp; Neck</v>
      </c>
      <c r="B186" t="s">
        <v>193</v>
      </c>
      <c r="C186" t="s">
        <v>194</v>
      </c>
      <c r="D186" t="s">
        <v>164</v>
      </c>
      <c r="E186" t="s">
        <v>15</v>
      </c>
      <c r="F186">
        <v>14</v>
      </c>
      <c r="G186">
        <v>12</v>
      </c>
      <c r="H186">
        <v>85.714285714285694</v>
      </c>
      <c r="I186">
        <v>74</v>
      </c>
      <c r="J186">
        <v>46</v>
      </c>
      <c r="M186" s="38"/>
    </row>
    <row r="187" spans="1:13" x14ac:dyDescent="0.35">
      <c r="A187" t="str">
        <f t="shared" si="3"/>
        <v>62 DayApril-June 2024NHS Forth ValleyHead &amp; Neck</v>
      </c>
      <c r="B187" t="s">
        <v>193</v>
      </c>
      <c r="C187" t="s">
        <v>194</v>
      </c>
      <c r="D187" t="s">
        <v>165</v>
      </c>
      <c r="E187" t="s">
        <v>15</v>
      </c>
      <c r="F187">
        <v>12</v>
      </c>
      <c r="G187">
        <v>8</v>
      </c>
      <c r="H187">
        <v>66.6666666666667</v>
      </c>
      <c r="I187">
        <v>91</v>
      </c>
      <c r="J187">
        <v>46</v>
      </c>
      <c r="M187" s="39"/>
    </row>
    <row r="188" spans="1:13" x14ac:dyDescent="0.35">
      <c r="A188" t="str">
        <f t="shared" si="3"/>
        <v>62 DayApril-June 2024NHS GrampianHead &amp; Neck</v>
      </c>
      <c r="B188" t="s">
        <v>193</v>
      </c>
      <c r="C188" t="s">
        <v>194</v>
      </c>
      <c r="D188" t="s">
        <v>166</v>
      </c>
      <c r="E188" t="s">
        <v>15</v>
      </c>
      <c r="F188">
        <v>13</v>
      </c>
      <c r="G188">
        <v>10</v>
      </c>
      <c r="H188">
        <v>76.923076923076906</v>
      </c>
      <c r="I188">
        <v>79</v>
      </c>
      <c r="J188">
        <v>53</v>
      </c>
      <c r="M188" s="38"/>
    </row>
    <row r="189" spans="1:13" x14ac:dyDescent="0.35">
      <c r="A189" t="str">
        <f t="shared" si="3"/>
        <v>62 DayApril-June 2024NHS Greater Glasgow &amp; ClydeHead &amp; Neck</v>
      </c>
      <c r="B189" t="s">
        <v>193</v>
      </c>
      <c r="C189" t="s">
        <v>194</v>
      </c>
      <c r="D189" t="s">
        <v>11</v>
      </c>
      <c r="E189" t="s">
        <v>15</v>
      </c>
      <c r="F189">
        <v>45</v>
      </c>
      <c r="G189">
        <v>25</v>
      </c>
      <c r="H189">
        <v>55.5555555555556</v>
      </c>
      <c r="I189">
        <v>154</v>
      </c>
      <c r="J189">
        <v>58</v>
      </c>
      <c r="K189">
        <v>99</v>
      </c>
      <c r="L189">
        <v>105</v>
      </c>
      <c r="M189" s="39"/>
    </row>
    <row r="190" spans="1:13" x14ac:dyDescent="0.35">
      <c r="A190" t="str">
        <f t="shared" si="3"/>
        <v>62 DayApril-June 2024NHS HighlandHead &amp; Neck</v>
      </c>
      <c r="B190" t="s">
        <v>193</v>
      </c>
      <c r="C190" t="s">
        <v>194</v>
      </c>
      <c r="D190" t="s">
        <v>1</v>
      </c>
      <c r="E190" t="s">
        <v>15</v>
      </c>
      <c r="F190">
        <v>12</v>
      </c>
      <c r="G190">
        <v>10</v>
      </c>
      <c r="H190">
        <v>83.3333333333333</v>
      </c>
      <c r="I190">
        <v>132</v>
      </c>
      <c r="J190">
        <v>51</v>
      </c>
      <c r="M190" s="38"/>
    </row>
    <row r="191" spans="1:13" x14ac:dyDescent="0.35">
      <c r="A191" t="str">
        <f t="shared" si="3"/>
        <v>62 DayApril-June 2024NHS LanarkshireHead &amp; Neck</v>
      </c>
      <c r="B191" t="s">
        <v>193</v>
      </c>
      <c r="C191" t="s">
        <v>194</v>
      </c>
      <c r="D191" t="s">
        <v>2</v>
      </c>
      <c r="E191" t="s">
        <v>15</v>
      </c>
      <c r="F191">
        <v>13</v>
      </c>
      <c r="G191">
        <v>13</v>
      </c>
      <c r="H191">
        <v>100</v>
      </c>
      <c r="I191">
        <v>62</v>
      </c>
      <c r="J191">
        <v>46</v>
      </c>
      <c r="M191" s="39"/>
    </row>
    <row r="192" spans="1:13" x14ac:dyDescent="0.35">
      <c r="A192" t="str">
        <f t="shared" si="3"/>
        <v>62 DayApril-June 2024NHS LothianHead &amp; Neck</v>
      </c>
      <c r="B192" t="s">
        <v>193</v>
      </c>
      <c r="C192" t="s">
        <v>194</v>
      </c>
      <c r="D192" t="s">
        <v>3</v>
      </c>
      <c r="E192" t="s">
        <v>15</v>
      </c>
      <c r="F192">
        <v>28</v>
      </c>
      <c r="G192">
        <v>27</v>
      </c>
      <c r="H192">
        <v>96.428571428571402</v>
      </c>
      <c r="I192">
        <v>66</v>
      </c>
      <c r="J192">
        <v>56</v>
      </c>
      <c r="M192" s="38"/>
    </row>
    <row r="193" spans="1:13" x14ac:dyDescent="0.35">
      <c r="A193" t="str">
        <f t="shared" si="3"/>
        <v>62 DayApril-June 2024NHS ScotlandHead &amp; Neck</v>
      </c>
      <c r="B193" t="s">
        <v>193</v>
      </c>
      <c r="C193" t="s">
        <v>194</v>
      </c>
      <c r="D193" t="s">
        <v>8</v>
      </c>
      <c r="E193" t="s">
        <v>15</v>
      </c>
      <c r="F193">
        <v>166</v>
      </c>
      <c r="G193">
        <v>127</v>
      </c>
      <c r="H193">
        <v>76.506024096385502</v>
      </c>
      <c r="I193">
        <v>154</v>
      </c>
      <c r="J193">
        <v>53</v>
      </c>
      <c r="K193">
        <v>80</v>
      </c>
      <c r="L193">
        <v>94</v>
      </c>
      <c r="M193" s="39"/>
    </row>
    <row r="194" spans="1:13" x14ac:dyDescent="0.35">
      <c r="A194" t="str">
        <f t="shared" si="3"/>
        <v>62 DayApril-June 2024NHS TaysideHead &amp; Neck</v>
      </c>
      <c r="B194" t="s">
        <v>193</v>
      </c>
      <c r="C194" t="s">
        <v>194</v>
      </c>
      <c r="D194" t="s">
        <v>6</v>
      </c>
      <c r="E194" t="s">
        <v>15</v>
      </c>
      <c r="F194">
        <v>5</v>
      </c>
      <c r="G194">
        <v>3</v>
      </c>
      <c r="H194">
        <v>60</v>
      </c>
      <c r="I194">
        <v>78</v>
      </c>
      <c r="J194">
        <v>56</v>
      </c>
      <c r="M194" s="38"/>
    </row>
    <row r="195" spans="1:13" x14ac:dyDescent="0.35">
      <c r="A195" t="str">
        <f t="shared" si="3"/>
        <v>62 DayApril-June 2024SCANHead &amp; Neck</v>
      </c>
      <c r="B195" t="s">
        <v>193</v>
      </c>
      <c r="C195" t="s">
        <v>194</v>
      </c>
      <c r="D195" t="s">
        <v>9</v>
      </c>
      <c r="E195" t="s">
        <v>15</v>
      </c>
      <c r="F195">
        <v>55</v>
      </c>
      <c r="G195">
        <v>52</v>
      </c>
      <c r="H195">
        <v>94.545454545454504</v>
      </c>
      <c r="I195">
        <v>74</v>
      </c>
      <c r="J195">
        <v>49</v>
      </c>
      <c r="K195">
        <v>62</v>
      </c>
      <c r="L195">
        <v>63</v>
      </c>
      <c r="M195" s="39"/>
    </row>
    <row r="196" spans="1:13" x14ac:dyDescent="0.35">
      <c r="A196" t="str">
        <f t="shared" si="3"/>
        <v>62 DayApril-June 2024WOSCANHead &amp; Neck</v>
      </c>
      <c r="B196" t="s">
        <v>193</v>
      </c>
      <c r="C196" t="s">
        <v>194</v>
      </c>
      <c r="D196" t="s">
        <v>10</v>
      </c>
      <c r="E196" t="s">
        <v>15</v>
      </c>
      <c r="F196">
        <v>81</v>
      </c>
      <c r="G196">
        <v>52</v>
      </c>
      <c r="H196">
        <v>64.197530864197503</v>
      </c>
      <c r="I196">
        <v>154</v>
      </c>
      <c r="J196">
        <v>53</v>
      </c>
      <c r="K196">
        <v>93</v>
      </c>
      <c r="L196">
        <v>103</v>
      </c>
      <c r="M196" s="38"/>
    </row>
    <row r="197" spans="1:13" x14ac:dyDescent="0.35">
      <c r="A197" t="str">
        <f t="shared" si="3"/>
        <v>62 DayApril-June 2024NCALung</v>
      </c>
      <c r="B197" t="s">
        <v>193</v>
      </c>
      <c r="C197" t="s">
        <v>194</v>
      </c>
      <c r="D197" t="s">
        <v>150</v>
      </c>
      <c r="E197" t="s">
        <v>16</v>
      </c>
      <c r="F197">
        <v>128</v>
      </c>
      <c r="G197">
        <v>91</v>
      </c>
      <c r="H197">
        <v>71.09375</v>
      </c>
      <c r="I197">
        <v>123</v>
      </c>
      <c r="J197">
        <v>51</v>
      </c>
      <c r="K197">
        <v>92</v>
      </c>
      <c r="L197">
        <v>107</v>
      </c>
      <c r="M197" s="39"/>
    </row>
    <row r="198" spans="1:13" x14ac:dyDescent="0.35">
      <c r="A198" t="str">
        <f t="shared" si="3"/>
        <v>62 DayApril-June 2024NHS Ayrshire &amp; ArranLung</v>
      </c>
      <c r="B198" t="s">
        <v>193</v>
      </c>
      <c r="C198" t="s">
        <v>194</v>
      </c>
      <c r="D198" t="s">
        <v>162</v>
      </c>
      <c r="E198" t="s">
        <v>16</v>
      </c>
      <c r="F198">
        <v>29</v>
      </c>
      <c r="G198">
        <v>29</v>
      </c>
      <c r="H198">
        <v>100</v>
      </c>
      <c r="I198">
        <v>61</v>
      </c>
      <c r="J198">
        <v>33</v>
      </c>
      <c r="M198" s="38"/>
    </row>
    <row r="199" spans="1:13" x14ac:dyDescent="0.35">
      <c r="A199" t="str">
        <f t="shared" si="3"/>
        <v>62 DayApril-June 2024NHS BordersLung</v>
      </c>
      <c r="B199" t="s">
        <v>193</v>
      </c>
      <c r="C199" t="s">
        <v>194</v>
      </c>
      <c r="D199" t="s">
        <v>0</v>
      </c>
      <c r="E199" t="s">
        <v>16</v>
      </c>
      <c r="F199">
        <v>12</v>
      </c>
      <c r="G199">
        <v>12</v>
      </c>
      <c r="H199">
        <v>100</v>
      </c>
      <c r="I199">
        <v>59</v>
      </c>
      <c r="J199">
        <v>29</v>
      </c>
      <c r="M199" s="39"/>
    </row>
    <row r="200" spans="1:13" x14ac:dyDescent="0.35">
      <c r="A200" t="str">
        <f t="shared" si="3"/>
        <v>62 DayApril-June 2024NHS Dumfries &amp; GallowayLung</v>
      </c>
      <c r="B200" t="s">
        <v>193</v>
      </c>
      <c r="C200" t="s">
        <v>194</v>
      </c>
      <c r="D200" t="s">
        <v>163</v>
      </c>
      <c r="E200" t="s">
        <v>16</v>
      </c>
      <c r="F200">
        <v>26</v>
      </c>
      <c r="G200">
        <v>26</v>
      </c>
      <c r="H200">
        <v>100</v>
      </c>
      <c r="I200">
        <v>62</v>
      </c>
      <c r="J200">
        <v>28</v>
      </c>
      <c r="M200" s="38"/>
    </row>
    <row r="201" spans="1:13" x14ac:dyDescent="0.35">
      <c r="A201" t="str">
        <f t="shared" si="3"/>
        <v>62 DayApril-June 2024NHS FifeLung</v>
      </c>
      <c r="B201" t="s">
        <v>193</v>
      </c>
      <c r="C201" t="s">
        <v>194</v>
      </c>
      <c r="D201" t="s">
        <v>164</v>
      </c>
      <c r="E201" t="s">
        <v>16</v>
      </c>
      <c r="F201">
        <v>56</v>
      </c>
      <c r="G201">
        <v>41</v>
      </c>
      <c r="H201">
        <v>73.214285714285694</v>
      </c>
      <c r="I201">
        <v>106</v>
      </c>
      <c r="J201">
        <v>44</v>
      </c>
      <c r="K201">
        <v>90</v>
      </c>
      <c r="L201">
        <v>91</v>
      </c>
      <c r="M201" s="39"/>
    </row>
    <row r="202" spans="1:13" x14ac:dyDescent="0.35">
      <c r="A202" t="str">
        <f t="shared" si="3"/>
        <v>62 DayApril-June 2024NHS Forth ValleyLung</v>
      </c>
      <c r="B202" t="s">
        <v>193</v>
      </c>
      <c r="C202" t="s">
        <v>194</v>
      </c>
      <c r="D202" t="s">
        <v>165</v>
      </c>
      <c r="E202" t="s">
        <v>16</v>
      </c>
      <c r="F202">
        <v>47</v>
      </c>
      <c r="G202">
        <v>41</v>
      </c>
      <c r="H202">
        <v>87.2340425531915</v>
      </c>
      <c r="I202">
        <v>113</v>
      </c>
      <c r="J202">
        <v>38</v>
      </c>
      <c r="K202">
        <v>69</v>
      </c>
      <c r="L202">
        <v>85</v>
      </c>
      <c r="M202" s="38"/>
    </row>
    <row r="203" spans="1:13" x14ac:dyDescent="0.35">
      <c r="A203" t="str">
        <f t="shared" si="3"/>
        <v>62 DayApril-June 2024NHS GrampianLung</v>
      </c>
      <c r="B203" t="s">
        <v>193</v>
      </c>
      <c r="C203" t="s">
        <v>194</v>
      </c>
      <c r="D203" t="s">
        <v>166</v>
      </c>
      <c r="E203" t="s">
        <v>16</v>
      </c>
      <c r="F203">
        <v>55</v>
      </c>
      <c r="G203">
        <v>49</v>
      </c>
      <c r="H203">
        <v>89.090909090909093</v>
      </c>
      <c r="I203">
        <v>93</v>
      </c>
      <c r="J203">
        <v>43</v>
      </c>
      <c r="K203">
        <v>66</v>
      </c>
      <c r="L203">
        <v>79</v>
      </c>
      <c r="M203" s="39"/>
    </row>
    <row r="204" spans="1:13" x14ac:dyDescent="0.35">
      <c r="A204" t="str">
        <f t="shared" si="3"/>
        <v>62 DayApril-June 2024NHS Greater Glasgow &amp; ClydeLung</v>
      </c>
      <c r="B204" t="s">
        <v>193</v>
      </c>
      <c r="C204" t="s">
        <v>194</v>
      </c>
      <c r="D204" t="s">
        <v>11</v>
      </c>
      <c r="E204" t="s">
        <v>16</v>
      </c>
      <c r="F204">
        <v>136</v>
      </c>
      <c r="G204">
        <v>106</v>
      </c>
      <c r="H204">
        <v>77.941176470588204</v>
      </c>
      <c r="I204">
        <v>144</v>
      </c>
      <c r="J204">
        <v>50</v>
      </c>
      <c r="K204">
        <v>78</v>
      </c>
      <c r="L204">
        <v>87</v>
      </c>
      <c r="M204" s="38"/>
    </row>
    <row r="205" spans="1:13" x14ac:dyDescent="0.35">
      <c r="A205" t="str">
        <f t="shared" si="3"/>
        <v>62 DayApril-June 2024NHS HighlandLung</v>
      </c>
      <c r="B205" t="s">
        <v>193</v>
      </c>
      <c r="C205" t="s">
        <v>194</v>
      </c>
      <c r="D205" t="s">
        <v>1</v>
      </c>
      <c r="E205" t="s">
        <v>16</v>
      </c>
      <c r="F205">
        <v>22</v>
      </c>
      <c r="G205">
        <v>18</v>
      </c>
      <c r="H205">
        <v>81.818181818181799</v>
      </c>
      <c r="I205">
        <v>75</v>
      </c>
      <c r="J205">
        <v>28</v>
      </c>
      <c r="M205" s="39"/>
    </row>
    <row r="206" spans="1:13" x14ac:dyDescent="0.35">
      <c r="A206" t="str">
        <f t="shared" si="3"/>
        <v>62 DayApril-June 2024NHS LanarkshireLung</v>
      </c>
      <c r="B206" t="s">
        <v>193</v>
      </c>
      <c r="C206" t="s">
        <v>194</v>
      </c>
      <c r="D206" t="s">
        <v>2</v>
      </c>
      <c r="E206" t="s">
        <v>16</v>
      </c>
      <c r="F206">
        <v>48</v>
      </c>
      <c r="G206">
        <v>44</v>
      </c>
      <c r="H206">
        <v>91.6666666666667</v>
      </c>
      <c r="I206">
        <v>91</v>
      </c>
      <c r="J206">
        <v>48</v>
      </c>
      <c r="K206">
        <v>62</v>
      </c>
      <c r="L206">
        <v>80</v>
      </c>
      <c r="M206" s="38"/>
    </row>
    <row r="207" spans="1:13" x14ac:dyDescent="0.35">
      <c r="A207" t="str">
        <f t="shared" si="3"/>
        <v>62 DayApril-June 2024NHS LothianLung</v>
      </c>
      <c r="B207" t="s">
        <v>193</v>
      </c>
      <c r="C207" t="s">
        <v>194</v>
      </c>
      <c r="D207" t="s">
        <v>3</v>
      </c>
      <c r="E207" t="s">
        <v>16</v>
      </c>
      <c r="F207">
        <v>58</v>
      </c>
      <c r="G207">
        <v>52</v>
      </c>
      <c r="H207">
        <v>89.655172413793096</v>
      </c>
      <c r="I207">
        <v>84</v>
      </c>
      <c r="J207">
        <v>34</v>
      </c>
      <c r="K207">
        <v>62</v>
      </c>
      <c r="L207">
        <v>72</v>
      </c>
      <c r="M207" s="39"/>
    </row>
    <row r="208" spans="1:13" x14ac:dyDescent="0.35">
      <c r="A208" t="str">
        <f t="shared" si="3"/>
        <v>62 DayApril-June 2024NHS OrkneyLung</v>
      </c>
      <c r="B208" t="s">
        <v>193</v>
      </c>
      <c r="C208" t="s">
        <v>194</v>
      </c>
      <c r="D208" t="s">
        <v>4</v>
      </c>
      <c r="E208" t="s">
        <v>16</v>
      </c>
      <c r="F208">
        <v>1</v>
      </c>
      <c r="G208">
        <v>1</v>
      </c>
      <c r="H208">
        <v>100</v>
      </c>
      <c r="I208">
        <v>20</v>
      </c>
      <c r="M208" s="38"/>
    </row>
    <row r="209" spans="1:13" x14ac:dyDescent="0.35">
      <c r="A209" t="str">
        <f t="shared" si="3"/>
        <v>62 DayApril-June 2024NHS ScotlandLung</v>
      </c>
      <c r="B209" t="s">
        <v>193</v>
      </c>
      <c r="C209" t="s">
        <v>194</v>
      </c>
      <c r="D209" t="s">
        <v>8</v>
      </c>
      <c r="E209" t="s">
        <v>16</v>
      </c>
      <c r="F209">
        <v>540</v>
      </c>
      <c r="G209">
        <v>442</v>
      </c>
      <c r="H209">
        <v>81.851851851851805</v>
      </c>
      <c r="I209">
        <v>144</v>
      </c>
      <c r="J209">
        <v>42</v>
      </c>
      <c r="K209">
        <v>77</v>
      </c>
      <c r="L209">
        <v>91</v>
      </c>
      <c r="M209" s="39"/>
    </row>
    <row r="210" spans="1:13" x14ac:dyDescent="0.35">
      <c r="A210" t="str">
        <f t="shared" ref="A210:A273" si="4">CONCATENATE(B210,C210,D210,E210)</f>
        <v>62 DayApril-June 2024NHS TaysideLung</v>
      </c>
      <c r="B210" t="s">
        <v>193</v>
      </c>
      <c r="C210" t="s">
        <v>194</v>
      </c>
      <c r="D210" t="s">
        <v>6</v>
      </c>
      <c r="E210" t="s">
        <v>16</v>
      </c>
      <c r="F210">
        <v>46</v>
      </c>
      <c r="G210">
        <v>19</v>
      </c>
      <c r="H210">
        <v>41.304347826087003</v>
      </c>
      <c r="I210">
        <v>123</v>
      </c>
      <c r="J210">
        <v>68</v>
      </c>
      <c r="K210">
        <v>113</v>
      </c>
      <c r="L210">
        <v>118</v>
      </c>
      <c r="M210" s="38"/>
    </row>
    <row r="211" spans="1:13" x14ac:dyDescent="0.35">
      <c r="A211" t="str">
        <f t="shared" si="4"/>
        <v>62 DayApril-June 2024NHS Western IslesLung</v>
      </c>
      <c r="B211" t="s">
        <v>193</v>
      </c>
      <c r="C211" t="s">
        <v>194</v>
      </c>
      <c r="D211" t="s">
        <v>7</v>
      </c>
      <c r="E211" t="s">
        <v>16</v>
      </c>
      <c r="F211">
        <v>4</v>
      </c>
      <c r="G211">
        <v>4</v>
      </c>
      <c r="H211">
        <v>100</v>
      </c>
      <c r="I211">
        <v>53</v>
      </c>
      <c r="J211">
        <v>36</v>
      </c>
      <c r="M211" s="39"/>
    </row>
    <row r="212" spans="1:13" x14ac:dyDescent="0.35">
      <c r="A212" t="str">
        <f t="shared" si="4"/>
        <v>62 DayApril-June 2024SCANLung</v>
      </c>
      <c r="B212" t="s">
        <v>193</v>
      </c>
      <c r="C212" t="s">
        <v>194</v>
      </c>
      <c r="D212" t="s">
        <v>9</v>
      </c>
      <c r="E212" t="s">
        <v>16</v>
      </c>
      <c r="F212">
        <v>152</v>
      </c>
      <c r="G212">
        <v>131</v>
      </c>
      <c r="H212">
        <v>86.184210526315795</v>
      </c>
      <c r="I212">
        <v>106</v>
      </c>
      <c r="J212">
        <v>34</v>
      </c>
      <c r="K212">
        <v>72</v>
      </c>
      <c r="L212">
        <v>83</v>
      </c>
      <c r="M212" s="38"/>
    </row>
    <row r="213" spans="1:13" x14ac:dyDescent="0.35">
      <c r="A213" t="str">
        <f t="shared" si="4"/>
        <v>62 DayApril-June 2024WOSCANLung</v>
      </c>
      <c r="B213" t="s">
        <v>193</v>
      </c>
      <c r="C213" t="s">
        <v>194</v>
      </c>
      <c r="D213" t="s">
        <v>10</v>
      </c>
      <c r="E213" t="s">
        <v>16</v>
      </c>
      <c r="F213">
        <v>260</v>
      </c>
      <c r="G213">
        <v>220</v>
      </c>
      <c r="H213">
        <v>84.615384615384599</v>
      </c>
      <c r="I213">
        <v>144</v>
      </c>
      <c r="J213">
        <v>45</v>
      </c>
      <c r="K213">
        <v>74</v>
      </c>
      <c r="L213">
        <v>85</v>
      </c>
      <c r="M213" s="39"/>
    </row>
    <row r="214" spans="1:13" x14ac:dyDescent="0.35">
      <c r="A214" t="str">
        <f t="shared" si="4"/>
        <v>62 DayApril-June 2024NCALymphoma</v>
      </c>
      <c r="B214" t="s">
        <v>193</v>
      </c>
      <c r="C214" t="s">
        <v>194</v>
      </c>
      <c r="D214" t="s">
        <v>150</v>
      </c>
      <c r="E214" t="s">
        <v>17</v>
      </c>
      <c r="F214">
        <v>15</v>
      </c>
      <c r="G214">
        <v>12</v>
      </c>
      <c r="H214">
        <v>80</v>
      </c>
      <c r="I214">
        <v>87</v>
      </c>
      <c r="J214">
        <v>51</v>
      </c>
      <c r="M214" s="38"/>
    </row>
    <row r="215" spans="1:13" x14ac:dyDescent="0.35">
      <c r="A215" t="str">
        <f t="shared" si="4"/>
        <v>62 DayApril-June 2024NHS Ayrshire &amp; ArranLymphoma</v>
      </c>
      <c r="B215" t="s">
        <v>193</v>
      </c>
      <c r="C215" t="s">
        <v>194</v>
      </c>
      <c r="D215" t="s">
        <v>162</v>
      </c>
      <c r="E215" t="s">
        <v>17</v>
      </c>
      <c r="F215">
        <v>11</v>
      </c>
      <c r="G215">
        <v>10</v>
      </c>
      <c r="H215">
        <v>90.909090909090907</v>
      </c>
      <c r="I215">
        <v>84</v>
      </c>
      <c r="J215">
        <v>38</v>
      </c>
      <c r="M215" s="39"/>
    </row>
    <row r="216" spans="1:13" x14ac:dyDescent="0.35">
      <c r="A216" t="str">
        <f t="shared" si="4"/>
        <v>62 DayApril-June 2024NHS BordersLymphoma</v>
      </c>
      <c r="B216" t="s">
        <v>193</v>
      </c>
      <c r="C216" t="s">
        <v>194</v>
      </c>
      <c r="D216" t="s">
        <v>0</v>
      </c>
      <c r="E216" t="s">
        <v>17</v>
      </c>
      <c r="F216">
        <v>2</v>
      </c>
      <c r="G216">
        <v>2</v>
      </c>
      <c r="H216">
        <v>100</v>
      </c>
      <c r="I216">
        <v>60</v>
      </c>
      <c r="M216" s="38"/>
    </row>
    <row r="217" spans="1:13" x14ac:dyDescent="0.35">
      <c r="A217" t="str">
        <f t="shared" si="4"/>
        <v>62 DayApril-June 2024NHS Dumfries &amp; GallowayLymphoma</v>
      </c>
      <c r="B217" t="s">
        <v>193</v>
      </c>
      <c r="C217" t="s">
        <v>194</v>
      </c>
      <c r="D217" t="s">
        <v>163</v>
      </c>
      <c r="E217" t="s">
        <v>17</v>
      </c>
      <c r="F217">
        <v>4</v>
      </c>
      <c r="G217">
        <v>4</v>
      </c>
      <c r="H217">
        <v>100</v>
      </c>
      <c r="I217">
        <v>61</v>
      </c>
      <c r="J217">
        <v>45</v>
      </c>
      <c r="M217" s="39"/>
    </row>
    <row r="218" spans="1:13" x14ac:dyDescent="0.35">
      <c r="A218" t="str">
        <f t="shared" si="4"/>
        <v>62 DayApril-June 2024NHS FifeLymphoma</v>
      </c>
      <c r="B218" t="s">
        <v>193</v>
      </c>
      <c r="C218" t="s">
        <v>194</v>
      </c>
      <c r="D218" t="s">
        <v>164</v>
      </c>
      <c r="E218" t="s">
        <v>17</v>
      </c>
      <c r="F218">
        <v>7</v>
      </c>
      <c r="G218">
        <v>7</v>
      </c>
      <c r="H218">
        <v>100</v>
      </c>
      <c r="I218">
        <v>58</v>
      </c>
      <c r="J218">
        <v>29</v>
      </c>
      <c r="M218" s="38"/>
    </row>
    <row r="219" spans="1:13" x14ac:dyDescent="0.35">
      <c r="A219" t="str">
        <f t="shared" si="4"/>
        <v>62 DayApril-June 2024NHS Forth ValleyLymphoma</v>
      </c>
      <c r="B219" t="s">
        <v>193</v>
      </c>
      <c r="C219" t="s">
        <v>194</v>
      </c>
      <c r="D219" t="s">
        <v>165</v>
      </c>
      <c r="E219" t="s">
        <v>17</v>
      </c>
      <c r="F219">
        <v>5</v>
      </c>
      <c r="G219">
        <v>5</v>
      </c>
      <c r="H219">
        <v>100</v>
      </c>
      <c r="I219">
        <v>62</v>
      </c>
      <c r="J219">
        <v>33</v>
      </c>
      <c r="M219" s="39"/>
    </row>
    <row r="220" spans="1:13" x14ac:dyDescent="0.35">
      <c r="A220" t="str">
        <f t="shared" si="4"/>
        <v>62 DayApril-June 2024NHS GrampianLymphoma</v>
      </c>
      <c r="B220" t="s">
        <v>193</v>
      </c>
      <c r="C220" t="s">
        <v>194</v>
      </c>
      <c r="D220" t="s">
        <v>166</v>
      </c>
      <c r="E220" t="s">
        <v>17</v>
      </c>
      <c r="F220">
        <v>6</v>
      </c>
      <c r="G220">
        <v>5</v>
      </c>
      <c r="H220">
        <v>83.3333333333333</v>
      </c>
      <c r="I220">
        <v>71</v>
      </c>
      <c r="J220">
        <v>27</v>
      </c>
      <c r="M220" s="38"/>
    </row>
    <row r="221" spans="1:13" x14ac:dyDescent="0.35">
      <c r="A221" t="str">
        <f t="shared" si="4"/>
        <v>62 DayApril-June 2024NHS Greater Glasgow &amp; ClydeLymphoma</v>
      </c>
      <c r="B221" t="s">
        <v>193</v>
      </c>
      <c r="C221" t="s">
        <v>194</v>
      </c>
      <c r="D221" t="s">
        <v>11</v>
      </c>
      <c r="E221" t="s">
        <v>17</v>
      </c>
      <c r="F221">
        <v>21</v>
      </c>
      <c r="G221">
        <v>15</v>
      </c>
      <c r="H221">
        <v>71.428571428571402</v>
      </c>
      <c r="I221">
        <v>130</v>
      </c>
      <c r="J221">
        <v>48</v>
      </c>
      <c r="M221" s="39"/>
    </row>
    <row r="222" spans="1:13" x14ac:dyDescent="0.35">
      <c r="A222" t="str">
        <f t="shared" si="4"/>
        <v>62 DayApril-June 2024NHS HighlandLymphoma</v>
      </c>
      <c r="B222" t="s">
        <v>193</v>
      </c>
      <c r="C222" t="s">
        <v>194</v>
      </c>
      <c r="D222" t="s">
        <v>1</v>
      </c>
      <c r="E222" t="s">
        <v>17</v>
      </c>
      <c r="F222">
        <v>7</v>
      </c>
      <c r="G222">
        <v>5</v>
      </c>
      <c r="H222">
        <v>71.428571428571402</v>
      </c>
      <c r="I222">
        <v>87</v>
      </c>
      <c r="J222">
        <v>56</v>
      </c>
      <c r="M222" s="38"/>
    </row>
    <row r="223" spans="1:13" x14ac:dyDescent="0.35">
      <c r="A223" t="str">
        <f t="shared" si="4"/>
        <v>62 DayApril-June 2024NHS LanarkshireLymphoma</v>
      </c>
      <c r="B223" t="s">
        <v>193</v>
      </c>
      <c r="C223" t="s">
        <v>194</v>
      </c>
      <c r="D223" t="s">
        <v>2</v>
      </c>
      <c r="E223" t="s">
        <v>17</v>
      </c>
      <c r="F223">
        <v>4</v>
      </c>
      <c r="G223">
        <v>4</v>
      </c>
      <c r="H223">
        <v>100</v>
      </c>
      <c r="I223">
        <v>59</v>
      </c>
      <c r="J223">
        <v>44</v>
      </c>
      <c r="M223" s="39"/>
    </row>
    <row r="224" spans="1:13" x14ac:dyDescent="0.35">
      <c r="A224" t="str">
        <f t="shared" si="4"/>
        <v>62 DayApril-June 2024NHS LothianLymphoma</v>
      </c>
      <c r="B224" t="s">
        <v>193</v>
      </c>
      <c r="C224" t="s">
        <v>194</v>
      </c>
      <c r="D224" t="s">
        <v>3</v>
      </c>
      <c r="E224" t="s">
        <v>17</v>
      </c>
      <c r="F224">
        <v>6</v>
      </c>
      <c r="G224">
        <v>5</v>
      </c>
      <c r="H224">
        <v>83.3333333333333</v>
      </c>
      <c r="I224">
        <v>77</v>
      </c>
      <c r="J224">
        <v>46</v>
      </c>
      <c r="M224" s="38"/>
    </row>
    <row r="225" spans="1:13" x14ac:dyDescent="0.35">
      <c r="A225" t="str">
        <f t="shared" si="4"/>
        <v>62 DayApril-June 2024NHS ScotlandLymphoma</v>
      </c>
      <c r="B225" t="s">
        <v>193</v>
      </c>
      <c r="C225" t="s">
        <v>194</v>
      </c>
      <c r="D225" t="s">
        <v>8</v>
      </c>
      <c r="E225" t="s">
        <v>17</v>
      </c>
      <c r="F225">
        <v>75</v>
      </c>
      <c r="G225">
        <v>64</v>
      </c>
      <c r="H225">
        <v>85.3333333333333</v>
      </c>
      <c r="I225">
        <v>130</v>
      </c>
      <c r="J225">
        <v>45</v>
      </c>
      <c r="K225">
        <v>77</v>
      </c>
      <c r="L225">
        <v>87</v>
      </c>
      <c r="M225" s="39"/>
    </row>
    <row r="226" spans="1:13" x14ac:dyDescent="0.35">
      <c r="A226" t="str">
        <f t="shared" si="4"/>
        <v>62 DayApril-June 2024NHS TaysideLymphoma</v>
      </c>
      <c r="B226" t="s">
        <v>193</v>
      </c>
      <c r="C226" t="s">
        <v>194</v>
      </c>
      <c r="D226" t="s">
        <v>6</v>
      </c>
      <c r="E226" t="s">
        <v>17</v>
      </c>
      <c r="F226">
        <v>1</v>
      </c>
      <c r="G226">
        <v>1</v>
      </c>
      <c r="H226">
        <v>100</v>
      </c>
      <c r="I226">
        <v>51</v>
      </c>
      <c r="M226" s="38"/>
    </row>
    <row r="227" spans="1:13" x14ac:dyDescent="0.35">
      <c r="A227" t="str">
        <f t="shared" si="4"/>
        <v>62 DayApril-June 2024NHS Western IslesLymphoma</v>
      </c>
      <c r="B227" t="s">
        <v>193</v>
      </c>
      <c r="C227" t="s">
        <v>194</v>
      </c>
      <c r="D227" t="s">
        <v>7</v>
      </c>
      <c r="E227" t="s">
        <v>17</v>
      </c>
      <c r="F227">
        <v>1</v>
      </c>
      <c r="G227">
        <v>1</v>
      </c>
      <c r="H227">
        <v>100</v>
      </c>
      <c r="I227">
        <v>12</v>
      </c>
      <c r="M227" s="39"/>
    </row>
    <row r="228" spans="1:13" x14ac:dyDescent="0.35">
      <c r="A228" t="str">
        <f t="shared" si="4"/>
        <v>62 DayApril-June 2024SCANLymphoma</v>
      </c>
      <c r="B228" t="s">
        <v>193</v>
      </c>
      <c r="C228" t="s">
        <v>194</v>
      </c>
      <c r="D228" t="s">
        <v>9</v>
      </c>
      <c r="E228" t="s">
        <v>17</v>
      </c>
      <c r="F228">
        <v>19</v>
      </c>
      <c r="G228">
        <v>18</v>
      </c>
      <c r="H228">
        <v>94.736842105263193</v>
      </c>
      <c r="I228">
        <v>77</v>
      </c>
      <c r="J228">
        <v>42</v>
      </c>
      <c r="M228" s="38"/>
    </row>
    <row r="229" spans="1:13" x14ac:dyDescent="0.35">
      <c r="A229" t="str">
        <f t="shared" si="4"/>
        <v>62 DayApril-June 2024WOSCANLymphoma</v>
      </c>
      <c r="B229" t="s">
        <v>193</v>
      </c>
      <c r="C229" t="s">
        <v>194</v>
      </c>
      <c r="D229" t="s">
        <v>10</v>
      </c>
      <c r="E229" t="s">
        <v>17</v>
      </c>
      <c r="F229">
        <v>41</v>
      </c>
      <c r="G229">
        <v>34</v>
      </c>
      <c r="H229">
        <v>82.926829268292707</v>
      </c>
      <c r="I229">
        <v>130</v>
      </c>
      <c r="J229">
        <v>43</v>
      </c>
      <c r="K229">
        <v>84</v>
      </c>
      <c r="L229">
        <v>91</v>
      </c>
      <c r="M229" s="39"/>
    </row>
    <row r="230" spans="1:13" x14ac:dyDescent="0.35">
      <c r="A230" t="str">
        <f t="shared" si="4"/>
        <v>62 DayApril-June 2024NCAMelanoma</v>
      </c>
      <c r="B230" t="s">
        <v>193</v>
      </c>
      <c r="C230" t="s">
        <v>194</v>
      </c>
      <c r="D230" t="s">
        <v>150</v>
      </c>
      <c r="E230" t="s">
        <v>18</v>
      </c>
      <c r="F230">
        <v>50</v>
      </c>
      <c r="G230">
        <v>38</v>
      </c>
      <c r="H230">
        <v>76</v>
      </c>
      <c r="I230">
        <v>265</v>
      </c>
      <c r="J230">
        <v>33</v>
      </c>
      <c r="K230">
        <v>183</v>
      </c>
      <c r="L230">
        <v>247</v>
      </c>
      <c r="M230" s="38"/>
    </row>
    <row r="231" spans="1:13" x14ac:dyDescent="0.35">
      <c r="A231" t="str">
        <f t="shared" si="4"/>
        <v>62 DayApril-June 2024NHS Ayrshire &amp; ArranMelanoma</v>
      </c>
      <c r="B231" t="s">
        <v>193</v>
      </c>
      <c r="C231" t="s">
        <v>194</v>
      </c>
      <c r="D231" t="s">
        <v>162</v>
      </c>
      <c r="E231" t="s">
        <v>18</v>
      </c>
      <c r="F231">
        <v>32</v>
      </c>
      <c r="G231">
        <v>29</v>
      </c>
      <c r="H231">
        <v>90.625</v>
      </c>
      <c r="I231">
        <v>116</v>
      </c>
      <c r="J231">
        <v>34</v>
      </c>
      <c r="M231" s="39"/>
    </row>
    <row r="232" spans="1:13" x14ac:dyDescent="0.35">
      <c r="A232" t="str">
        <f t="shared" si="4"/>
        <v>62 DayApril-June 2024NHS BordersMelanoma</v>
      </c>
      <c r="B232" t="s">
        <v>193</v>
      </c>
      <c r="C232" t="s">
        <v>194</v>
      </c>
      <c r="D232" t="s">
        <v>0</v>
      </c>
      <c r="E232" t="s">
        <v>18</v>
      </c>
      <c r="F232">
        <v>9</v>
      </c>
      <c r="G232">
        <v>9</v>
      </c>
      <c r="H232">
        <v>100</v>
      </c>
      <c r="I232">
        <v>53</v>
      </c>
      <c r="J232">
        <v>27</v>
      </c>
      <c r="M232" s="38"/>
    </row>
    <row r="233" spans="1:13" x14ac:dyDescent="0.35">
      <c r="A233" t="str">
        <f t="shared" si="4"/>
        <v>62 DayApril-June 2024NHS Dumfries &amp; GallowayMelanoma</v>
      </c>
      <c r="B233" t="s">
        <v>193</v>
      </c>
      <c r="C233" t="s">
        <v>194</v>
      </c>
      <c r="D233" t="s">
        <v>163</v>
      </c>
      <c r="E233" t="s">
        <v>18</v>
      </c>
      <c r="F233">
        <v>5</v>
      </c>
      <c r="G233">
        <v>5</v>
      </c>
      <c r="H233">
        <v>100</v>
      </c>
      <c r="I233">
        <v>22</v>
      </c>
      <c r="J233">
        <v>12</v>
      </c>
      <c r="M233" s="39"/>
    </row>
    <row r="234" spans="1:13" x14ac:dyDescent="0.35">
      <c r="A234" t="str">
        <f t="shared" si="4"/>
        <v>62 DayApril-June 2024NHS FifeMelanoma</v>
      </c>
      <c r="B234" t="s">
        <v>193</v>
      </c>
      <c r="C234" t="s">
        <v>194</v>
      </c>
      <c r="D234" t="s">
        <v>164</v>
      </c>
      <c r="E234" t="s">
        <v>18</v>
      </c>
      <c r="F234">
        <v>13</v>
      </c>
      <c r="G234">
        <v>13</v>
      </c>
      <c r="H234">
        <v>100</v>
      </c>
      <c r="I234">
        <v>42</v>
      </c>
      <c r="J234">
        <v>17</v>
      </c>
      <c r="M234" s="38"/>
    </row>
    <row r="235" spans="1:13" x14ac:dyDescent="0.35">
      <c r="A235" t="str">
        <f t="shared" si="4"/>
        <v>62 DayApril-June 2024NHS Forth ValleyMelanoma</v>
      </c>
      <c r="B235" t="s">
        <v>193</v>
      </c>
      <c r="C235" t="s">
        <v>194</v>
      </c>
      <c r="D235" t="s">
        <v>165</v>
      </c>
      <c r="E235" t="s">
        <v>18</v>
      </c>
      <c r="F235">
        <v>27</v>
      </c>
      <c r="G235">
        <v>26</v>
      </c>
      <c r="H235">
        <v>96.296296296296305</v>
      </c>
      <c r="I235">
        <v>76</v>
      </c>
      <c r="J235">
        <v>31</v>
      </c>
      <c r="M235" s="39"/>
    </row>
    <row r="236" spans="1:13" x14ac:dyDescent="0.35">
      <c r="A236" t="str">
        <f t="shared" si="4"/>
        <v>62 DayApril-June 2024NHS GrampianMelanoma</v>
      </c>
      <c r="B236" t="s">
        <v>193</v>
      </c>
      <c r="C236" t="s">
        <v>194</v>
      </c>
      <c r="D236" t="s">
        <v>166</v>
      </c>
      <c r="E236" t="s">
        <v>18</v>
      </c>
      <c r="F236">
        <v>19</v>
      </c>
      <c r="G236">
        <v>11</v>
      </c>
      <c r="H236">
        <v>57.894736842105303</v>
      </c>
      <c r="I236">
        <v>265</v>
      </c>
      <c r="J236">
        <v>45</v>
      </c>
      <c r="M236" s="38"/>
    </row>
    <row r="237" spans="1:13" x14ac:dyDescent="0.35">
      <c r="A237" t="str">
        <f t="shared" si="4"/>
        <v>62 DayApril-June 2024NHS Greater Glasgow &amp; ClydeMelanoma</v>
      </c>
      <c r="B237" t="s">
        <v>193</v>
      </c>
      <c r="C237" t="s">
        <v>194</v>
      </c>
      <c r="D237" t="s">
        <v>11</v>
      </c>
      <c r="E237" t="s">
        <v>18</v>
      </c>
      <c r="F237">
        <v>67</v>
      </c>
      <c r="G237">
        <v>61</v>
      </c>
      <c r="H237">
        <v>91.044776119402997</v>
      </c>
      <c r="I237">
        <v>105</v>
      </c>
      <c r="J237">
        <v>14</v>
      </c>
      <c r="K237">
        <v>62</v>
      </c>
      <c r="L237">
        <v>76</v>
      </c>
      <c r="M237" s="39"/>
    </row>
    <row r="238" spans="1:13" x14ac:dyDescent="0.35">
      <c r="A238" t="str">
        <f t="shared" si="4"/>
        <v>62 DayApril-June 2024NHS HighlandMelanoma</v>
      </c>
      <c r="B238" t="s">
        <v>193</v>
      </c>
      <c r="C238" t="s">
        <v>194</v>
      </c>
      <c r="D238" t="s">
        <v>1</v>
      </c>
      <c r="E238" t="s">
        <v>18</v>
      </c>
      <c r="F238">
        <v>22</v>
      </c>
      <c r="G238">
        <v>18</v>
      </c>
      <c r="H238">
        <v>81.818181818181799</v>
      </c>
      <c r="I238">
        <v>257</v>
      </c>
      <c r="J238">
        <v>29</v>
      </c>
      <c r="M238" s="38"/>
    </row>
    <row r="239" spans="1:13" x14ac:dyDescent="0.35">
      <c r="A239" t="str">
        <f t="shared" si="4"/>
        <v>62 DayApril-June 2024NHS LanarkshireMelanoma</v>
      </c>
      <c r="B239" t="s">
        <v>193</v>
      </c>
      <c r="C239" t="s">
        <v>194</v>
      </c>
      <c r="D239" t="s">
        <v>2</v>
      </c>
      <c r="E239" t="s">
        <v>18</v>
      </c>
      <c r="F239">
        <v>30</v>
      </c>
      <c r="G239">
        <v>29</v>
      </c>
      <c r="H239">
        <v>96.6666666666667</v>
      </c>
      <c r="I239">
        <v>64</v>
      </c>
      <c r="J239">
        <v>24</v>
      </c>
      <c r="M239" s="39"/>
    </row>
    <row r="240" spans="1:13" x14ac:dyDescent="0.35">
      <c r="A240" t="str">
        <f t="shared" si="4"/>
        <v>62 DayApril-June 2024NHS LothianMelanoma</v>
      </c>
      <c r="B240" t="s">
        <v>193</v>
      </c>
      <c r="C240" t="s">
        <v>194</v>
      </c>
      <c r="D240" t="s">
        <v>3</v>
      </c>
      <c r="E240" t="s">
        <v>18</v>
      </c>
      <c r="F240">
        <v>48</v>
      </c>
      <c r="G240">
        <v>47</v>
      </c>
      <c r="H240">
        <v>97.9166666666667</v>
      </c>
      <c r="I240">
        <v>88</v>
      </c>
      <c r="J240">
        <v>18</v>
      </c>
      <c r="K240">
        <v>42</v>
      </c>
      <c r="L240">
        <v>54</v>
      </c>
      <c r="M240" s="38"/>
    </row>
    <row r="241" spans="1:13" x14ac:dyDescent="0.35">
      <c r="A241" t="str">
        <f t="shared" si="4"/>
        <v>62 DayApril-June 2024NHS ScotlandMelanoma</v>
      </c>
      <c r="B241" t="s">
        <v>193</v>
      </c>
      <c r="C241" t="s">
        <v>194</v>
      </c>
      <c r="D241" t="s">
        <v>8</v>
      </c>
      <c r="E241" t="s">
        <v>18</v>
      </c>
      <c r="F241">
        <v>281</v>
      </c>
      <c r="G241">
        <v>257</v>
      </c>
      <c r="H241">
        <v>91.459074733096102</v>
      </c>
      <c r="I241">
        <v>265</v>
      </c>
      <c r="J241">
        <v>24</v>
      </c>
      <c r="K241">
        <v>58</v>
      </c>
      <c r="L241">
        <v>88</v>
      </c>
      <c r="M241" s="39"/>
    </row>
    <row r="242" spans="1:13" x14ac:dyDescent="0.35">
      <c r="A242" t="str">
        <f t="shared" si="4"/>
        <v>62 DayApril-June 2024NHS TaysideMelanoma</v>
      </c>
      <c r="B242" t="s">
        <v>193</v>
      </c>
      <c r="C242" t="s">
        <v>194</v>
      </c>
      <c r="D242" t="s">
        <v>6</v>
      </c>
      <c r="E242" t="s">
        <v>18</v>
      </c>
      <c r="F242">
        <v>9</v>
      </c>
      <c r="G242">
        <v>9</v>
      </c>
      <c r="H242">
        <v>100</v>
      </c>
      <c r="I242">
        <v>50</v>
      </c>
      <c r="J242">
        <v>16</v>
      </c>
      <c r="M242" s="38"/>
    </row>
    <row r="243" spans="1:13" x14ac:dyDescent="0.35">
      <c r="A243" t="str">
        <f t="shared" si="4"/>
        <v>62 DayApril-June 2024SCANMelanoma</v>
      </c>
      <c r="B243" t="s">
        <v>193</v>
      </c>
      <c r="C243" t="s">
        <v>194</v>
      </c>
      <c r="D243" t="s">
        <v>9</v>
      </c>
      <c r="E243" t="s">
        <v>18</v>
      </c>
      <c r="F243">
        <v>75</v>
      </c>
      <c r="G243">
        <v>74</v>
      </c>
      <c r="H243">
        <v>98.6666666666667</v>
      </c>
      <c r="I243">
        <v>88</v>
      </c>
      <c r="J243">
        <v>18</v>
      </c>
      <c r="K243">
        <v>42</v>
      </c>
      <c r="L243">
        <v>49</v>
      </c>
      <c r="M243" s="39"/>
    </row>
    <row r="244" spans="1:13" x14ac:dyDescent="0.35">
      <c r="A244" t="str">
        <f t="shared" si="4"/>
        <v>62 DayApril-June 2024WOSCANMelanoma</v>
      </c>
      <c r="B244" t="s">
        <v>193</v>
      </c>
      <c r="C244" t="s">
        <v>194</v>
      </c>
      <c r="D244" t="s">
        <v>10</v>
      </c>
      <c r="E244" t="s">
        <v>18</v>
      </c>
      <c r="F244">
        <v>156</v>
      </c>
      <c r="G244">
        <v>145</v>
      </c>
      <c r="H244">
        <v>92.948717948717999</v>
      </c>
      <c r="I244">
        <v>116</v>
      </c>
      <c r="J244">
        <v>26</v>
      </c>
      <c r="K244">
        <v>57</v>
      </c>
      <c r="L244">
        <v>72</v>
      </c>
      <c r="M244" s="38"/>
    </row>
    <row r="245" spans="1:13" x14ac:dyDescent="0.35">
      <c r="A245" t="str">
        <f t="shared" si="4"/>
        <v>62 DayApril-June 2024NCAOvarian</v>
      </c>
      <c r="B245" t="s">
        <v>193</v>
      </c>
      <c r="C245" t="s">
        <v>194</v>
      </c>
      <c r="D245" t="s">
        <v>150</v>
      </c>
      <c r="E245" t="s">
        <v>19</v>
      </c>
      <c r="F245">
        <v>14</v>
      </c>
      <c r="G245">
        <v>10</v>
      </c>
      <c r="H245">
        <v>71.428571428571402</v>
      </c>
      <c r="I245">
        <v>136</v>
      </c>
      <c r="J245">
        <v>50</v>
      </c>
      <c r="M245" s="39"/>
    </row>
    <row r="246" spans="1:13" x14ac:dyDescent="0.35">
      <c r="A246" t="str">
        <f t="shared" si="4"/>
        <v>62 DayApril-June 2024NHS Ayrshire &amp; ArranOvarian</v>
      </c>
      <c r="B246" t="s">
        <v>193</v>
      </c>
      <c r="C246" t="s">
        <v>194</v>
      </c>
      <c r="D246" t="s">
        <v>162</v>
      </c>
      <c r="E246" t="s">
        <v>19</v>
      </c>
      <c r="F246">
        <v>3</v>
      </c>
      <c r="G246">
        <v>2</v>
      </c>
      <c r="H246">
        <v>66.6666666666667</v>
      </c>
      <c r="I246">
        <v>92</v>
      </c>
      <c r="J246">
        <v>60</v>
      </c>
      <c r="M246" s="38"/>
    </row>
    <row r="247" spans="1:13" x14ac:dyDescent="0.35">
      <c r="A247" t="str">
        <f t="shared" si="4"/>
        <v>62 DayApril-June 2024NHS BordersOvarian</v>
      </c>
      <c r="B247" t="s">
        <v>193</v>
      </c>
      <c r="C247" t="s">
        <v>194</v>
      </c>
      <c r="D247" t="s">
        <v>0</v>
      </c>
      <c r="E247" t="s">
        <v>19</v>
      </c>
      <c r="F247">
        <v>3</v>
      </c>
      <c r="G247">
        <v>2</v>
      </c>
      <c r="H247">
        <v>66.6666666666667</v>
      </c>
      <c r="I247">
        <v>65</v>
      </c>
      <c r="J247">
        <v>55</v>
      </c>
      <c r="M247" s="39"/>
    </row>
    <row r="248" spans="1:13" x14ac:dyDescent="0.35">
      <c r="A248" t="str">
        <f t="shared" si="4"/>
        <v>62 DayApril-June 2024NHS Dumfries &amp; GallowayOvarian</v>
      </c>
      <c r="B248" t="s">
        <v>193</v>
      </c>
      <c r="C248" t="s">
        <v>194</v>
      </c>
      <c r="D248" t="s">
        <v>163</v>
      </c>
      <c r="E248" t="s">
        <v>19</v>
      </c>
      <c r="F248">
        <v>2</v>
      </c>
      <c r="G248">
        <v>2</v>
      </c>
      <c r="H248">
        <v>100</v>
      </c>
      <c r="I248">
        <v>57</v>
      </c>
      <c r="M248" s="38"/>
    </row>
    <row r="249" spans="1:13" x14ac:dyDescent="0.35">
      <c r="A249" t="str">
        <f t="shared" si="4"/>
        <v>62 DayApril-June 2024NHS FifeOvarian</v>
      </c>
      <c r="B249" t="s">
        <v>193</v>
      </c>
      <c r="C249" t="s">
        <v>194</v>
      </c>
      <c r="D249" t="s">
        <v>164</v>
      </c>
      <c r="E249" t="s">
        <v>19</v>
      </c>
      <c r="F249">
        <v>4</v>
      </c>
      <c r="G249">
        <v>3</v>
      </c>
      <c r="H249">
        <v>75</v>
      </c>
      <c r="I249">
        <v>75</v>
      </c>
      <c r="J249">
        <v>51</v>
      </c>
      <c r="M249" s="39"/>
    </row>
    <row r="250" spans="1:13" x14ac:dyDescent="0.35">
      <c r="A250" t="str">
        <f t="shared" si="4"/>
        <v>62 DayApril-June 2024NHS Forth ValleyOvarian</v>
      </c>
      <c r="B250" t="s">
        <v>193</v>
      </c>
      <c r="C250" t="s">
        <v>194</v>
      </c>
      <c r="D250" t="s">
        <v>165</v>
      </c>
      <c r="E250" t="s">
        <v>19</v>
      </c>
      <c r="F250">
        <v>3</v>
      </c>
      <c r="G250">
        <v>3</v>
      </c>
      <c r="H250">
        <v>100</v>
      </c>
      <c r="I250">
        <v>52</v>
      </c>
      <c r="J250">
        <v>27</v>
      </c>
      <c r="M250" s="38"/>
    </row>
    <row r="251" spans="1:13" x14ac:dyDescent="0.35">
      <c r="A251" t="str">
        <f t="shared" si="4"/>
        <v>62 DayApril-June 2024NHS GrampianOvarian</v>
      </c>
      <c r="B251" t="s">
        <v>193</v>
      </c>
      <c r="C251" t="s">
        <v>194</v>
      </c>
      <c r="D251" t="s">
        <v>166</v>
      </c>
      <c r="E251" t="s">
        <v>19</v>
      </c>
      <c r="F251">
        <v>5</v>
      </c>
      <c r="G251">
        <v>4</v>
      </c>
      <c r="H251">
        <v>80</v>
      </c>
      <c r="I251">
        <v>136</v>
      </c>
      <c r="J251">
        <v>17</v>
      </c>
      <c r="M251" s="39"/>
    </row>
    <row r="252" spans="1:13" x14ac:dyDescent="0.35">
      <c r="A252" t="str">
        <f t="shared" si="4"/>
        <v>62 DayApril-June 2024NHS Greater Glasgow &amp; ClydeOvarian</v>
      </c>
      <c r="B252" t="s">
        <v>193</v>
      </c>
      <c r="C252" t="s">
        <v>194</v>
      </c>
      <c r="D252" t="s">
        <v>11</v>
      </c>
      <c r="E252" t="s">
        <v>19</v>
      </c>
      <c r="F252">
        <v>17</v>
      </c>
      <c r="G252">
        <v>13</v>
      </c>
      <c r="H252">
        <v>76.470588235294102</v>
      </c>
      <c r="I252">
        <v>80</v>
      </c>
      <c r="J252">
        <v>48</v>
      </c>
      <c r="M252" s="38"/>
    </row>
    <row r="253" spans="1:13" x14ac:dyDescent="0.35">
      <c r="A253" t="str">
        <f t="shared" si="4"/>
        <v>62 DayApril-June 2024NHS HighlandOvarian</v>
      </c>
      <c r="B253" t="s">
        <v>193</v>
      </c>
      <c r="C253" t="s">
        <v>194</v>
      </c>
      <c r="D253" t="s">
        <v>1</v>
      </c>
      <c r="E253" t="s">
        <v>19</v>
      </c>
      <c r="F253">
        <v>7</v>
      </c>
      <c r="G253">
        <v>6</v>
      </c>
      <c r="H253">
        <v>85.714285714285694</v>
      </c>
      <c r="I253">
        <v>90</v>
      </c>
      <c r="J253">
        <v>47</v>
      </c>
      <c r="M253" s="39"/>
    </row>
    <row r="254" spans="1:13" x14ac:dyDescent="0.35">
      <c r="A254" t="str">
        <f t="shared" si="4"/>
        <v>62 DayApril-June 2024NHS LanarkshireOvarian</v>
      </c>
      <c r="B254" t="s">
        <v>193</v>
      </c>
      <c r="C254" t="s">
        <v>194</v>
      </c>
      <c r="D254" t="s">
        <v>2</v>
      </c>
      <c r="E254" t="s">
        <v>19</v>
      </c>
      <c r="F254">
        <v>6</v>
      </c>
      <c r="G254">
        <v>5</v>
      </c>
      <c r="H254">
        <v>83.3333333333333</v>
      </c>
      <c r="I254">
        <v>121</v>
      </c>
      <c r="J254">
        <v>28</v>
      </c>
      <c r="M254" s="38"/>
    </row>
    <row r="255" spans="1:13" x14ac:dyDescent="0.35">
      <c r="A255" t="str">
        <f t="shared" si="4"/>
        <v>62 DayApril-June 2024NHS LothianOvarian</v>
      </c>
      <c r="B255" t="s">
        <v>193</v>
      </c>
      <c r="C255" t="s">
        <v>194</v>
      </c>
      <c r="D255" t="s">
        <v>3</v>
      </c>
      <c r="E255" t="s">
        <v>19</v>
      </c>
      <c r="F255">
        <v>17</v>
      </c>
      <c r="G255">
        <v>15</v>
      </c>
      <c r="H255">
        <v>88.235294117647101</v>
      </c>
      <c r="I255">
        <v>66</v>
      </c>
      <c r="J255">
        <v>48</v>
      </c>
      <c r="M255" s="39"/>
    </row>
    <row r="256" spans="1:13" x14ac:dyDescent="0.35">
      <c r="A256" t="str">
        <f t="shared" si="4"/>
        <v>62 DayApril-June 2024NHS ScotlandOvarian</v>
      </c>
      <c r="B256" t="s">
        <v>193</v>
      </c>
      <c r="C256" t="s">
        <v>194</v>
      </c>
      <c r="D256" t="s">
        <v>8</v>
      </c>
      <c r="E256" t="s">
        <v>19</v>
      </c>
      <c r="F256">
        <v>69</v>
      </c>
      <c r="G256">
        <v>55</v>
      </c>
      <c r="H256">
        <v>79.710144927536206</v>
      </c>
      <c r="I256">
        <v>136</v>
      </c>
      <c r="J256">
        <v>48</v>
      </c>
      <c r="K256">
        <v>74</v>
      </c>
      <c r="L256">
        <v>86</v>
      </c>
      <c r="M256" s="38"/>
    </row>
    <row r="257" spans="1:13" x14ac:dyDescent="0.35">
      <c r="A257" t="str">
        <f t="shared" si="4"/>
        <v>62 DayApril-June 2024NHS TaysideOvarian</v>
      </c>
      <c r="B257" t="s">
        <v>193</v>
      </c>
      <c r="C257" t="s">
        <v>194</v>
      </c>
      <c r="D257" t="s">
        <v>6</v>
      </c>
      <c r="E257" t="s">
        <v>19</v>
      </c>
      <c r="F257">
        <v>2</v>
      </c>
      <c r="G257">
        <v>0</v>
      </c>
      <c r="H257">
        <v>0</v>
      </c>
      <c r="I257">
        <v>74</v>
      </c>
      <c r="M257" s="39"/>
    </row>
    <row r="258" spans="1:13" x14ac:dyDescent="0.35">
      <c r="A258" t="str">
        <f t="shared" si="4"/>
        <v>62 DayApril-June 2024SCANOvarian</v>
      </c>
      <c r="B258" t="s">
        <v>193</v>
      </c>
      <c r="C258" t="s">
        <v>194</v>
      </c>
      <c r="D258" t="s">
        <v>9</v>
      </c>
      <c r="E258" t="s">
        <v>19</v>
      </c>
      <c r="F258">
        <v>26</v>
      </c>
      <c r="G258">
        <v>22</v>
      </c>
      <c r="H258">
        <v>84.615384615384599</v>
      </c>
      <c r="I258">
        <v>75</v>
      </c>
      <c r="J258">
        <v>48</v>
      </c>
      <c r="M258" s="38"/>
    </row>
    <row r="259" spans="1:13" x14ac:dyDescent="0.35">
      <c r="A259" t="str">
        <f t="shared" si="4"/>
        <v>62 DayApril-June 2024WOSCANOvarian</v>
      </c>
      <c r="B259" t="s">
        <v>193</v>
      </c>
      <c r="C259" t="s">
        <v>194</v>
      </c>
      <c r="D259" t="s">
        <v>10</v>
      </c>
      <c r="E259" t="s">
        <v>19</v>
      </c>
      <c r="F259">
        <v>29</v>
      </c>
      <c r="G259">
        <v>23</v>
      </c>
      <c r="H259">
        <v>79.310344827586206</v>
      </c>
      <c r="I259">
        <v>121</v>
      </c>
      <c r="J259">
        <v>48</v>
      </c>
      <c r="M259" s="39"/>
    </row>
    <row r="260" spans="1:13" x14ac:dyDescent="0.35">
      <c r="A260" t="str">
        <f t="shared" si="4"/>
        <v>62 DayApril-June 2024NCAUpper GI</v>
      </c>
      <c r="B260" t="s">
        <v>193</v>
      </c>
      <c r="C260" t="s">
        <v>194</v>
      </c>
      <c r="D260" t="s">
        <v>150</v>
      </c>
      <c r="E260" t="s">
        <v>160</v>
      </c>
      <c r="F260">
        <v>118</v>
      </c>
      <c r="G260">
        <v>94</v>
      </c>
      <c r="H260">
        <v>79.661016949152497</v>
      </c>
      <c r="I260">
        <v>132</v>
      </c>
      <c r="J260">
        <v>35</v>
      </c>
      <c r="K260">
        <v>84</v>
      </c>
      <c r="L260">
        <v>96</v>
      </c>
      <c r="M260" s="38"/>
    </row>
    <row r="261" spans="1:13" x14ac:dyDescent="0.35">
      <c r="A261" t="str">
        <f t="shared" si="4"/>
        <v>62 DayApril-June 2024NHS Ayrshire &amp; ArranUpper GI</v>
      </c>
      <c r="B261" t="s">
        <v>193</v>
      </c>
      <c r="C261" t="s">
        <v>194</v>
      </c>
      <c r="D261" t="s">
        <v>162</v>
      </c>
      <c r="E261" t="s">
        <v>160</v>
      </c>
      <c r="F261">
        <v>13</v>
      </c>
      <c r="G261">
        <v>9</v>
      </c>
      <c r="H261">
        <v>69.230769230769198</v>
      </c>
      <c r="I261">
        <v>111</v>
      </c>
      <c r="J261">
        <v>59</v>
      </c>
      <c r="M261" s="39"/>
    </row>
    <row r="262" spans="1:13" x14ac:dyDescent="0.35">
      <c r="A262" t="str">
        <f t="shared" si="4"/>
        <v>62 DayApril-June 2024NHS BordersUpper GI</v>
      </c>
      <c r="B262" t="s">
        <v>193</v>
      </c>
      <c r="C262" t="s">
        <v>194</v>
      </c>
      <c r="D262" t="s">
        <v>0</v>
      </c>
      <c r="E262" t="s">
        <v>160</v>
      </c>
      <c r="F262">
        <v>12</v>
      </c>
      <c r="G262">
        <v>11</v>
      </c>
      <c r="H262">
        <v>91.6666666666667</v>
      </c>
      <c r="I262">
        <v>108</v>
      </c>
      <c r="J262">
        <v>44</v>
      </c>
      <c r="M262" s="38"/>
    </row>
    <row r="263" spans="1:13" x14ac:dyDescent="0.35">
      <c r="A263" t="str">
        <f t="shared" si="4"/>
        <v>62 DayApril-June 2024NHS Dumfries &amp; GallowayUpper GI</v>
      </c>
      <c r="B263" t="s">
        <v>193</v>
      </c>
      <c r="C263" t="s">
        <v>194</v>
      </c>
      <c r="D263" t="s">
        <v>163</v>
      </c>
      <c r="E263" t="s">
        <v>160</v>
      </c>
      <c r="F263">
        <v>17</v>
      </c>
      <c r="G263">
        <v>17</v>
      </c>
      <c r="H263">
        <v>100</v>
      </c>
      <c r="I263">
        <v>62</v>
      </c>
      <c r="J263">
        <v>22</v>
      </c>
      <c r="M263" s="39"/>
    </row>
    <row r="264" spans="1:13" x14ac:dyDescent="0.35">
      <c r="A264" t="str">
        <f t="shared" si="4"/>
        <v>62 DayApril-June 2024NHS FifeUpper GI</v>
      </c>
      <c r="B264" t="s">
        <v>193</v>
      </c>
      <c r="C264" t="s">
        <v>194</v>
      </c>
      <c r="D264" t="s">
        <v>164</v>
      </c>
      <c r="E264" t="s">
        <v>160</v>
      </c>
      <c r="F264">
        <v>32</v>
      </c>
      <c r="G264">
        <v>29</v>
      </c>
      <c r="H264">
        <v>90.625</v>
      </c>
      <c r="I264">
        <v>91</v>
      </c>
      <c r="J264">
        <v>27</v>
      </c>
      <c r="M264" s="38"/>
    </row>
    <row r="265" spans="1:13" x14ac:dyDescent="0.35">
      <c r="A265" t="str">
        <f t="shared" si="4"/>
        <v>62 DayApril-June 2024NHS Forth ValleyUpper GI</v>
      </c>
      <c r="B265" t="s">
        <v>193</v>
      </c>
      <c r="C265" t="s">
        <v>194</v>
      </c>
      <c r="D265" t="s">
        <v>165</v>
      </c>
      <c r="E265" t="s">
        <v>160</v>
      </c>
      <c r="F265">
        <v>23</v>
      </c>
      <c r="G265">
        <v>21</v>
      </c>
      <c r="H265">
        <v>91.304347826086996</v>
      </c>
      <c r="I265">
        <v>80</v>
      </c>
      <c r="J265">
        <v>18</v>
      </c>
      <c r="M265" s="39"/>
    </row>
    <row r="266" spans="1:13" x14ac:dyDescent="0.35">
      <c r="A266" t="str">
        <f t="shared" si="4"/>
        <v>62 DayApril-June 2024NHS GrampianUpper GI</v>
      </c>
      <c r="B266" t="s">
        <v>193</v>
      </c>
      <c r="C266" t="s">
        <v>194</v>
      </c>
      <c r="D266" t="s">
        <v>166</v>
      </c>
      <c r="E266" t="s">
        <v>160</v>
      </c>
      <c r="F266">
        <v>57</v>
      </c>
      <c r="G266">
        <v>52</v>
      </c>
      <c r="H266">
        <v>91.228070175438603</v>
      </c>
      <c r="I266">
        <v>132</v>
      </c>
      <c r="J266">
        <v>27</v>
      </c>
      <c r="K266">
        <v>62</v>
      </c>
      <c r="L266">
        <v>84</v>
      </c>
      <c r="M266" s="38"/>
    </row>
    <row r="267" spans="1:13" x14ac:dyDescent="0.35">
      <c r="A267" t="str">
        <f t="shared" si="4"/>
        <v>62 DayApril-June 2024NHS Greater Glasgow &amp; ClydeUpper GI</v>
      </c>
      <c r="B267" t="s">
        <v>193</v>
      </c>
      <c r="C267" t="s">
        <v>194</v>
      </c>
      <c r="D267" t="s">
        <v>11</v>
      </c>
      <c r="E267" t="s">
        <v>160</v>
      </c>
      <c r="F267">
        <v>100</v>
      </c>
      <c r="G267">
        <v>78</v>
      </c>
      <c r="H267">
        <v>78</v>
      </c>
      <c r="I267">
        <v>166</v>
      </c>
      <c r="J267">
        <v>33</v>
      </c>
      <c r="K267">
        <v>86</v>
      </c>
      <c r="L267">
        <v>113</v>
      </c>
      <c r="M267" s="39"/>
    </row>
    <row r="268" spans="1:13" x14ac:dyDescent="0.35">
      <c r="A268" t="str">
        <f t="shared" si="4"/>
        <v>62 DayApril-June 2024NHS HighlandUpper GI</v>
      </c>
      <c r="B268" t="s">
        <v>193</v>
      </c>
      <c r="C268" t="s">
        <v>194</v>
      </c>
      <c r="D268" t="s">
        <v>1</v>
      </c>
      <c r="E268" t="s">
        <v>160</v>
      </c>
      <c r="F268">
        <v>29</v>
      </c>
      <c r="G268">
        <v>22</v>
      </c>
      <c r="H268">
        <v>75.862068965517196</v>
      </c>
      <c r="I268">
        <v>89</v>
      </c>
      <c r="J268">
        <v>46</v>
      </c>
      <c r="M268" s="38"/>
    </row>
    <row r="269" spans="1:13" x14ac:dyDescent="0.35">
      <c r="A269" t="str">
        <f t="shared" si="4"/>
        <v>62 DayApril-June 2024NHS LanarkshireUpper GI</v>
      </c>
      <c r="B269" t="s">
        <v>193</v>
      </c>
      <c r="C269" t="s">
        <v>194</v>
      </c>
      <c r="D269" t="s">
        <v>2</v>
      </c>
      <c r="E269" t="s">
        <v>160</v>
      </c>
      <c r="F269">
        <v>35</v>
      </c>
      <c r="G269">
        <v>28</v>
      </c>
      <c r="H269">
        <v>80</v>
      </c>
      <c r="I269">
        <v>157</v>
      </c>
      <c r="J269">
        <v>49</v>
      </c>
      <c r="M269" s="39"/>
    </row>
    <row r="270" spans="1:13" x14ac:dyDescent="0.35">
      <c r="A270" t="str">
        <f t="shared" si="4"/>
        <v>62 DayApril-June 2024NHS LothianUpper GI</v>
      </c>
      <c r="B270" t="s">
        <v>193</v>
      </c>
      <c r="C270" t="s">
        <v>194</v>
      </c>
      <c r="D270" t="s">
        <v>3</v>
      </c>
      <c r="E270" t="s">
        <v>160</v>
      </c>
      <c r="F270">
        <v>84</v>
      </c>
      <c r="G270">
        <v>80</v>
      </c>
      <c r="H270">
        <v>95.238095238095198</v>
      </c>
      <c r="I270">
        <v>94</v>
      </c>
      <c r="J270">
        <v>24</v>
      </c>
      <c r="K270">
        <v>59</v>
      </c>
      <c r="L270">
        <v>61</v>
      </c>
      <c r="M270" s="38"/>
    </row>
    <row r="271" spans="1:13" x14ac:dyDescent="0.35">
      <c r="A271" t="str">
        <f t="shared" si="4"/>
        <v>62 DayApril-June 2024NHS OrkneyUpper GI</v>
      </c>
      <c r="B271" t="s">
        <v>193</v>
      </c>
      <c r="C271" t="s">
        <v>194</v>
      </c>
      <c r="D271" t="s">
        <v>4</v>
      </c>
      <c r="E271" t="s">
        <v>160</v>
      </c>
      <c r="F271">
        <v>2</v>
      </c>
      <c r="G271">
        <v>1</v>
      </c>
      <c r="H271">
        <v>50</v>
      </c>
      <c r="I271">
        <v>65</v>
      </c>
      <c r="M271" s="39"/>
    </row>
    <row r="272" spans="1:13" x14ac:dyDescent="0.35">
      <c r="A272" t="str">
        <f t="shared" si="4"/>
        <v>62 DayApril-June 2024NHS ScotlandUpper GI</v>
      </c>
      <c r="B272" t="s">
        <v>193</v>
      </c>
      <c r="C272" t="s">
        <v>194</v>
      </c>
      <c r="D272" t="s">
        <v>8</v>
      </c>
      <c r="E272" t="s">
        <v>160</v>
      </c>
      <c r="F272">
        <v>434</v>
      </c>
      <c r="G272">
        <v>367</v>
      </c>
      <c r="H272">
        <v>84.562211981566804</v>
      </c>
      <c r="I272">
        <v>166</v>
      </c>
      <c r="J272">
        <v>32</v>
      </c>
      <c r="K272">
        <v>78</v>
      </c>
      <c r="L272">
        <v>97</v>
      </c>
      <c r="M272" s="38"/>
    </row>
    <row r="273" spans="1:13" x14ac:dyDescent="0.35">
      <c r="A273" t="str">
        <f t="shared" si="4"/>
        <v>62 DayApril-June 2024NHS ShetlandUpper GI</v>
      </c>
      <c r="B273" t="s">
        <v>193</v>
      </c>
      <c r="C273" t="s">
        <v>194</v>
      </c>
      <c r="D273" t="s">
        <v>5</v>
      </c>
      <c r="E273" t="s">
        <v>160</v>
      </c>
      <c r="F273">
        <v>2</v>
      </c>
      <c r="G273">
        <v>2</v>
      </c>
      <c r="H273">
        <v>100</v>
      </c>
      <c r="I273">
        <v>53</v>
      </c>
      <c r="M273" s="39"/>
    </row>
    <row r="274" spans="1:13" x14ac:dyDescent="0.35">
      <c r="A274" t="str">
        <f t="shared" ref="A274:A337" si="5">CONCATENATE(B274,C274,D274,E274)</f>
        <v>62 DayApril-June 2024NHS TaysideUpper GI</v>
      </c>
      <c r="B274" t="s">
        <v>193</v>
      </c>
      <c r="C274" t="s">
        <v>194</v>
      </c>
      <c r="D274" t="s">
        <v>6</v>
      </c>
      <c r="E274" t="s">
        <v>160</v>
      </c>
      <c r="F274">
        <v>25</v>
      </c>
      <c r="G274">
        <v>14</v>
      </c>
      <c r="H274">
        <v>56</v>
      </c>
      <c r="I274">
        <v>122</v>
      </c>
      <c r="J274">
        <v>40</v>
      </c>
      <c r="M274" s="38"/>
    </row>
    <row r="275" spans="1:13" x14ac:dyDescent="0.35">
      <c r="A275" t="str">
        <f t="shared" si="5"/>
        <v>62 DayApril-June 2024NHS Western IslesUpper GI</v>
      </c>
      <c r="B275" t="s">
        <v>193</v>
      </c>
      <c r="C275" t="s">
        <v>194</v>
      </c>
      <c r="D275" t="s">
        <v>7</v>
      </c>
      <c r="E275" t="s">
        <v>160</v>
      </c>
      <c r="F275">
        <v>3</v>
      </c>
      <c r="G275">
        <v>3</v>
      </c>
      <c r="H275">
        <v>100</v>
      </c>
      <c r="I275">
        <v>47</v>
      </c>
      <c r="J275">
        <v>20</v>
      </c>
      <c r="M275" s="39"/>
    </row>
    <row r="276" spans="1:13" x14ac:dyDescent="0.35">
      <c r="A276" t="str">
        <f t="shared" si="5"/>
        <v>62 DayApril-June 2024SCANUpper GI</v>
      </c>
      <c r="B276" t="s">
        <v>193</v>
      </c>
      <c r="C276" t="s">
        <v>194</v>
      </c>
      <c r="D276" t="s">
        <v>9</v>
      </c>
      <c r="E276" t="s">
        <v>160</v>
      </c>
      <c r="F276">
        <v>145</v>
      </c>
      <c r="G276">
        <v>137</v>
      </c>
      <c r="H276">
        <v>94.482758620689694</v>
      </c>
      <c r="I276">
        <v>108</v>
      </c>
      <c r="J276">
        <v>26</v>
      </c>
      <c r="K276">
        <v>60</v>
      </c>
      <c r="L276">
        <v>64</v>
      </c>
      <c r="M276" s="38"/>
    </row>
    <row r="277" spans="1:13" x14ac:dyDescent="0.35">
      <c r="A277" t="str">
        <f t="shared" si="5"/>
        <v>62 DayApril-June 2024WOSCANUpper GI</v>
      </c>
      <c r="B277" t="s">
        <v>193</v>
      </c>
      <c r="C277" t="s">
        <v>194</v>
      </c>
      <c r="D277" t="s">
        <v>10</v>
      </c>
      <c r="E277" t="s">
        <v>160</v>
      </c>
      <c r="F277">
        <v>171</v>
      </c>
      <c r="G277">
        <v>136</v>
      </c>
      <c r="H277">
        <v>79.532163742690102</v>
      </c>
      <c r="I277">
        <v>166</v>
      </c>
      <c r="J277">
        <v>37</v>
      </c>
      <c r="K277">
        <v>94</v>
      </c>
      <c r="L277">
        <v>116</v>
      </c>
      <c r="M277" s="39"/>
    </row>
    <row r="278" spans="1:13" x14ac:dyDescent="0.35">
      <c r="A278" t="str">
        <f t="shared" si="5"/>
        <v>62 DayApril-June 2024NCAUpper GI - Hepatopancreatobiliary</v>
      </c>
      <c r="B278" t="s">
        <v>193</v>
      </c>
      <c r="C278" t="s">
        <v>194</v>
      </c>
      <c r="D278" t="s">
        <v>150</v>
      </c>
      <c r="E278" t="s">
        <v>167</v>
      </c>
      <c r="F278">
        <v>54</v>
      </c>
      <c r="G278">
        <v>51</v>
      </c>
      <c r="H278">
        <v>94.4444444444444</v>
      </c>
      <c r="I278">
        <v>86</v>
      </c>
      <c r="J278">
        <v>20</v>
      </c>
      <c r="K278">
        <v>52</v>
      </c>
      <c r="L278">
        <v>61</v>
      </c>
      <c r="M278" s="38"/>
    </row>
    <row r="279" spans="1:13" x14ac:dyDescent="0.35">
      <c r="A279" t="str">
        <f t="shared" si="5"/>
        <v>62 DayApril-June 2024NHS Ayrshire &amp; ArranUpper GI - Hepatopancreatobiliary</v>
      </c>
      <c r="B279" t="s">
        <v>193</v>
      </c>
      <c r="C279" t="s">
        <v>194</v>
      </c>
      <c r="D279" t="s">
        <v>162</v>
      </c>
      <c r="E279" t="s">
        <v>167</v>
      </c>
      <c r="F279">
        <v>2</v>
      </c>
      <c r="G279">
        <v>2</v>
      </c>
      <c r="H279">
        <v>100</v>
      </c>
      <c r="I279">
        <v>58</v>
      </c>
      <c r="M279" s="39"/>
    </row>
    <row r="280" spans="1:13" x14ac:dyDescent="0.35">
      <c r="A280" t="str">
        <f t="shared" si="5"/>
        <v>62 DayApril-June 2024NHS BordersUpper GI - Hepatopancreatobiliary</v>
      </c>
      <c r="B280" t="s">
        <v>193</v>
      </c>
      <c r="C280" t="s">
        <v>194</v>
      </c>
      <c r="D280" t="s">
        <v>0</v>
      </c>
      <c r="E280" t="s">
        <v>167</v>
      </c>
      <c r="F280">
        <v>4</v>
      </c>
      <c r="G280">
        <v>4</v>
      </c>
      <c r="H280">
        <v>100</v>
      </c>
      <c r="I280">
        <v>58</v>
      </c>
      <c r="J280">
        <v>46</v>
      </c>
      <c r="M280" s="38"/>
    </row>
    <row r="281" spans="1:13" x14ac:dyDescent="0.35">
      <c r="A281" t="str">
        <f t="shared" si="5"/>
        <v>62 DayApril-June 2024NHS Dumfries &amp; GallowayUpper GI - Hepatopancreatobiliary</v>
      </c>
      <c r="B281" t="s">
        <v>193</v>
      </c>
      <c r="C281" t="s">
        <v>194</v>
      </c>
      <c r="D281" t="s">
        <v>163</v>
      </c>
      <c r="E281" t="s">
        <v>167</v>
      </c>
      <c r="F281">
        <v>10</v>
      </c>
      <c r="G281">
        <v>10</v>
      </c>
      <c r="H281">
        <v>100</v>
      </c>
      <c r="I281">
        <v>55</v>
      </c>
      <c r="J281">
        <v>24</v>
      </c>
      <c r="M281" s="39"/>
    </row>
    <row r="282" spans="1:13" x14ac:dyDescent="0.35">
      <c r="A282" t="str">
        <f t="shared" si="5"/>
        <v>62 DayApril-June 2024NHS FifeUpper GI - Hepatopancreatobiliary</v>
      </c>
      <c r="B282" t="s">
        <v>193</v>
      </c>
      <c r="C282" t="s">
        <v>194</v>
      </c>
      <c r="D282" t="s">
        <v>164</v>
      </c>
      <c r="E282" t="s">
        <v>167</v>
      </c>
      <c r="F282">
        <v>19</v>
      </c>
      <c r="G282">
        <v>18</v>
      </c>
      <c r="H282">
        <v>94.736842105263193</v>
      </c>
      <c r="I282">
        <v>84</v>
      </c>
      <c r="J282">
        <v>22</v>
      </c>
      <c r="M282" s="38"/>
    </row>
    <row r="283" spans="1:13" x14ac:dyDescent="0.35">
      <c r="A283" t="str">
        <f t="shared" si="5"/>
        <v>62 DayApril-June 2024NHS Forth ValleyUpper GI - Hepatopancreatobiliary</v>
      </c>
      <c r="B283" t="s">
        <v>193</v>
      </c>
      <c r="C283" t="s">
        <v>194</v>
      </c>
      <c r="D283" t="s">
        <v>165</v>
      </c>
      <c r="E283" t="s">
        <v>167</v>
      </c>
      <c r="F283">
        <v>12</v>
      </c>
      <c r="G283">
        <v>12</v>
      </c>
      <c r="H283">
        <v>100</v>
      </c>
      <c r="I283">
        <v>62</v>
      </c>
      <c r="J283">
        <v>10</v>
      </c>
      <c r="M283" s="39"/>
    </row>
    <row r="284" spans="1:13" x14ac:dyDescent="0.35">
      <c r="A284" t="str">
        <f t="shared" si="5"/>
        <v>62 DayApril-June 2024NHS GrampianUpper GI - Hepatopancreatobiliary</v>
      </c>
      <c r="B284" t="s">
        <v>193</v>
      </c>
      <c r="C284" t="s">
        <v>194</v>
      </c>
      <c r="D284" t="s">
        <v>166</v>
      </c>
      <c r="E284" t="s">
        <v>167</v>
      </c>
      <c r="F284">
        <v>33</v>
      </c>
      <c r="G284">
        <v>32</v>
      </c>
      <c r="H284">
        <v>96.969696969696997</v>
      </c>
      <c r="I284">
        <v>86</v>
      </c>
      <c r="J284">
        <v>13</v>
      </c>
      <c r="M284" s="38"/>
    </row>
    <row r="285" spans="1:13" x14ac:dyDescent="0.35">
      <c r="A285" t="str">
        <f t="shared" si="5"/>
        <v>62 DayApril-June 2024NHS Greater Glasgow &amp; ClydeUpper GI - Hepatopancreatobiliary</v>
      </c>
      <c r="B285" t="s">
        <v>193</v>
      </c>
      <c r="C285" t="s">
        <v>194</v>
      </c>
      <c r="D285" t="s">
        <v>11</v>
      </c>
      <c r="E285" t="s">
        <v>167</v>
      </c>
      <c r="F285">
        <v>60</v>
      </c>
      <c r="G285">
        <v>52</v>
      </c>
      <c r="H285">
        <v>86.6666666666667</v>
      </c>
      <c r="I285">
        <v>122</v>
      </c>
      <c r="J285">
        <v>28</v>
      </c>
      <c r="K285">
        <v>67</v>
      </c>
      <c r="L285">
        <v>85</v>
      </c>
      <c r="M285" s="39"/>
    </row>
    <row r="286" spans="1:13" x14ac:dyDescent="0.35">
      <c r="A286" t="str">
        <f t="shared" si="5"/>
        <v>62 DayApril-June 2024NHS HighlandUpper GI - Hepatopancreatobiliary</v>
      </c>
      <c r="B286" t="s">
        <v>193</v>
      </c>
      <c r="C286" t="s">
        <v>194</v>
      </c>
      <c r="D286" t="s">
        <v>1</v>
      </c>
      <c r="E286" t="s">
        <v>167</v>
      </c>
      <c r="F286">
        <v>12</v>
      </c>
      <c r="G286">
        <v>11</v>
      </c>
      <c r="H286">
        <v>91.6666666666667</v>
      </c>
      <c r="I286">
        <v>65</v>
      </c>
      <c r="J286">
        <v>24</v>
      </c>
      <c r="M286" s="38"/>
    </row>
    <row r="287" spans="1:13" x14ac:dyDescent="0.35">
      <c r="A287" t="str">
        <f t="shared" si="5"/>
        <v>62 DayApril-June 2024NHS LanarkshireUpper GI - Hepatopancreatobiliary</v>
      </c>
      <c r="B287" t="s">
        <v>193</v>
      </c>
      <c r="C287" t="s">
        <v>194</v>
      </c>
      <c r="D287" t="s">
        <v>2</v>
      </c>
      <c r="E287" t="s">
        <v>167</v>
      </c>
      <c r="F287">
        <v>6</v>
      </c>
      <c r="G287">
        <v>6</v>
      </c>
      <c r="H287">
        <v>100</v>
      </c>
      <c r="I287">
        <v>46</v>
      </c>
      <c r="J287">
        <v>27</v>
      </c>
      <c r="M287" s="39"/>
    </row>
    <row r="288" spans="1:13" x14ac:dyDescent="0.35">
      <c r="A288" t="str">
        <f t="shared" si="5"/>
        <v>62 DayApril-June 2024NHS LothianUpper GI - Hepatopancreatobiliary</v>
      </c>
      <c r="B288" t="s">
        <v>193</v>
      </c>
      <c r="C288" t="s">
        <v>194</v>
      </c>
      <c r="D288" t="s">
        <v>3</v>
      </c>
      <c r="E288" t="s">
        <v>167</v>
      </c>
      <c r="F288">
        <v>52</v>
      </c>
      <c r="G288">
        <v>51</v>
      </c>
      <c r="H288">
        <v>98.076923076923094</v>
      </c>
      <c r="I288">
        <v>94</v>
      </c>
      <c r="J288">
        <v>15</v>
      </c>
      <c r="K288">
        <v>39</v>
      </c>
      <c r="L288">
        <v>52</v>
      </c>
      <c r="M288" s="38"/>
    </row>
    <row r="289" spans="1:13" x14ac:dyDescent="0.35">
      <c r="A289" t="str">
        <f t="shared" si="5"/>
        <v>62 DayApril-June 2024NHS ScotlandUpper GI - Hepatopancreatobiliary</v>
      </c>
      <c r="B289" t="s">
        <v>193</v>
      </c>
      <c r="C289" t="s">
        <v>194</v>
      </c>
      <c r="D289" t="s">
        <v>8</v>
      </c>
      <c r="E289" t="s">
        <v>167</v>
      </c>
      <c r="F289">
        <v>219</v>
      </c>
      <c r="G289">
        <v>206</v>
      </c>
      <c r="H289">
        <v>94.063926940639305</v>
      </c>
      <c r="I289">
        <v>122</v>
      </c>
      <c r="J289">
        <v>22</v>
      </c>
      <c r="K289">
        <v>57</v>
      </c>
      <c r="L289">
        <v>65</v>
      </c>
      <c r="M289" s="39"/>
    </row>
    <row r="290" spans="1:13" x14ac:dyDescent="0.35">
      <c r="A290" t="str">
        <f t="shared" si="5"/>
        <v>62 DayApril-June 2024NHS TaysideUpper GI - Hepatopancreatobiliary</v>
      </c>
      <c r="B290" t="s">
        <v>193</v>
      </c>
      <c r="C290" t="s">
        <v>194</v>
      </c>
      <c r="D290" t="s">
        <v>6</v>
      </c>
      <c r="E290" t="s">
        <v>167</v>
      </c>
      <c r="F290">
        <v>8</v>
      </c>
      <c r="G290">
        <v>7</v>
      </c>
      <c r="H290">
        <v>87.5</v>
      </c>
      <c r="I290">
        <v>66</v>
      </c>
      <c r="J290">
        <v>32</v>
      </c>
      <c r="M290" s="38"/>
    </row>
    <row r="291" spans="1:13" x14ac:dyDescent="0.35">
      <c r="A291" t="str">
        <f t="shared" si="5"/>
        <v>62 DayApril-June 2024NHS Western IslesUpper GI - Hepatopancreatobiliary</v>
      </c>
      <c r="B291" t="s">
        <v>193</v>
      </c>
      <c r="C291" t="s">
        <v>194</v>
      </c>
      <c r="D291" t="s">
        <v>7</v>
      </c>
      <c r="E291" t="s">
        <v>167</v>
      </c>
      <c r="F291">
        <v>1</v>
      </c>
      <c r="G291">
        <v>1</v>
      </c>
      <c r="H291">
        <v>100</v>
      </c>
      <c r="I291">
        <v>20</v>
      </c>
      <c r="M291" s="39"/>
    </row>
    <row r="292" spans="1:13" x14ac:dyDescent="0.35">
      <c r="A292" t="str">
        <f t="shared" si="5"/>
        <v>62 DayApril-June 2024SCANUpper GI - Hepatopancreatobiliary</v>
      </c>
      <c r="B292" t="s">
        <v>193</v>
      </c>
      <c r="C292" t="s">
        <v>194</v>
      </c>
      <c r="D292" t="s">
        <v>9</v>
      </c>
      <c r="E292" t="s">
        <v>167</v>
      </c>
      <c r="F292">
        <v>85</v>
      </c>
      <c r="G292">
        <v>83</v>
      </c>
      <c r="H292">
        <v>97.647058823529406</v>
      </c>
      <c r="I292">
        <v>94</v>
      </c>
      <c r="J292">
        <v>20</v>
      </c>
      <c r="K292">
        <v>55</v>
      </c>
      <c r="L292">
        <v>55</v>
      </c>
      <c r="M292" s="38"/>
    </row>
    <row r="293" spans="1:13" x14ac:dyDescent="0.35">
      <c r="A293" t="str">
        <f t="shared" si="5"/>
        <v>62 DayApril-June 2024WOSCANUpper GI - Hepatopancreatobiliary</v>
      </c>
      <c r="B293" t="s">
        <v>193</v>
      </c>
      <c r="C293" t="s">
        <v>194</v>
      </c>
      <c r="D293" t="s">
        <v>10</v>
      </c>
      <c r="E293" t="s">
        <v>167</v>
      </c>
      <c r="F293">
        <v>80</v>
      </c>
      <c r="G293">
        <v>72</v>
      </c>
      <c r="H293">
        <v>90</v>
      </c>
      <c r="I293">
        <v>122</v>
      </c>
      <c r="J293">
        <v>26</v>
      </c>
      <c r="K293">
        <v>62</v>
      </c>
      <c r="L293">
        <v>82</v>
      </c>
      <c r="M293" s="39"/>
    </row>
    <row r="294" spans="1:13" x14ac:dyDescent="0.35">
      <c r="A294" t="str">
        <f t="shared" si="5"/>
        <v>62 DayApril-June 2024NCAUpper GI - Oesophagogastric</v>
      </c>
      <c r="B294" t="s">
        <v>193</v>
      </c>
      <c r="C294" t="s">
        <v>194</v>
      </c>
      <c r="D294" t="s">
        <v>150</v>
      </c>
      <c r="E294" t="s">
        <v>168</v>
      </c>
      <c r="F294">
        <v>64</v>
      </c>
      <c r="G294">
        <v>43</v>
      </c>
      <c r="H294">
        <v>67.1875</v>
      </c>
      <c r="I294">
        <v>132</v>
      </c>
      <c r="J294">
        <v>52</v>
      </c>
      <c r="K294">
        <v>96</v>
      </c>
      <c r="L294">
        <v>102</v>
      </c>
      <c r="M294" s="38"/>
    </row>
    <row r="295" spans="1:13" x14ac:dyDescent="0.35">
      <c r="A295" t="str">
        <f t="shared" si="5"/>
        <v>62 DayApril-June 2024NHS Ayrshire &amp; ArranUpper GI - Oesophagogastric</v>
      </c>
      <c r="B295" t="s">
        <v>193</v>
      </c>
      <c r="C295" t="s">
        <v>194</v>
      </c>
      <c r="D295" t="s">
        <v>162</v>
      </c>
      <c r="E295" t="s">
        <v>168</v>
      </c>
      <c r="F295">
        <v>11</v>
      </c>
      <c r="G295">
        <v>7</v>
      </c>
      <c r="H295">
        <v>63.636363636363598</v>
      </c>
      <c r="I295">
        <v>111</v>
      </c>
      <c r="J295">
        <v>62</v>
      </c>
      <c r="M295" s="39"/>
    </row>
    <row r="296" spans="1:13" x14ac:dyDescent="0.35">
      <c r="A296" t="str">
        <f t="shared" si="5"/>
        <v>62 DayApril-June 2024NHS BordersUpper GI - Oesophagogastric</v>
      </c>
      <c r="B296" t="s">
        <v>193</v>
      </c>
      <c r="C296" t="s">
        <v>194</v>
      </c>
      <c r="D296" t="s">
        <v>0</v>
      </c>
      <c r="E296" t="s">
        <v>168</v>
      </c>
      <c r="F296">
        <v>8</v>
      </c>
      <c r="G296">
        <v>7</v>
      </c>
      <c r="H296">
        <v>87.5</v>
      </c>
      <c r="I296">
        <v>108</v>
      </c>
      <c r="J296">
        <v>44</v>
      </c>
      <c r="M296" s="38"/>
    </row>
    <row r="297" spans="1:13" x14ac:dyDescent="0.35">
      <c r="A297" t="str">
        <f t="shared" si="5"/>
        <v>62 DayApril-June 2024NHS Dumfries &amp; GallowayUpper GI - Oesophagogastric</v>
      </c>
      <c r="B297" t="s">
        <v>193</v>
      </c>
      <c r="C297" t="s">
        <v>194</v>
      </c>
      <c r="D297" t="s">
        <v>163</v>
      </c>
      <c r="E297" t="s">
        <v>168</v>
      </c>
      <c r="F297">
        <v>7</v>
      </c>
      <c r="G297">
        <v>7</v>
      </c>
      <c r="H297">
        <v>100</v>
      </c>
      <c r="I297">
        <v>62</v>
      </c>
      <c r="J297">
        <v>22</v>
      </c>
      <c r="M297" s="39"/>
    </row>
    <row r="298" spans="1:13" x14ac:dyDescent="0.35">
      <c r="A298" t="str">
        <f t="shared" si="5"/>
        <v>62 DayApril-June 2024NHS FifeUpper GI - Oesophagogastric</v>
      </c>
      <c r="B298" t="s">
        <v>193</v>
      </c>
      <c r="C298" t="s">
        <v>194</v>
      </c>
      <c r="D298" t="s">
        <v>164</v>
      </c>
      <c r="E298" t="s">
        <v>168</v>
      </c>
      <c r="F298">
        <v>13</v>
      </c>
      <c r="G298">
        <v>11</v>
      </c>
      <c r="H298">
        <v>84.615384615384599</v>
      </c>
      <c r="I298">
        <v>91</v>
      </c>
      <c r="J298">
        <v>34</v>
      </c>
      <c r="M298" s="38"/>
    </row>
    <row r="299" spans="1:13" x14ac:dyDescent="0.35">
      <c r="A299" t="str">
        <f t="shared" si="5"/>
        <v>62 DayApril-June 2024NHS Forth ValleyUpper GI - Oesophagogastric</v>
      </c>
      <c r="B299" t="s">
        <v>193</v>
      </c>
      <c r="C299" t="s">
        <v>194</v>
      </c>
      <c r="D299" t="s">
        <v>165</v>
      </c>
      <c r="E299" t="s">
        <v>168</v>
      </c>
      <c r="F299">
        <v>11</v>
      </c>
      <c r="G299">
        <v>9</v>
      </c>
      <c r="H299">
        <v>81.818181818181799</v>
      </c>
      <c r="I299">
        <v>80</v>
      </c>
      <c r="J299">
        <v>38</v>
      </c>
      <c r="M299" s="39"/>
    </row>
    <row r="300" spans="1:13" x14ac:dyDescent="0.35">
      <c r="A300" t="str">
        <f t="shared" si="5"/>
        <v>62 DayApril-June 2024NHS GrampianUpper GI - Oesophagogastric</v>
      </c>
      <c r="B300" t="s">
        <v>193</v>
      </c>
      <c r="C300" t="s">
        <v>194</v>
      </c>
      <c r="D300" t="s">
        <v>166</v>
      </c>
      <c r="E300" t="s">
        <v>168</v>
      </c>
      <c r="F300">
        <v>24</v>
      </c>
      <c r="G300">
        <v>20</v>
      </c>
      <c r="H300">
        <v>83.3333333333333</v>
      </c>
      <c r="I300">
        <v>132</v>
      </c>
      <c r="J300">
        <v>48</v>
      </c>
      <c r="M300" s="38"/>
    </row>
    <row r="301" spans="1:13" x14ac:dyDescent="0.35">
      <c r="A301" t="str">
        <f t="shared" si="5"/>
        <v>62 DayApril-June 2024NHS Greater Glasgow &amp; ClydeUpper GI - Oesophagogastric</v>
      </c>
      <c r="B301" t="s">
        <v>193</v>
      </c>
      <c r="C301" t="s">
        <v>194</v>
      </c>
      <c r="D301" t="s">
        <v>11</v>
      </c>
      <c r="E301" t="s">
        <v>168</v>
      </c>
      <c r="F301">
        <v>40</v>
      </c>
      <c r="G301">
        <v>26</v>
      </c>
      <c r="H301">
        <v>65</v>
      </c>
      <c r="I301">
        <v>166</v>
      </c>
      <c r="J301">
        <v>50</v>
      </c>
      <c r="K301">
        <v>114</v>
      </c>
      <c r="L301">
        <v>127</v>
      </c>
      <c r="M301" s="39"/>
    </row>
    <row r="302" spans="1:13" x14ac:dyDescent="0.35">
      <c r="A302" t="str">
        <f t="shared" si="5"/>
        <v>62 DayApril-June 2024NHS HighlandUpper GI - Oesophagogastric</v>
      </c>
      <c r="B302" t="s">
        <v>193</v>
      </c>
      <c r="C302" t="s">
        <v>194</v>
      </c>
      <c r="D302" t="s">
        <v>1</v>
      </c>
      <c r="E302" t="s">
        <v>168</v>
      </c>
      <c r="F302">
        <v>17</v>
      </c>
      <c r="G302">
        <v>11</v>
      </c>
      <c r="H302">
        <v>64.705882352941202</v>
      </c>
      <c r="I302">
        <v>89</v>
      </c>
      <c r="J302">
        <v>53</v>
      </c>
      <c r="M302" s="38"/>
    </row>
    <row r="303" spans="1:13" x14ac:dyDescent="0.35">
      <c r="A303" t="str">
        <f t="shared" si="5"/>
        <v>62 DayApril-June 2024NHS LanarkshireUpper GI - Oesophagogastric</v>
      </c>
      <c r="B303" t="s">
        <v>193</v>
      </c>
      <c r="C303" t="s">
        <v>194</v>
      </c>
      <c r="D303" t="s">
        <v>2</v>
      </c>
      <c r="E303" t="s">
        <v>168</v>
      </c>
      <c r="F303">
        <v>29</v>
      </c>
      <c r="G303">
        <v>22</v>
      </c>
      <c r="H303">
        <v>75.862068965517196</v>
      </c>
      <c r="I303">
        <v>157</v>
      </c>
      <c r="J303">
        <v>53</v>
      </c>
      <c r="M303" s="39"/>
    </row>
    <row r="304" spans="1:13" x14ac:dyDescent="0.35">
      <c r="A304" t="str">
        <f t="shared" si="5"/>
        <v>62 DayApril-June 2024NHS LothianUpper GI - Oesophagogastric</v>
      </c>
      <c r="B304" t="s">
        <v>193</v>
      </c>
      <c r="C304" t="s">
        <v>194</v>
      </c>
      <c r="D304" t="s">
        <v>3</v>
      </c>
      <c r="E304" t="s">
        <v>168</v>
      </c>
      <c r="F304">
        <v>32</v>
      </c>
      <c r="G304">
        <v>29</v>
      </c>
      <c r="H304">
        <v>90.625</v>
      </c>
      <c r="I304">
        <v>69</v>
      </c>
      <c r="J304">
        <v>46</v>
      </c>
      <c r="M304" s="38"/>
    </row>
    <row r="305" spans="1:13" x14ac:dyDescent="0.35">
      <c r="A305" t="str">
        <f t="shared" si="5"/>
        <v>62 DayApril-June 2024NHS OrkneyUpper GI - Oesophagogastric</v>
      </c>
      <c r="B305" t="s">
        <v>193</v>
      </c>
      <c r="C305" t="s">
        <v>194</v>
      </c>
      <c r="D305" t="s">
        <v>4</v>
      </c>
      <c r="E305" t="s">
        <v>168</v>
      </c>
      <c r="F305">
        <v>2</v>
      </c>
      <c r="G305">
        <v>1</v>
      </c>
      <c r="H305">
        <v>50</v>
      </c>
      <c r="I305">
        <v>65</v>
      </c>
      <c r="M305" s="39"/>
    </row>
    <row r="306" spans="1:13" x14ac:dyDescent="0.35">
      <c r="A306" t="str">
        <f t="shared" si="5"/>
        <v>62 DayApril-June 2024NHS ScotlandUpper GI - Oesophagogastric</v>
      </c>
      <c r="B306" t="s">
        <v>193</v>
      </c>
      <c r="C306" t="s">
        <v>194</v>
      </c>
      <c r="D306" t="s">
        <v>8</v>
      </c>
      <c r="E306" t="s">
        <v>168</v>
      </c>
      <c r="F306">
        <v>215</v>
      </c>
      <c r="G306">
        <v>161</v>
      </c>
      <c r="H306">
        <v>74.883720930232599</v>
      </c>
      <c r="I306">
        <v>166</v>
      </c>
      <c r="J306">
        <v>49</v>
      </c>
      <c r="K306">
        <v>96</v>
      </c>
      <c r="L306">
        <v>113</v>
      </c>
      <c r="M306" s="38"/>
    </row>
    <row r="307" spans="1:13" x14ac:dyDescent="0.35">
      <c r="A307" t="str">
        <f t="shared" si="5"/>
        <v>62 DayApril-June 2024NHS ShetlandUpper GI - Oesophagogastric</v>
      </c>
      <c r="B307" t="s">
        <v>193</v>
      </c>
      <c r="C307" t="s">
        <v>194</v>
      </c>
      <c r="D307" t="s">
        <v>5</v>
      </c>
      <c r="E307" t="s">
        <v>168</v>
      </c>
      <c r="F307">
        <v>2</v>
      </c>
      <c r="G307">
        <v>2</v>
      </c>
      <c r="H307">
        <v>100</v>
      </c>
      <c r="I307">
        <v>53</v>
      </c>
      <c r="M307" s="39"/>
    </row>
    <row r="308" spans="1:13" x14ac:dyDescent="0.35">
      <c r="A308" t="str">
        <f t="shared" si="5"/>
        <v>62 DayApril-June 2024NHS TaysideUpper GI - Oesophagogastric</v>
      </c>
      <c r="B308" t="s">
        <v>193</v>
      </c>
      <c r="C308" t="s">
        <v>194</v>
      </c>
      <c r="D308" t="s">
        <v>6</v>
      </c>
      <c r="E308" t="s">
        <v>168</v>
      </c>
      <c r="F308">
        <v>17</v>
      </c>
      <c r="G308">
        <v>7</v>
      </c>
      <c r="H308">
        <v>41.176470588235297</v>
      </c>
      <c r="I308">
        <v>122</v>
      </c>
      <c r="J308">
        <v>67</v>
      </c>
      <c r="M308" s="38"/>
    </row>
    <row r="309" spans="1:13" x14ac:dyDescent="0.35">
      <c r="A309" t="str">
        <f t="shared" si="5"/>
        <v>62 DayApril-June 2024NHS Western IslesUpper GI - Oesophagogastric</v>
      </c>
      <c r="B309" t="s">
        <v>193</v>
      </c>
      <c r="C309" t="s">
        <v>194</v>
      </c>
      <c r="D309" t="s">
        <v>7</v>
      </c>
      <c r="E309" t="s">
        <v>168</v>
      </c>
      <c r="F309">
        <v>2</v>
      </c>
      <c r="G309">
        <v>2</v>
      </c>
      <c r="H309">
        <v>100</v>
      </c>
      <c r="I309">
        <v>47</v>
      </c>
      <c r="M309" s="39"/>
    </row>
    <row r="310" spans="1:13" x14ac:dyDescent="0.35">
      <c r="A310" t="str">
        <f t="shared" si="5"/>
        <v>62 DayApril-June 2024SCANUpper GI - Oesophagogastric</v>
      </c>
      <c r="B310" t="s">
        <v>193</v>
      </c>
      <c r="C310" t="s">
        <v>194</v>
      </c>
      <c r="D310" t="s">
        <v>9</v>
      </c>
      <c r="E310" t="s">
        <v>168</v>
      </c>
      <c r="F310">
        <v>60</v>
      </c>
      <c r="G310">
        <v>54</v>
      </c>
      <c r="H310">
        <v>90</v>
      </c>
      <c r="I310">
        <v>108</v>
      </c>
      <c r="J310">
        <v>44</v>
      </c>
      <c r="K310">
        <v>62</v>
      </c>
      <c r="L310">
        <v>70</v>
      </c>
      <c r="M310" s="38"/>
    </row>
    <row r="311" spans="1:13" x14ac:dyDescent="0.35">
      <c r="A311" t="str">
        <f t="shared" si="5"/>
        <v>62 DayApril-June 2024WOSCANUpper GI - Oesophagogastric</v>
      </c>
      <c r="B311" t="s">
        <v>193</v>
      </c>
      <c r="C311" t="s">
        <v>194</v>
      </c>
      <c r="D311" t="s">
        <v>10</v>
      </c>
      <c r="E311" t="s">
        <v>168</v>
      </c>
      <c r="F311">
        <v>91</v>
      </c>
      <c r="G311">
        <v>64</v>
      </c>
      <c r="H311">
        <v>70.329670329670293</v>
      </c>
      <c r="I311">
        <v>166</v>
      </c>
      <c r="J311">
        <v>51</v>
      </c>
      <c r="K311">
        <v>113</v>
      </c>
      <c r="L311">
        <v>123</v>
      </c>
      <c r="M311" s="39"/>
    </row>
    <row r="312" spans="1:13" x14ac:dyDescent="0.35">
      <c r="A312" t="str">
        <f t="shared" si="5"/>
        <v>62 DayApril-June 2024NCAUrological</v>
      </c>
      <c r="B312" t="s">
        <v>193</v>
      </c>
      <c r="C312" t="s">
        <v>194</v>
      </c>
      <c r="D312" t="s">
        <v>150</v>
      </c>
      <c r="E312" t="s">
        <v>161</v>
      </c>
      <c r="F312">
        <v>314</v>
      </c>
      <c r="G312">
        <v>156</v>
      </c>
      <c r="H312">
        <v>49.681528662420398</v>
      </c>
      <c r="I312">
        <v>298</v>
      </c>
      <c r="J312">
        <v>64</v>
      </c>
      <c r="K312">
        <v>148</v>
      </c>
      <c r="L312">
        <v>184</v>
      </c>
      <c r="M312" s="38"/>
    </row>
    <row r="313" spans="1:13" x14ac:dyDescent="0.35">
      <c r="A313" t="str">
        <f t="shared" si="5"/>
        <v>62 DayApril-June 2024NHS Ayrshire &amp; ArranUrological</v>
      </c>
      <c r="B313" t="s">
        <v>193</v>
      </c>
      <c r="C313" t="s">
        <v>194</v>
      </c>
      <c r="D313" t="s">
        <v>162</v>
      </c>
      <c r="E313" t="s">
        <v>161</v>
      </c>
      <c r="F313">
        <v>76</v>
      </c>
      <c r="G313">
        <v>44</v>
      </c>
      <c r="H313">
        <v>57.894736842105303</v>
      </c>
      <c r="I313">
        <v>158</v>
      </c>
      <c r="J313">
        <v>62</v>
      </c>
      <c r="K313">
        <v>114</v>
      </c>
      <c r="L313">
        <v>128</v>
      </c>
      <c r="M313" s="39"/>
    </row>
    <row r="314" spans="1:13" x14ac:dyDescent="0.35">
      <c r="A314" t="str">
        <f t="shared" si="5"/>
        <v>62 DayApril-June 2024NHS BordersUrological</v>
      </c>
      <c r="B314" t="s">
        <v>193</v>
      </c>
      <c r="C314" t="s">
        <v>194</v>
      </c>
      <c r="D314" t="s">
        <v>0</v>
      </c>
      <c r="E314" t="s">
        <v>161</v>
      </c>
      <c r="F314">
        <v>33</v>
      </c>
      <c r="G314">
        <v>14</v>
      </c>
      <c r="H314">
        <v>42.424242424242401</v>
      </c>
      <c r="I314">
        <v>200</v>
      </c>
      <c r="J314">
        <v>90</v>
      </c>
      <c r="M314" s="38"/>
    </row>
    <row r="315" spans="1:13" x14ac:dyDescent="0.35">
      <c r="A315" t="str">
        <f t="shared" si="5"/>
        <v>62 DayApril-June 2024NHS Dumfries &amp; GallowayUrological</v>
      </c>
      <c r="B315" t="s">
        <v>193</v>
      </c>
      <c r="C315" t="s">
        <v>194</v>
      </c>
      <c r="D315" t="s">
        <v>163</v>
      </c>
      <c r="E315" t="s">
        <v>161</v>
      </c>
      <c r="F315">
        <v>41</v>
      </c>
      <c r="G315">
        <v>28</v>
      </c>
      <c r="H315">
        <v>68.292682926829301</v>
      </c>
      <c r="I315">
        <v>168</v>
      </c>
      <c r="J315">
        <v>51</v>
      </c>
      <c r="K315">
        <v>148</v>
      </c>
      <c r="L315">
        <v>151</v>
      </c>
      <c r="M315" s="39"/>
    </row>
    <row r="316" spans="1:13" x14ac:dyDescent="0.35">
      <c r="A316" t="str">
        <f t="shared" si="5"/>
        <v>62 DayApril-June 2024NHS FifeUrological</v>
      </c>
      <c r="B316" t="s">
        <v>193</v>
      </c>
      <c r="C316" t="s">
        <v>194</v>
      </c>
      <c r="D316" t="s">
        <v>164</v>
      </c>
      <c r="E316" t="s">
        <v>161</v>
      </c>
      <c r="F316">
        <v>89</v>
      </c>
      <c r="G316">
        <v>34</v>
      </c>
      <c r="H316">
        <v>38.202247191011203</v>
      </c>
      <c r="I316">
        <v>213</v>
      </c>
      <c r="J316">
        <v>74</v>
      </c>
      <c r="K316">
        <v>122</v>
      </c>
      <c r="L316">
        <v>176</v>
      </c>
      <c r="M316" s="38"/>
    </row>
    <row r="317" spans="1:13" x14ac:dyDescent="0.35">
      <c r="A317" t="str">
        <f t="shared" si="5"/>
        <v>62 DayApril-June 2024NHS Forth ValleyUrological</v>
      </c>
      <c r="B317" t="s">
        <v>193</v>
      </c>
      <c r="C317" t="s">
        <v>194</v>
      </c>
      <c r="D317" t="s">
        <v>165</v>
      </c>
      <c r="E317" t="s">
        <v>161</v>
      </c>
      <c r="F317">
        <v>70</v>
      </c>
      <c r="G317">
        <v>41</v>
      </c>
      <c r="H317">
        <v>58.571428571428598</v>
      </c>
      <c r="I317">
        <v>163</v>
      </c>
      <c r="J317">
        <v>56</v>
      </c>
      <c r="K317">
        <v>114</v>
      </c>
      <c r="L317">
        <v>126</v>
      </c>
      <c r="M317" s="39"/>
    </row>
    <row r="318" spans="1:13" x14ac:dyDescent="0.35">
      <c r="A318" t="str">
        <f t="shared" si="5"/>
        <v>62 DayApril-June 2024NHS GrampianUrological</v>
      </c>
      <c r="B318" t="s">
        <v>193</v>
      </c>
      <c r="C318" t="s">
        <v>194</v>
      </c>
      <c r="D318" t="s">
        <v>166</v>
      </c>
      <c r="E318" t="s">
        <v>161</v>
      </c>
      <c r="F318">
        <v>115</v>
      </c>
      <c r="G318">
        <v>44</v>
      </c>
      <c r="H318">
        <v>38.260869565217398</v>
      </c>
      <c r="I318">
        <v>298</v>
      </c>
      <c r="J318">
        <v>87</v>
      </c>
      <c r="K318">
        <v>185</v>
      </c>
      <c r="L318">
        <v>227</v>
      </c>
      <c r="M318" s="38"/>
    </row>
    <row r="319" spans="1:13" x14ac:dyDescent="0.35">
      <c r="A319" t="str">
        <f t="shared" si="5"/>
        <v>62 DayApril-June 2024NHS Greater Glasgow &amp; ClydeUrological</v>
      </c>
      <c r="B319" t="s">
        <v>193</v>
      </c>
      <c r="C319" t="s">
        <v>194</v>
      </c>
      <c r="D319" t="s">
        <v>11</v>
      </c>
      <c r="E319" t="s">
        <v>161</v>
      </c>
      <c r="F319">
        <v>297</v>
      </c>
      <c r="G319">
        <v>131</v>
      </c>
      <c r="H319">
        <v>44.107744107744097</v>
      </c>
      <c r="I319">
        <v>212</v>
      </c>
      <c r="J319">
        <v>70</v>
      </c>
      <c r="K319">
        <v>129</v>
      </c>
      <c r="L319">
        <v>144</v>
      </c>
      <c r="M319" s="39"/>
    </row>
    <row r="320" spans="1:13" x14ac:dyDescent="0.35">
      <c r="A320" t="str">
        <f t="shared" si="5"/>
        <v>62 DayApril-June 2024NHS HighlandUrological</v>
      </c>
      <c r="B320" t="s">
        <v>193</v>
      </c>
      <c r="C320" t="s">
        <v>194</v>
      </c>
      <c r="D320" t="s">
        <v>1</v>
      </c>
      <c r="E320" t="s">
        <v>161</v>
      </c>
      <c r="F320">
        <v>106</v>
      </c>
      <c r="G320">
        <v>74</v>
      </c>
      <c r="H320">
        <v>69.811320754717002</v>
      </c>
      <c r="I320">
        <v>197</v>
      </c>
      <c r="J320">
        <v>57</v>
      </c>
      <c r="K320">
        <v>99</v>
      </c>
      <c r="L320">
        <v>118</v>
      </c>
      <c r="M320" s="38"/>
    </row>
    <row r="321" spans="1:13" x14ac:dyDescent="0.35">
      <c r="A321" t="str">
        <f t="shared" si="5"/>
        <v>62 DayApril-June 2024NHS LanarkshireUrological</v>
      </c>
      <c r="B321" t="s">
        <v>193</v>
      </c>
      <c r="C321" t="s">
        <v>194</v>
      </c>
      <c r="D321" t="s">
        <v>2</v>
      </c>
      <c r="E321" t="s">
        <v>161</v>
      </c>
      <c r="F321">
        <v>82</v>
      </c>
      <c r="G321">
        <v>66</v>
      </c>
      <c r="H321">
        <v>80.487804878048806</v>
      </c>
      <c r="I321">
        <v>121</v>
      </c>
      <c r="J321">
        <v>52</v>
      </c>
      <c r="K321">
        <v>75</v>
      </c>
      <c r="L321">
        <v>94</v>
      </c>
      <c r="M321" s="39"/>
    </row>
    <row r="322" spans="1:13" x14ac:dyDescent="0.35">
      <c r="A322" t="str">
        <f t="shared" si="5"/>
        <v>62 DayApril-June 2024NHS LothianUrological</v>
      </c>
      <c r="B322" t="s">
        <v>193</v>
      </c>
      <c r="C322" t="s">
        <v>194</v>
      </c>
      <c r="D322" t="s">
        <v>3</v>
      </c>
      <c r="E322" t="s">
        <v>161</v>
      </c>
      <c r="F322">
        <v>181</v>
      </c>
      <c r="G322">
        <v>68</v>
      </c>
      <c r="H322">
        <v>37.5690607734807</v>
      </c>
      <c r="I322">
        <v>419</v>
      </c>
      <c r="J322">
        <v>80</v>
      </c>
      <c r="K322">
        <v>218</v>
      </c>
      <c r="L322">
        <v>334</v>
      </c>
      <c r="M322" s="38"/>
    </row>
    <row r="323" spans="1:13" x14ac:dyDescent="0.35">
      <c r="A323" t="str">
        <f t="shared" si="5"/>
        <v>62 DayApril-June 2024NHS OrkneyUrological</v>
      </c>
      <c r="B323" t="s">
        <v>193</v>
      </c>
      <c r="C323" t="s">
        <v>194</v>
      </c>
      <c r="D323" t="s">
        <v>4</v>
      </c>
      <c r="E323" t="s">
        <v>161</v>
      </c>
      <c r="F323">
        <v>1</v>
      </c>
      <c r="G323">
        <v>0</v>
      </c>
      <c r="H323">
        <v>0</v>
      </c>
      <c r="I323">
        <v>172</v>
      </c>
      <c r="M323" s="39"/>
    </row>
    <row r="324" spans="1:13" x14ac:dyDescent="0.35">
      <c r="A324" t="str">
        <f t="shared" si="5"/>
        <v>62 DayApril-June 2024NHS ScotlandUrological</v>
      </c>
      <c r="B324" t="s">
        <v>193</v>
      </c>
      <c r="C324" t="s">
        <v>194</v>
      </c>
      <c r="D324" t="s">
        <v>8</v>
      </c>
      <c r="E324" t="s">
        <v>161</v>
      </c>
      <c r="F324">
        <v>1183</v>
      </c>
      <c r="G324">
        <v>582</v>
      </c>
      <c r="H324">
        <v>49.196956889264598</v>
      </c>
      <c r="I324">
        <v>419</v>
      </c>
      <c r="J324">
        <v>64</v>
      </c>
      <c r="K324">
        <v>144</v>
      </c>
      <c r="L324">
        <v>173</v>
      </c>
      <c r="M324" s="38"/>
    </row>
    <row r="325" spans="1:13" x14ac:dyDescent="0.35">
      <c r="A325" t="str">
        <f t="shared" si="5"/>
        <v>62 DayApril-June 2024NHS ShetlandUrological</v>
      </c>
      <c r="B325" t="s">
        <v>193</v>
      </c>
      <c r="C325" t="s">
        <v>194</v>
      </c>
      <c r="D325" t="s">
        <v>5</v>
      </c>
      <c r="E325" t="s">
        <v>161</v>
      </c>
      <c r="F325">
        <v>6</v>
      </c>
      <c r="G325">
        <v>2</v>
      </c>
      <c r="H325">
        <v>33.3333333333333</v>
      </c>
      <c r="I325">
        <v>199</v>
      </c>
      <c r="J325">
        <v>78</v>
      </c>
      <c r="M325" s="39"/>
    </row>
    <row r="326" spans="1:13" x14ac:dyDescent="0.35">
      <c r="A326" t="str">
        <f t="shared" si="5"/>
        <v>62 DayApril-June 2024NHS TaysideUrological</v>
      </c>
      <c r="B326" t="s">
        <v>193</v>
      </c>
      <c r="C326" t="s">
        <v>194</v>
      </c>
      <c r="D326" t="s">
        <v>6</v>
      </c>
      <c r="E326" t="s">
        <v>161</v>
      </c>
      <c r="F326">
        <v>72</v>
      </c>
      <c r="G326">
        <v>27</v>
      </c>
      <c r="H326">
        <v>37.5</v>
      </c>
      <c r="I326">
        <v>218</v>
      </c>
      <c r="J326">
        <v>71</v>
      </c>
      <c r="K326">
        <v>115</v>
      </c>
      <c r="L326">
        <v>127</v>
      </c>
      <c r="M326" s="38"/>
    </row>
    <row r="327" spans="1:13" x14ac:dyDescent="0.35">
      <c r="A327" t="str">
        <f t="shared" si="5"/>
        <v>62 DayApril-June 2024NHS Western IslesUrological</v>
      </c>
      <c r="B327" t="s">
        <v>193</v>
      </c>
      <c r="C327" t="s">
        <v>194</v>
      </c>
      <c r="D327" t="s">
        <v>7</v>
      </c>
      <c r="E327" t="s">
        <v>161</v>
      </c>
      <c r="F327">
        <v>14</v>
      </c>
      <c r="G327">
        <v>9</v>
      </c>
      <c r="H327">
        <v>64.285714285714306</v>
      </c>
      <c r="I327">
        <v>127</v>
      </c>
      <c r="J327">
        <v>57</v>
      </c>
      <c r="M327" s="39"/>
    </row>
    <row r="328" spans="1:13" x14ac:dyDescent="0.35">
      <c r="A328" t="str">
        <f t="shared" si="5"/>
        <v>62 DayApril-June 2024SCANUrological</v>
      </c>
      <c r="B328" t="s">
        <v>193</v>
      </c>
      <c r="C328" t="s">
        <v>194</v>
      </c>
      <c r="D328" t="s">
        <v>9</v>
      </c>
      <c r="E328" t="s">
        <v>161</v>
      </c>
      <c r="F328">
        <v>344</v>
      </c>
      <c r="G328">
        <v>144</v>
      </c>
      <c r="H328">
        <v>41.860465116279101</v>
      </c>
      <c r="I328">
        <v>419</v>
      </c>
      <c r="J328">
        <v>75</v>
      </c>
      <c r="K328">
        <v>172</v>
      </c>
      <c r="L328">
        <v>220</v>
      </c>
      <c r="M328" s="38"/>
    </row>
    <row r="329" spans="1:13" x14ac:dyDescent="0.35">
      <c r="A329" t="str">
        <f t="shared" si="5"/>
        <v>62 DayApril-June 2024WOSCANUrological</v>
      </c>
      <c r="B329" t="s">
        <v>193</v>
      </c>
      <c r="C329" t="s">
        <v>194</v>
      </c>
      <c r="D329" t="s">
        <v>10</v>
      </c>
      <c r="E329" t="s">
        <v>161</v>
      </c>
      <c r="F329">
        <v>525</v>
      </c>
      <c r="G329">
        <v>282</v>
      </c>
      <c r="H329">
        <v>53.714285714285701</v>
      </c>
      <c r="I329">
        <v>212</v>
      </c>
      <c r="J329">
        <v>62</v>
      </c>
      <c r="K329">
        <v>121</v>
      </c>
      <c r="L329">
        <v>136</v>
      </c>
      <c r="M329" s="39"/>
    </row>
    <row r="330" spans="1:13" x14ac:dyDescent="0.35">
      <c r="A330" t="str">
        <f t="shared" si="5"/>
        <v>62 DayApril-June 2024NCAUrology - Bladder</v>
      </c>
      <c r="B330" t="s">
        <v>193</v>
      </c>
      <c r="C330" t="s">
        <v>194</v>
      </c>
      <c r="D330" t="s">
        <v>150</v>
      </c>
      <c r="E330" t="s">
        <v>157</v>
      </c>
      <c r="F330">
        <v>27</v>
      </c>
      <c r="G330">
        <v>11</v>
      </c>
      <c r="H330">
        <v>40.740740740740698</v>
      </c>
      <c r="I330">
        <v>148</v>
      </c>
      <c r="J330">
        <v>68</v>
      </c>
      <c r="M330" s="38"/>
    </row>
    <row r="331" spans="1:13" x14ac:dyDescent="0.35">
      <c r="A331" t="str">
        <f t="shared" si="5"/>
        <v>62 DayApril-June 2024NHS Ayrshire &amp; ArranUrology - Bladder</v>
      </c>
      <c r="B331" t="s">
        <v>193</v>
      </c>
      <c r="C331" t="s">
        <v>194</v>
      </c>
      <c r="D331" t="s">
        <v>162</v>
      </c>
      <c r="E331" t="s">
        <v>157</v>
      </c>
      <c r="F331">
        <v>7</v>
      </c>
      <c r="G331">
        <v>2</v>
      </c>
      <c r="H331">
        <v>28.571428571428601</v>
      </c>
      <c r="I331">
        <v>103</v>
      </c>
      <c r="J331">
        <v>76</v>
      </c>
      <c r="M331" s="39"/>
    </row>
    <row r="332" spans="1:13" x14ac:dyDescent="0.35">
      <c r="A332" t="str">
        <f t="shared" si="5"/>
        <v>62 DayApril-June 2024NHS BordersUrology - Bladder</v>
      </c>
      <c r="B332" t="s">
        <v>193</v>
      </c>
      <c r="C332" t="s">
        <v>194</v>
      </c>
      <c r="D332" t="s">
        <v>0</v>
      </c>
      <c r="E332" t="s">
        <v>157</v>
      </c>
      <c r="F332">
        <v>4</v>
      </c>
      <c r="G332">
        <v>4</v>
      </c>
      <c r="H332">
        <v>100</v>
      </c>
      <c r="I332">
        <v>61</v>
      </c>
      <c r="J332">
        <v>56</v>
      </c>
      <c r="M332" s="38"/>
    </row>
    <row r="333" spans="1:13" x14ac:dyDescent="0.35">
      <c r="A333" t="str">
        <f t="shared" si="5"/>
        <v>62 DayApril-June 2024NHS Dumfries &amp; GallowayUrology - Bladder</v>
      </c>
      <c r="B333" t="s">
        <v>193</v>
      </c>
      <c r="C333" t="s">
        <v>194</v>
      </c>
      <c r="D333" t="s">
        <v>163</v>
      </c>
      <c r="E333" t="s">
        <v>157</v>
      </c>
      <c r="F333">
        <v>6</v>
      </c>
      <c r="G333">
        <v>6</v>
      </c>
      <c r="H333">
        <v>100</v>
      </c>
      <c r="I333">
        <v>58</v>
      </c>
      <c r="J333">
        <v>46</v>
      </c>
      <c r="M333" s="39"/>
    </row>
    <row r="334" spans="1:13" x14ac:dyDescent="0.35">
      <c r="A334" t="str">
        <f t="shared" si="5"/>
        <v>62 DayApril-June 2024NHS FifeUrology - Bladder</v>
      </c>
      <c r="B334" t="s">
        <v>193</v>
      </c>
      <c r="C334" t="s">
        <v>194</v>
      </c>
      <c r="D334" t="s">
        <v>164</v>
      </c>
      <c r="E334" t="s">
        <v>157</v>
      </c>
      <c r="F334">
        <v>8</v>
      </c>
      <c r="G334">
        <v>7</v>
      </c>
      <c r="H334">
        <v>87.5</v>
      </c>
      <c r="I334">
        <v>87</v>
      </c>
      <c r="J334">
        <v>37</v>
      </c>
      <c r="M334" s="38"/>
    </row>
    <row r="335" spans="1:13" x14ac:dyDescent="0.35">
      <c r="A335" t="str">
        <f t="shared" si="5"/>
        <v>62 DayApril-June 2024NHS Forth ValleyUrology - Bladder</v>
      </c>
      <c r="B335" t="s">
        <v>193</v>
      </c>
      <c r="C335" t="s">
        <v>194</v>
      </c>
      <c r="D335" t="s">
        <v>165</v>
      </c>
      <c r="E335" t="s">
        <v>157</v>
      </c>
      <c r="F335">
        <v>10</v>
      </c>
      <c r="G335">
        <v>10</v>
      </c>
      <c r="H335">
        <v>100</v>
      </c>
      <c r="I335">
        <v>57</v>
      </c>
      <c r="J335">
        <v>43</v>
      </c>
      <c r="M335" s="39"/>
    </row>
    <row r="336" spans="1:13" x14ac:dyDescent="0.35">
      <c r="A336" t="str">
        <f t="shared" si="5"/>
        <v>62 DayApril-June 2024NHS GrampianUrology - Bladder</v>
      </c>
      <c r="B336" t="s">
        <v>193</v>
      </c>
      <c r="C336" t="s">
        <v>194</v>
      </c>
      <c r="D336" t="s">
        <v>166</v>
      </c>
      <c r="E336" t="s">
        <v>157</v>
      </c>
      <c r="F336">
        <v>12</v>
      </c>
      <c r="G336">
        <v>3</v>
      </c>
      <c r="H336">
        <v>25</v>
      </c>
      <c r="I336">
        <v>148</v>
      </c>
      <c r="J336">
        <v>80</v>
      </c>
      <c r="M336" s="38"/>
    </row>
    <row r="337" spans="1:13" x14ac:dyDescent="0.35">
      <c r="A337" t="str">
        <f t="shared" si="5"/>
        <v>62 DayApril-June 2024NHS Greater Glasgow &amp; ClydeUrology - Bladder</v>
      </c>
      <c r="B337" t="s">
        <v>193</v>
      </c>
      <c r="C337" t="s">
        <v>194</v>
      </c>
      <c r="D337" t="s">
        <v>11</v>
      </c>
      <c r="E337" t="s">
        <v>157</v>
      </c>
      <c r="F337">
        <v>31</v>
      </c>
      <c r="G337">
        <v>23</v>
      </c>
      <c r="H337">
        <v>74.193548387096797</v>
      </c>
      <c r="I337">
        <v>89</v>
      </c>
      <c r="J337">
        <v>50</v>
      </c>
      <c r="M337" s="39"/>
    </row>
    <row r="338" spans="1:13" x14ac:dyDescent="0.35">
      <c r="A338" t="str">
        <f t="shared" ref="A338:A401" si="6">CONCATENATE(B338,C338,D338,E338)</f>
        <v>62 DayApril-June 2024NHS HighlandUrology - Bladder</v>
      </c>
      <c r="B338" t="s">
        <v>193</v>
      </c>
      <c r="C338" t="s">
        <v>194</v>
      </c>
      <c r="D338" t="s">
        <v>1</v>
      </c>
      <c r="E338" t="s">
        <v>157</v>
      </c>
      <c r="F338">
        <v>9</v>
      </c>
      <c r="G338">
        <v>3</v>
      </c>
      <c r="H338">
        <v>33.3333333333333</v>
      </c>
      <c r="I338">
        <v>129</v>
      </c>
      <c r="J338">
        <v>77</v>
      </c>
      <c r="M338" s="38"/>
    </row>
    <row r="339" spans="1:13" x14ac:dyDescent="0.35">
      <c r="A339" t="str">
        <f t="shared" si="6"/>
        <v>62 DayApril-June 2024NHS LanarkshireUrology - Bladder</v>
      </c>
      <c r="B339" t="s">
        <v>193</v>
      </c>
      <c r="C339" t="s">
        <v>194</v>
      </c>
      <c r="D339" t="s">
        <v>2</v>
      </c>
      <c r="E339" t="s">
        <v>157</v>
      </c>
      <c r="F339">
        <v>10</v>
      </c>
      <c r="G339">
        <v>10</v>
      </c>
      <c r="H339">
        <v>100</v>
      </c>
      <c r="I339">
        <v>62</v>
      </c>
      <c r="J339">
        <v>50</v>
      </c>
      <c r="M339" s="39"/>
    </row>
    <row r="340" spans="1:13" x14ac:dyDescent="0.35">
      <c r="A340" t="str">
        <f t="shared" si="6"/>
        <v>62 DayApril-June 2024NHS LothianUrology - Bladder</v>
      </c>
      <c r="B340" t="s">
        <v>193</v>
      </c>
      <c r="C340" t="s">
        <v>194</v>
      </c>
      <c r="D340" t="s">
        <v>3</v>
      </c>
      <c r="E340" t="s">
        <v>157</v>
      </c>
      <c r="F340">
        <v>22</v>
      </c>
      <c r="G340">
        <v>21</v>
      </c>
      <c r="H340">
        <v>95.454545454545496</v>
      </c>
      <c r="I340">
        <v>63</v>
      </c>
      <c r="J340">
        <v>41</v>
      </c>
      <c r="M340" s="38"/>
    </row>
    <row r="341" spans="1:13" x14ac:dyDescent="0.35">
      <c r="A341" t="str">
        <f t="shared" si="6"/>
        <v>62 DayApril-June 2024NHS ScotlandUrology - Bladder</v>
      </c>
      <c r="B341" t="s">
        <v>193</v>
      </c>
      <c r="C341" t="s">
        <v>194</v>
      </c>
      <c r="D341" t="s">
        <v>8</v>
      </c>
      <c r="E341" t="s">
        <v>157</v>
      </c>
      <c r="F341">
        <v>125</v>
      </c>
      <c r="G341">
        <v>94</v>
      </c>
      <c r="H341">
        <v>75.2</v>
      </c>
      <c r="I341">
        <v>148</v>
      </c>
      <c r="J341">
        <v>50</v>
      </c>
      <c r="K341">
        <v>87</v>
      </c>
      <c r="L341">
        <v>102</v>
      </c>
      <c r="M341" s="39"/>
    </row>
    <row r="342" spans="1:13" x14ac:dyDescent="0.35">
      <c r="A342" t="str">
        <f t="shared" si="6"/>
        <v>62 DayApril-June 2024NHS ShetlandUrology - Bladder</v>
      </c>
      <c r="B342" t="s">
        <v>193</v>
      </c>
      <c r="C342" t="s">
        <v>194</v>
      </c>
      <c r="D342" t="s">
        <v>5</v>
      </c>
      <c r="E342" t="s">
        <v>157</v>
      </c>
      <c r="F342">
        <v>1</v>
      </c>
      <c r="G342">
        <v>1</v>
      </c>
      <c r="H342">
        <v>100</v>
      </c>
      <c r="I342">
        <v>38</v>
      </c>
      <c r="M342" s="38"/>
    </row>
    <row r="343" spans="1:13" x14ac:dyDescent="0.35">
      <c r="A343" t="str">
        <f t="shared" si="6"/>
        <v>62 DayApril-June 2024NHS TaysideUrology - Bladder</v>
      </c>
      <c r="B343" t="s">
        <v>193</v>
      </c>
      <c r="C343" t="s">
        <v>194</v>
      </c>
      <c r="D343" t="s">
        <v>6</v>
      </c>
      <c r="E343" t="s">
        <v>157</v>
      </c>
      <c r="F343">
        <v>5</v>
      </c>
      <c r="G343">
        <v>4</v>
      </c>
      <c r="H343">
        <v>80</v>
      </c>
      <c r="I343">
        <v>66</v>
      </c>
      <c r="J343">
        <v>54</v>
      </c>
      <c r="M343" s="39"/>
    </row>
    <row r="344" spans="1:13" x14ac:dyDescent="0.35">
      <c r="A344" t="str">
        <f t="shared" si="6"/>
        <v>62 DayApril-June 2024SCANUrology - Bladder</v>
      </c>
      <c r="B344" t="s">
        <v>193</v>
      </c>
      <c r="C344" t="s">
        <v>194</v>
      </c>
      <c r="D344" t="s">
        <v>9</v>
      </c>
      <c r="E344" t="s">
        <v>157</v>
      </c>
      <c r="F344">
        <v>40</v>
      </c>
      <c r="G344">
        <v>38</v>
      </c>
      <c r="H344">
        <v>95</v>
      </c>
      <c r="I344">
        <v>87</v>
      </c>
      <c r="J344">
        <v>44</v>
      </c>
      <c r="K344">
        <v>59</v>
      </c>
      <c r="L344">
        <v>61</v>
      </c>
      <c r="M344" s="38"/>
    </row>
    <row r="345" spans="1:13" x14ac:dyDescent="0.35">
      <c r="A345" t="str">
        <f t="shared" si="6"/>
        <v>62 DayApril-June 2024WOSCANUrology - Bladder</v>
      </c>
      <c r="B345" t="s">
        <v>193</v>
      </c>
      <c r="C345" t="s">
        <v>194</v>
      </c>
      <c r="D345" t="s">
        <v>10</v>
      </c>
      <c r="E345" t="s">
        <v>157</v>
      </c>
      <c r="F345">
        <v>58</v>
      </c>
      <c r="G345">
        <v>45</v>
      </c>
      <c r="H345">
        <v>77.586206896551701</v>
      </c>
      <c r="I345">
        <v>103</v>
      </c>
      <c r="J345">
        <v>50</v>
      </c>
      <c r="K345">
        <v>73</v>
      </c>
      <c r="L345">
        <v>84</v>
      </c>
      <c r="M345" s="39"/>
    </row>
    <row r="346" spans="1:13" x14ac:dyDescent="0.35">
      <c r="A346" t="str">
        <f t="shared" si="6"/>
        <v>62 DayApril-June 2024NCAUrology - Other</v>
      </c>
      <c r="B346" t="s">
        <v>193</v>
      </c>
      <c r="C346" t="s">
        <v>194</v>
      </c>
      <c r="D346" t="s">
        <v>150</v>
      </c>
      <c r="E346" t="s">
        <v>158</v>
      </c>
      <c r="F346">
        <v>36</v>
      </c>
      <c r="G346">
        <v>28</v>
      </c>
      <c r="H346">
        <v>77.7777777777778</v>
      </c>
      <c r="I346">
        <v>93</v>
      </c>
      <c r="J346">
        <v>46</v>
      </c>
      <c r="M346" s="38"/>
    </row>
    <row r="347" spans="1:13" x14ac:dyDescent="0.35">
      <c r="A347" t="str">
        <f t="shared" si="6"/>
        <v>62 DayApril-June 2024NHS Ayrshire &amp; ArranUrology - Other</v>
      </c>
      <c r="B347" t="s">
        <v>193</v>
      </c>
      <c r="C347" t="s">
        <v>194</v>
      </c>
      <c r="D347" t="s">
        <v>162</v>
      </c>
      <c r="E347" t="s">
        <v>158</v>
      </c>
      <c r="F347">
        <v>4</v>
      </c>
      <c r="G347">
        <v>3</v>
      </c>
      <c r="H347">
        <v>75</v>
      </c>
      <c r="I347">
        <v>132</v>
      </c>
      <c r="J347">
        <v>52</v>
      </c>
      <c r="M347" s="39"/>
    </row>
    <row r="348" spans="1:13" x14ac:dyDescent="0.35">
      <c r="A348" t="str">
        <f t="shared" si="6"/>
        <v>62 DayApril-June 2024NHS BordersUrology - Other</v>
      </c>
      <c r="B348" t="s">
        <v>193</v>
      </c>
      <c r="C348" t="s">
        <v>194</v>
      </c>
      <c r="D348" t="s">
        <v>0</v>
      </c>
      <c r="E348" t="s">
        <v>158</v>
      </c>
      <c r="F348">
        <v>2</v>
      </c>
      <c r="G348">
        <v>2</v>
      </c>
      <c r="H348">
        <v>100</v>
      </c>
      <c r="I348">
        <v>38</v>
      </c>
      <c r="M348" s="38"/>
    </row>
    <row r="349" spans="1:13" x14ac:dyDescent="0.35">
      <c r="A349" t="str">
        <f t="shared" si="6"/>
        <v>62 DayApril-June 2024NHS Dumfries &amp; GallowayUrology - Other</v>
      </c>
      <c r="B349" t="s">
        <v>193</v>
      </c>
      <c r="C349" t="s">
        <v>194</v>
      </c>
      <c r="D349" t="s">
        <v>163</v>
      </c>
      <c r="E349" t="s">
        <v>158</v>
      </c>
      <c r="F349">
        <v>5</v>
      </c>
      <c r="G349">
        <v>4</v>
      </c>
      <c r="H349">
        <v>80</v>
      </c>
      <c r="I349">
        <v>116</v>
      </c>
      <c r="J349">
        <v>24</v>
      </c>
      <c r="M349" s="39"/>
    </row>
    <row r="350" spans="1:13" x14ac:dyDescent="0.35">
      <c r="A350" t="str">
        <f t="shared" si="6"/>
        <v>62 DayApril-June 2024NHS FifeUrology - Other</v>
      </c>
      <c r="B350" t="s">
        <v>193</v>
      </c>
      <c r="C350" t="s">
        <v>194</v>
      </c>
      <c r="D350" t="s">
        <v>164</v>
      </c>
      <c r="E350" t="s">
        <v>158</v>
      </c>
      <c r="F350">
        <v>10</v>
      </c>
      <c r="G350">
        <v>8</v>
      </c>
      <c r="H350">
        <v>80</v>
      </c>
      <c r="I350">
        <v>115</v>
      </c>
      <c r="J350">
        <v>36</v>
      </c>
      <c r="M350" s="38"/>
    </row>
    <row r="351" spans="1:13" x14ac:dyDescent="0.35">
      <c r="A351" t="str">
        <f t="shared" si="6"/>
        <v>62 DayApril-June 2024NHS Forth ValleyUrology - Other</v>
      </c>
      <c r="B351" t="s">
        <v>193</v>
      </c>
      <c r="C351" t="s">
        <v>194</v>
      </c>
      <c r="D351" t="s">
        <v>165</v>
      </c>
      <c r="E351" t="s">
        <v>158</v>
      </c>
      <c r="F351">
        <v>7</v>
      </c>
      <c r="G351">
        <v>4</v>
      </c>
      <c r="H351">
        <v>57.142857142857103</v>
      </c>
      <c r="I351">
        <v>149</v>
      </c>
      <c r="J351">
        <v>47</v>
      </c>
      <c r="M351" s="39"/>
    </row>
    <row r="352" spans="1:13" x14ac:dyDescent="0.35">
      <c r="A352" t="str">
        <f t="shared" si="6"/>
        <v>62 DayApril-June 2024NHS GrampianUrology - Other</v>
      </c>
      <c r="B352" t="s">
        <v>193</v>
      </c>
      <c r="C352" t="s">
        <v>194</v>
      </c>
      <c r="D352" t="s">
        <v>166</v>
      </c>
      <c r="E352" t="s">
        <v>158</v>
      </c>
      <c r="F352">
        <v>12</v>
      </c>
      <c r="G352">
        <v>10</v>
      </c>
      <c r="H352">
        <v>83.3333333333333</v>
      </c>
      <c r="I352">
        <v>83</v>
      </c>
      <c r="J352">
        <v>42</v>
      </c>
      <c r="M352" s="38"/>
    </row>
    <row r="353" spans="1:13" x14ac:dyDescent="0.35">
      <c r="A353" t="str">
        <f t="shared" si="6"/>
        <v>62 DayApril-June 2024NHS Greater Glasgow &amp; ClydeUrology - Other</v>
      </c>
      <c r="B353" t="s">
        <v>193</v>
      </c>
      <c r="C353" t="s">
        <v>194</v>
      </c>
      <c r="D353" t="s">
        <v>11</v>
      </c>
      <c r="E353" t="s">
        <v>158</v>
      </c>
      <c r="F353">
        <v>49</v>
      </c>
      <c r="G353">
        <v>38</v>
      </c>
      <c r="H353">
        <v>77.551020408163296</v>
      </c>
      <c r="I353">
        <v>212</v>
      </c>
      <c r="J353">
        <v>48</v>
      </c>
      <c r="K353">
        <v>93</v>
      </c>
      <c r="L353">
        <v>123</v>
      </c>
      <c r="M353" s="39"/>
    </row>
    <row r="354" spans="1:13" x14ac:dyDescent="0.35">
      <c r="A354" t="str">
        <f t="shared" si="6"/>
        <v>62 DayApril-June 2024NHS HighlandUrology - Other</v>
      </c>
      <c r="B354" t="s">
        <v>193</v>
      </c>
      <c r="C354" t="s">
        <v>194</v>
      </c>
      <c r="D354" t="s">
        <v>1</v>
      </c>
      <c r="E354" t="s">
        <v>158</v>
      </c>
      <c r="F354">
        <v>8</v>
      </c>
      <c r="G354">
        <v>6</v>
      </c>
      <c r="H354">
        <v>75</v>
      </c>
      <c r="I354">
        <v>80</v>
      </c>
      <c r="J354">
        <v>49</v>
      </c>
      <c r="M354" s="38"/>
    </row>
    <row r="355" spans="1:13" x14ac:dyDescent="0.35">
      <c r="A355" t="str">
        <f t="shared" si="6"/>
        <v>62 DayApril-June 2024NHS LanarkshireUrology - Other</v>
      </c>
      <c r="B355" t="s">
        <v>193</v>
      </c>
      <c r="C355" t="s">
        <v>194</v>
      </c>
      <c r="D355" t="s">
        <v>2</v>
      </c>
      <c r="E355" t="s">
        <v>158</v>
      </c>
      <c r="F355">
        <v>3</v>
      </c>
      <c r="G355">
        <v>1</v>
      </c>
      <c r="H355">
        <v>33.3333333333333</v>
      </c>
      <c r="I355">
        <v>80</v>
      </c>
      <c r="J355">
        <v>70</v>
      </c>
      <c r="M355" s="39"/>
    </row>
    <row r="356" spans="1:13" x14ac:dyDescent="0.35">
      <c r="A356" t="str">
        <f t="shared" si="6"/>
        <v>62 DayApril-June 2024NHS LothianUrology - Other</v>
      </c>
      <c r="B356" t="s">
        <v>193</v>
      </c>
      <c r="C356" t="s">
        <v>194</v>
      </c>
      <c r="D356" t="s">
        <v>3</v>
      </c>
      <c r="E356" t="s">
        <v>158</v>
      </c>
      <c r="F356">
        <v>22</v>
      </c>
      <c r="G356">
        <v>13</v>
      </c>
      <c r="H356">
        <v>59.090909090909101</v>
      </c>
      <c r="I356">
        <v>124</v>
      </c>
      <c r="J356">
        <v>54</v>
      </c>
      <c r="M356" s="38"/>
    </row>
    <row r="357" spans="1:13" x14ac:dyDescent="0.35">
      <c r="A357" t="str">
        <f t="shared" si="6"/>
        <v>62 DayApril-June 2024NHS ScotlandUrology - Other</v>
      </c>
      <c r="B357" t="s">
        <v>193</v>
      </c>
      <c r="C357" t="s">
        <v>194</v>
      </c>
      <c r="D357" t="s">
        <v>8</v>
      </c>
      <c r="E357" t="s">
        <v>158</v>
      </c>
      <c r="F357">
        <v>138</v>
      </c>
      <c r="G357">
        <v>101</v>
      </c>
      <c r="H357">
        <v>73.188405797101495</v>
      </c>
      <c r="I357">
        <v>212</v>
      </c>
      <c r="J357">
        <v>47</v>
      </c>
      <c r="K357">
        <v>93</v>
      </c>
      <c r="L357">
        <v>116</v>
      </c>
      <c r="M357" s="39"/>
    </row>
    <row r="358" spans="1:13" x14ac:dyDescent="0.35">
      <c r="A358" t="str">
        <f t="shared" si="6"/>
        <v>62 DayApril-June 2024NHS ShetlandUrology - Other</v>
      </c>
      <c r="B358" t="s">
        <v>193</v>
      </c>
      <c r="C358" t="s">
        <v>194</v>
      </c>
      <c r="D358" t="s">
        <v>5</v>
      </c>
      <c r="E358" t="s">
        <v>158</v>
      </c>
      <c r="F358">
        <v>1</v>
      </c>
      <c r="G358">
        <v>1</v>
      </c>
      <c r="H358">
        <v>100</v>
      </c>
      <c r="I358">
        <v>41</v>
      </c>
      <c r="M358" s="38"/>
    </row>
    <row r="359" spans="1:13" x14ac:dyDescent="0.35">
      <c r="A359" t="str">
        <f t="shared" si="6"/>
        <v>62 DayApril-June 2024NHS TaysideUrology - Other</v>
      </c>
      <c r="B359" t="s">
        <v>193</v>
      </c>
      <c r="C359" t="s">
        <v>194</v>
      </c>
      <c r="D359" t="s">
        <v>6</v>
      </c>
      <c r="E359" t="s">
        <v>158</v>
      </c>
      <c r="F359">
        <v>11</v>
      </c>
      <c r="G359">
        <v>7</v>
      </c>
      <c r="H359">
        <v>63.636363636363598</v>
      </c>
      <c r="I359">
        <v>93</v>
      </c>
      <c r="J359">
        <v>60</v>
      </c>
      <c r="M359" s="39"/>
    </row>
    <row r="360" spans="1:13" x14ac:dyDescent="0.35">
      <c r="A360" t="str">
        <f t="shared" si="6"/>
        <v>62 DayApril-June 2024NHS Western IslesUrology - Other</v>
      </c>
      <c r="B360" t="s">
        <v>193</v>
      </c>
      <c r="C360" t="s">
        <v>194</v>
      </c>
      <c r="D360" t="s">
        <v>7</v>
      </c>
      <c r="E360" t="s">
        <v>158</v>
      </c>
      <c r="F360">
        <v>4</v>
      </c>
      <c r="G360">
        <v>4</v>
      </c>
      <c r="H360">
        <v>100</v>
      </c>
      <c r="I360">
        <v>52</v>
      </c>
      <c r="J360">
        <v>38</v>
      </c>
      <c r="M360" s="38"/>
    </row>
    <row r="361" spans="1:13" x14ac:dyDescent="0.35">
      <c r="A361" t="str">
        <f t="shared" si="6"/>
        <v>62 DayApril-June 2024SCANUrology - Other</v>
      </c>
      <c r="B361" t="s">
        <v>193</v>
      </c>
      <c r="C361" t="s">
        <v>194</v>
      </c>
      <c r="D361" t="s">
        <v>9</v>
      </c>
      <c r="E361" t="s">
        <v>158</v>
      </c>
      <c r="F361">
        <v>39</v>
      </c>
      <c r="G361">
        <v>27</v>
      </c>
      <c r="H361">
        <v>69.230769230769198</v>
      </c>
      <c r="I361">
        <v>124</v>
      </c>
      <c r="J361">
        <v>38</v>
      </c>
      <c r="M361" s="39"/>
    </row>
    <row r="362" spans="1:13" x14ac:dyDescent="0.35">
      <c r="A362" t="str">
        <f t="shared" si="6"/>
        <v>62 DayApril-June 2024WOSCANUrology - Other</v>
      </c>
      <c r="B362" t="s">
        <v>193</v>
      </c>
      <c r="C362" t="s">
        <v>194</v>
      </c>
      <c r="D362" t="s">
        <v>10</v>
      </c>
      <c r="E362" t="s">
        <v>158</v>
      </c>
      <c r="F362">
        <v>63</v>
      </c>
      <c r="G362">
        <v>46</v>
      </c>
      <c r="H362">
        <v>73.015873015872998</v>
      </c>
      <c r="I362">
        <v>212</v>
      </c>
      <c r="J362">
        <v>48</v>
      </c>
      <c r="K362">
        <v>102</v>
      </c>
      <c r="L362">
        <v>132</v>
      </c>
      <c r="M362" s="38"/>
    </row>
    <row r="363" spans="1:13" x14ac:dyDescent="0.35">
      <c r="A363" t="str">
        <f t="shared" si="6"/>
        <v>62 DayApril-June 2024NCAUrology - Prostate</v>
      </c>
      <c r="B363" t="s">
        <v>193</v>
      </c>
      <c r="C363" t="s">
        <v>194</v>
      </c>
      <c r="D363" t="s">
        <v>150</v>
      </c>
      <c r="E363" t="s">
        <v>159</v>
      </c>
      <c r="F363">
        <v>251</v>
      </c>
      <c r="G363">
        <v>117</v>
      </c>
      <c r="H363">
        <v>46.613545816733101</v>
      </c>
      <c r="I363">
        <v>298</v>
      </c>
      <c r="J363">
        <v>67</v>
      </c>
      <c r="K363">
        <v>153</v>
      </c>
      <c r="L363">
        <v>198</v>
      </c>
      <c r="M363" s="39"/>
    </row>
    <row r="364" spans="1:13" x14ac:dyDescent="0.35">
      <c r="A364" t="str">
        <f t="shared" si="6"/>
        <v>62 DayApril-June 2024NHS Ayrshire &amp; ArranUrology - Prostate</v>
      </c>
      <c r="B364" t="s">
        <v>193</v>
      </c>
      <c r="C364" t="s">
        <v>194</v>
      </c>
      <c r="D364" t="s">
        <v>162</v>
      </c>
      <c r="E364" t="s">
        <v>159</v>
      </c>
      <c r="F364">
        <v>65</v>
      </c>
      <c r="G364">
        <v>39</v>
      </c>
      <c r="H364">
        <v>60</v>
      </c>
      <c r="I364">
        <v>158</v>
      </c>
      <c r="J364">
        <v>61</v>
      </c>
      <c r="K364">
        <v>114</v>
      </c>
      <c r="L364">
        <v>128</v>
      </c>
      <c r="M364" s="38"/>
    </row>
    <row r="365" spans="1:13" x14ac:dyDescent="0.35">
      <c r="A365" t="str">
        <f t="shared" si="6"/>
        <v>62 DayApril-June 2024NHS BordersUrology - Prostate</v>
      </c>
      <c r="B365" t="s">
        <v>193</v>
      </c>
      <c r="C365" t="s">
        <v>194</v>
      </c>
      <c r="D365" t="s">
        <v>0</v>
      </c>
      <c r="E365" t="s">
        <v>159</v>
      </c>
      <c r="F365">
        <v>27</v>
      </c>
      <c r="G365">
        <v>8</v>
      </c>
      <c r="H365">
        <v>29.629629629629601</v>
      </c>
      <c r="I365">
        <v>200</v>
      </c>
      <c r="J365">
        <v>105</v>
      </c>
      <c r="M365" s="39"/>
    </row>
    <row r="366" spans="1:13" x14ac:dyDescent="0.35">
      <c r="A366" t="str">
        <f t="shared" si="6"/>
        <v>62 DayApril-June 2024NHS Dumfries &amp; GallowayUrology - Prostate</v>
      </c>
      <c r="B366" t="s">
        <v>193</v>
      </c>
      <c r="C366" t="s">
        <v>194</v>
      </c>
      <c r="D366" t="s">
        <v>163</v>
      </c>
      <c r="E366" t="s">
        <v>159</v>
      </c>
      <c r="F366">
        <v>30</v>
      </c>
      <c r="G366">
        <v>18</v>
      </c>
      <c r="H366">
        <v>60</v>
      </c>
      <c r="I366">
        <v>168</v>
      </c>
      <c r="J366">
        <v>61</v>
      </c>
      <c r="M366" s="38"/>
    </row>
    <row r="367" spans="1:13" x14ac:dyDescent="0.35">
      <c r="A367" t="str">
        <f t="shared" si="6"/>
        <v>62 DayApril-June 2024NHS FifeUrology - Prostate</v>
      </c>
      <c r="B367" t="s">
        <v>193</v>
      </c>
      <c r="C367" t="s">
        <v>194</v>
      </c>
      <c r="D367" t="s">
        <v>164</v>
      </c>
      <c r="E367" t="s">
        <v>159</v>
      </c>
      <c r="F367">
        <v>71</v>
      </c>
      <c r="G367">
        <v>19</v>
      </c>
      <c r="H367">
        <v>26.760563380281699</v>
      </c>
      <c r="I367">
        <v>213</v>
      </c>
      <c r="J367">
        <v>77</v>
      </c>
      <c r="K367">
        <v>163</v>
      </c>
      <c r="L367">
        <v>180</v>
      </c>
      <c r="M367" s="39"/>
    </row>
    <row r="368" spans="1:13" x14ac:dyDescent="0.35">
      <c r="A368" t="str">
        <f t="shared" si="6"/>
        <v>62 DayApril-June 2024NHS Forth ValleyUrology - Prostate</v>
      </c>
      <c r="B368" t="s">
        <v>193</v>
      </c>
      <c r="C368" t="s">
        <v>194</v>
      </c>
      <c r="D368" t="s">
        <v>165</v>
      </c>
      <c r="E368" t="s">
        <v>159</v>
      </c>
      <c r="F368">
        <v>53</v>
      </c>
      <c r="G368">
        <v>27</v>
      </c>
      <c r="H368">
        <v>50.943396226415103</v>
      </c>
      <c r="I368">
        <v>163</v>
      </c>
      <c r="J368">
        <v>62</v>
      </c>
      <c r="K368">
        <v>116</v>
      </c>
      <c r="L368">
        <v>126</v>
      </c>
      <c r="M368" s="38"/>
    </row>
    <row r="369" spans="1:13" x14ac:dyDescent="0.35">
      <c r="A369" t="str">
        <f t="shared" si="6"/>
        <v>62 DayApril-June 2024NHS GrampianUrology - Prostate</v>
      </c>
      <c r="B369" t="s">
        <v>193</v>
      </c>
      <c r="C369" t="s">
        <v>194</v>
      </c>
      <c r="D369" t="s">
        <v>166</v>
      </c>
      <c r="E369" t="s">
        <v>159</v>
      </c>
      <c r="F369">
        <v>91</v>
      </c>
      <c r="G369">
        <v>31</v>
      </c>
      <c r="H369">
        <v>34.065934065934101</v>
      </c>
      <c r="I369">
        <v>298</v>
      </c>
      <c r="J369">
        <v>102</v>
      </c>
      <c r="K369">
        <v>213</v>
      </c>
      <c r="L369">
        <v>230</v>
      </c>
      <c r="M369" s="39"/>
    </row>
    <row r="370" spans="1:13" x14ac:dyDescent="0.35">
      <c r="A370" t="str">
        <f t="shared" si="6"/>
        <v>62 DayApril-June 2024NHS Greater Glasgow &amp; ClydeUrology - Prostate</v>
      </c>
      <c r="B370" t="s">
        <v>193</v>
      </c>
      <c r="C370" t="s">
        <v>194</v>
      </c>
      <c r="D370" t="s">
        <v>11</v>
      </c>
      <c r="E370" t="s">
        <v>159</v>
      </c>
      <c r="F370">
        <v>217</v>
      </c>
      <c r="G370">
        <v>70</v>
      </c>
      <c r="H370">
        <v>32.258064516128997</v>
      </c>
      <c r="I370">
        <v>189</v>
      </c>
      <c r="J370">
        <v>82</v>
      </c>
      <c r="K370">
        <v>135</v>
      </c>
      <c r="L370">
        <v>148</v>
      </c>
      <c r="M370" s="38"/>
    </row>
    <row r="371" spans="1:13" x14ac:dyDescent="0.35">
      <c r="A371" t="str">
        <f t="shared" si="6"/>
        <v>62 DayApril-June 2024NHS HighlandUrology - Prostate</v>
      </c>
      <c r="B371" t="s">
        <v>193</v>
      </c>
      <c r="C371" t="s">
        <v>194</v>
      </c>
      <c r="D371" t="s">
        <v>1</v>
      </c>
      <c r="E371" t="s">
        <v>159</v>
      </c>
      <c r="F371">
        <v>89</v>
      </c>
      <c r="G371">
        <v>65</v>
      </c>
      <c r="H371">
        <v>73.033707865168495</v>
      </c>
      <c r="I371">
        <v>197</v>
      </c>
      <c r="J371">
        <v>57</v>
      </c>
      <c r="K371">
        <v>93</v>
      </c>
      <c r="L371">
        <v>105</v>
      </c>
      <c r="M371" s="39"/>
    </row>
    <row r="372" spans="1:13" x14ac:dyDescent="0.35">
      <c r="A372" t="str">
        <f t="shared" si="6"/>
        <v>62 DayApril-June 2024NHS LanarkshireUrology - Prostate</v>
      </c>
      <c r="B372" t="s">
        <v>193</v>
      </c>
      <c r="C372" t="s">
        <v>194</v>
      </c>
      <c r="D372" t="s">
        <v>2</v>
      </c>
      <c r="E372" t="s">
        <v>159</v>
      </c>
      <c r="F372">
        <v>69</v>
      </c>
      <c r="G372">
        <v>55</v>
      </c>
      <c r="H372">
        <v>79.710144927536206</v>
      </c>
      <c r="I372">
        <v>121</v>
      </c>
      <c r="J372">
        <v>50</v>
      </c>
      <c r="K372">
        <v>75</v>
      </c>
      <c r="L372">
        <v>96</v>
      </c>
      <c r="M372" s="38"/>
    </row>
    <row r="373" spans="1:13" x14ac:dyDescent="0.35">
      <c r="A373" t="str">
        <f t="shared" si="6"/>
        <v>62 DayApril-June 2024NHS LothianUrology - Prostate</v>
      </c>
      <c r="B373" t="s">
        <v>193</v>
      </c>
      <c r="C373" t="s">
        <v>194</v>
      </c>
      <c r="D373" t="s">
        <v>3</v>
      </c>
      <c r="E373" t="s">
        <v>159</v>
      </c>
      <c r="F373">
        <v>137</v>
      </c>
      <c r="G373">
        <v>34</v>
      </c>
      <c r="H373">
        <v>24.817518248175201</v>
      </c>
      <c r="I373">
        <v>419</v>
      </c>
      <c r="J373">
        <v>102</v>
      </c>
      <c r="K373">
        <v>261</v>
      </c>
      <c r="L373">
        <v>360</v>
      </c>
      <c r="M373" s="39"/>
    </row>
    <row r="374" spans="1:13" x14ac:dyDescent="0.35">
      <c r="A374" t="str">
        <f t="shared" si="6"/>
        <v>62 DayApril-June 2024NHS OrkneyUrology - Prostate</v>
      </c>
      <c r="B374" t="s">
        <v>193</v>
      </c>
      <c r="C374" t="s">
        <v>194</v>
      </c>
      <c r="D374" t="s">
        <v>4</v>
      </c>
      <c r="E374" t="s">
        <v>159</v>
      </c>
      <c r="F374">
        <v>1</v>
      </c>
      <c r="G374">
        <v>0</v>
      </c>
      <c r="H374">
        <v>0</v>
      </c>
      <c r="I374">
        <v>172</v>
      </c>
      <c r="M374" s="38"/>
    </row>
    <row r="375" spans="1:13" x14ac:dyDescent="0.35">
      <c r="A375" t="str">
        <f t="shared" si="6"/>
        <v>62 DayApril-June 2024NHS ScotlandUrology - Prostate</v>
      </c>
      <c r="B375" t="s">
        <v>193</v>
      </c>
      <c r="C375" t="s">
        <v>194</v>
      </c>
      <c r="D375" t="s">
        <v>8</v>
      </c>
      <c r="E375" t="s">
        <v>159</v>
      </c>
      <c r="F375">
        <v>920</v>
      </c>
      <c r="G375">
        <v>387</v>
      </c>
      <c r="H375">
        <v>42.065217391304401</v>
      </c>
      <c r="I375">
        <v>419</v>
      </c>
      <c r="J375">
        <v>74</v>
      </c>
      <c r="K375">
        <v>152</v>
      </c>
      <c r="L375">
        <v>183</v>
      </c>
      <c r="M375" s="39"/>
    </row>
    <row r="376" spans="1:13" x14ac:dyDescent="0.35">
      <c r="A376" t="str">
        <f t="shared" si="6"/>
        <v>62 DayApril-June 2024NHS ShetlandUrology - Prostate</v>
      </c>
      <c r="B376" t="s">
        <v>193</v>
      </c>
      <c r="C376" t="s">
        <v>194</v>
      </c>
      <c r="D376" t="s">
        <v>5</v>
      </c>
      <c r="E376" t="s">
        <v>159</v>
      </c>
      <c r="F376">
        <v>4</v>
      </c>
      <c r="G376">
        <v>0</v>
      </c>
      <c r="H376">
        <v>0</v>
      </c>
      <c r="I376">
        <v>199</v>
      </c>
      <c r="J376">
        <v>86</v>
      </c>
      <c r="M376" s="38"/>
    </row>
    <row r="377" spans="1:13" x14ac:dyDescent="0.35">
      <c r="A377" t="str">
        <f t="shared" si="6"/>
        <v>62 DayApril-June 2024NHS TaysideUrology - Prostate</v>
      </c>
      <c r="B377" t="s">
        <v>193</v>
      </c>
      <c r="C377" t="s">
        <v>194</v>
      </c>
      <c r="D377" t="s">
        <v>6</v>
      </c>
      <c r="E377" t="s">
        <v>159</v>
      </c>
      <c r="F377">
        <v>56</v>
      </c>
      <c r="G377">
        <v>16</v>
      </c>
      <c r="H377">
        <v>28.571428571428601</v>
      </c>
      <c r="I377">
        <v>218</v>
      </c>
      <c r="J377">
        <v>74</v>
      </c>
      <c r="K377">
        <v>118</v>
      </c>
      <c r="L377">
        <v>132</v>
      </c>
      <c r="M377" s="39"/>
    </row>
    <row r="378" spans="1:13" x14ac:dyDescent="0.35">
      <c r="A378" t="str">
        <f t="shared" si="6"/>
        <v>62 DayApril-June 2024NHS Western IslesUrology - Prostate</v>
      </c>
      <c r="B378" t="s">
        <v>193</v>
      </c>
      <c r="C378" t="s">
        <v>194</v>
      </c>
      <c r="D378" t="s">
        <v>7</v>
      </c>
      <c r="E378" t="s">
        <v>159</v>
      </c>
      <c r="F378">
        <v>10</v>
      </c>
      <c r="G378">
        <v>5</v>
      </c>
      <c r="H378">
        <v>50</v>
      </c>
      <c r="I378">
        <v>127</v>
      </c>
      <c r="J378">
        <v>65</v>
      </c>
      <c r="M378" s="38"/>
    </row>
    <row r="379" spans="1:13" x14ac:dyDescent="0.35">
      <c r="A379" t="str">
        <f t="shared" si="6"/>
        <v>62 DayApril-June 2024SCANUrology - Prostate</v>
      </c>
      <c r="B379" t="s">
        <v>193</v>
      </c>
      <c r="C379" t="s">
        <v>194</v>
      </c>
      <c r="D379" t="s">
        <v>9</v>
      </c>
      <c r="E379" t="s">
        <v>159</v>
      </c>
      <c r="F379">
        <v>265</v>
      </c>
      <c r="G379">
        <v>79</v>
      </c>
      <c r="H379">
        <v>29.811320754716998</v>
      </c>
      <c r="I379">
        <v>419</v>
      </c>
      <c r="J379">
        <v>90</v>
      </c>
      <c r="K379">
        <v>187</v>
      </c>
      <c r="L379">
        <v>279</v>
      </c>
      <c r="M379" s="39"/>
    </row>
    <row r="380" spans="1:13" x14ac:dyDescent="0.35">
      <c r="A380" t="str">
        <f t="shared" si="6"/>
        <v>62 DayApril-June 2024WOSCANUrology - Prostate</v>
      </c>
      <c r="B380" t="s">
        <v>193</v>
      </c>
      <c r="C380" t="s">
        <v>194</v>
      </c>
      <c r="D380" t="s">
        <v>10</v>
      </c>
      <c r="E380" t="s">
        <v>159</v>
      </c>
      <c r="F380">
        <v>404</v>
      </c>
      <c r="G380">
        <v>191</v>
      </c>
      <c r="H380">
        <v>47.277227722772302</v>
      </c>
      <c r="I380">
        <v>189</v>
      </c>
      <c r="J380">
        <v>67</v>
      </c>
      <c r="K380">
        <v>125</v>
      </c>
      <c r="L380">
        <v>140</v>
      </c>
      <c r="M380" s="38"/>
    </row>
    <row r="381" spans="1:13" x14ac:dyDescent="0.35">
      <c r="A381" t="str">
        <f t="shared" si="6"/>
        <v>62 DayJanuary-March 2024NCAAll Cancer Types*</v>
      </c>
      <c r="B381" t="s">
        <v>193</v>
      </c>
      <c r="C381" t="s">
        <v>195</v>
      </c>
      <c r="D381" t="s">
        <v>150</v>
      </c>
      <c r="E381" t="s">
        <v>93</v>
      </c>
      <c r="F381">
        <v>1079</v>
      </c>
      <c r="G381">
        <v>660</v>
      </c>
      <c r="H381">
        <v>61.167747914735898</v>
      </c>
      <c r="I381">
        <v>273</v>
      </c>
      <c r="J381">
        <v>54</v>
      </c>
      <c r="K381">
        <v>111</v>
      </c>
      <c r="L381">
        <v>135</v>
      </c>
      <c r="M381" s="39"/>
    </row>
    <row r="382" spans="1:13" x14ac:dyDescent="0.35">
      <c r="A382" t="str">
        <f t="shared" si="6"/>
        <v>62 DayJanuary-March 2024NHS Ayrshire &amp; ArranAll Cancer Types*</v>
      </c>
      <c r="B382" t="s">
        <v>193</v>
      </c>
      <c r="C382" t="s">
        <v>195</v>
      </c>
      <c r="D382" t="s">
        <v>162</v>
      </c>
      <c r="E382" t="s">
        <v>93</v>
      </c>
      <c r="F382">
        <v>310</v>
      </c>
      <c r="G382">
        <v>253</v>
      </c>
      <c r="H382">
        <v>81.612903225806406</v>
      </c>
      <c r="I382">
        <v>208</v>
      </c>
      <c r="J382">
        <v>49</v>
      </c>
      <c r="K382">
        <v>84</v>
      </c>
      <c r="L382">
        <v>106</v>
      </c>
      <c r="M382" s="38"/>
    </row>
    <row r="383" spans="1:13" x14ac:dyDescent="0.35">
      <c r="A383" t="str">
        <f t="shared" si="6"/>
        <v>62 DayJanuary-March 2024NHS BordersAll Cancer Types*</v>
      </c>
      <c r="B383" t="s">
        <v>193</v>
      </c>
      <c r="C383" t="s">
        <v>195</v>
      </c>
      <c r="D383" t="s">
        <v>0</v>
      </c>
      <c r="E383" t="s">
        <v>93</v>
      </c>
      <c r="F383">
        <v>84</v>
      </c>
      <c r="G383">
        <v>70</v>
      </c>
      <c r="H383">
        <v>83.3333333333333</v>
      </c>
      <c r="I383">
        <v>212</v>
      </c>
      <c r="J383">
        <v>51</v>
      </c>
      <c r="K383">
        <v>82</v>
      </c>
      <c r="L383">
        <v>159</v>
      </c>
      <c r="M383" s="39"/>
    </row>
    <row r="384" spans="1:13" x14ac:dyDescent="0.35">
      <c r="A384" t="str">
        <f t="shared" si="6"/>
        <v>62 DayJanuary-March 2024NHS Dumfries &amp; GallowayAll Cancer Types*</v>
      </c>
      <c r="B384" t="s">
        <v>193</v>
      </c>
      <c r="C384" t="s">
        <v>195</v>
      </c>
      <c r="D384" t="s">
        <v>163</v>
      </c>
      <c r="E384" t="s">
        <v>93</v>
      </c>
      <c r="F384">
        <v>117</v>
      </c>
      <c r="G384">
        <v>100</v>
      </c>
      <c r="H384">
        <v>85.470085470085493</v>
      </c>
      <c r="I384">
        <v>329</v>
      </c>
      <c r="J384">
        <v>46</v>
      </c>
      <c r="K384">
        <v>116</v>
      </c>
      <c r="L384">
        <v>166</v>
      </c>
      <c r="M384" s="38"/>
    </row>
    <row r="385" spans="1:13" x14ac:dyDescent="0.35">
      <c r="A385" t="str">
        <f t="shared" si="6"/>
        <v>62 DayJanuary-March 2024NHS FifeAll Cancer Types*</v>
      </c>
      <c r="B385" t="s">
        <v>193</v>
      </c>
      <c r="C385" t="s">
        <v>195</v>
      </c>
      <c r="D385" t="s">
        <v>164</v>
      </c>
      <c r="E385" t="s">
        <v>93</v>
      </c>
      <c r="F385">
        <v>223</v>
      </c>
      <c r="G385">
        <v>155</v>
      </c>
      <c r="H385">
        <v>69.506726457399097</v>
      </c>
      <c r="I385">
        <v>239</v>
      </c>
      <c r="J385">
        <v>51</v>
      </c>
      <c r="K385">
        <v>110</v>
      </c>
      <c r="L385">
        <v>132</v>
      </c>
      <c r="M385" s="39"/>
    </row>
    <row r="386" spans="1:13" x14ac:dyDescent="0.35">
      <c r="A386" t="str">
        <f t="shared" si="6"/>
        <v>62 DayJanuary-March 2024NHS Forth ValleyAll Cancer Types*</v>
      </c>
      <c r="B386" t="s">
        <v>193</v>
      </c>
      <c r="C386" t="s">
        <v>195</v>
      </c>
      <c r="D386" t="s">
        <v>165</v>
      </c>
      <c r="E386" t="s">
        <v>93</v>
      </c>
      <c r="F386">
        <v>214</v>
      </c>
      <c r="G386">
        <v>167</v>
      </c>
      <c r="H386">
        <v>78.037383177570106</v>
      </c>
      <c r="I386">
        <v>165</v>
      </c>
      <c r="J386">
        <v>46</v>
      </c>
      <c r="K386">
        <v>83</v>
      </c>
      <c r="L386">
        <v>107</v>
      </c>
      <c r="M386" s="38"/>
    </row>
    <row r="387" spans="1:13" x14ac:dyDescent="0.35">
      <c r="A387" t="str">
        <f t="shared" si="6"/>
        <v>62 DayJanuary-March 2024NHS GrampianAll Cancer Types*</v>
      </c>
      <c r="B387" t="s">
        <v>193</v>
      </c>
      <c r="C387" t="s">
        <v>195</v>
      </c>
      <c r="D387" t="s">
        <v>166</v>
      </c>
      <c r="E387" t="s">
        <v>93</v>
      </c>
      <c r="F387">
        <v>447</v>
      </c>
      <c r="G387">
        <v>246</v>
      </c>
      <c r="H387">
        <v>55.033557046979901</v>
      </c>
      <c r="I387">
        <v>273</v>
      </c>
      <c r="J387">
        <v>58</v>
      </c>
      <c r="K387">
        <v>137</v>
      </c>
      <c r="L387">
        <v>170</v>
      </c>
      <c r="M387" s="39"/>
    </row>
    <row r="388" spans="1:13" x14ac:dyDescent="0.35">
      <c r="A388" t="str">
        <f t="shared" si="6"/>
        <v>62 DayJanuary-March 2024NHS Greater Glasgow &amp; ClydeAll Cancer Types*</v>
      </c>
      <c r="B388" t="s">
        <v>193</v>
      </c>
      <c r="C388" t="s">
        <v>195</v>
      </c>
      <c r="D388" t="s">
        <v>11</v>
      </c>
      <c r="E388" t="s">
        <v>93</v>
      </c>
      <c r="F388">
        <v>1223</v>
      </c>
      <c r="G388">
        <v>835</v>
      </c>
      <c r="H388">
        <v>68.274734260016402</v>
      </c>
      <c r="I388">
        <v>533</v>
      </c>
      <c r="J388">
        <v>50</v>
      </c>
      <c r="K388">
        <v>108</v>
      </c>
      <c r="L388">
        <v>140</v>
      </c>
      <c r="M388" s="38"/>
    </row>
    <row r="389" spans="1:13" x14ac:dyDescent="0.35">
      <c r="A389" t="str">
        <f t="shared" si="6"/>
        <v>62 DayJanuary-March 2024NHS HighlandAll Cancer Types*</v>
      </c>
      <c r="B389" t="s">
        <v>193</v>
      </c>
      <c r="C389" t="s">
        <v>195</v>
      </c>
      <c r="D389" t="s">
        <v>1</v>
      </c>
      <c r="E389" t="s">
        <v>93</v>
      </c>
      <c r="F389">
        <v>293</v>
      </c>
      <c r="G389">
        <v>196</v>
      </c>
      <c r="H389">
        <v>66.894197952218406</v>
      </c>
      <c r="I389">
        <v>159</v>
      </c>
      <c r="J389">
        <v>51</v>
      </c>
      <c r="K389">
        <v>88</v>
      </c>
      <c r="L389">
        <v>105</v>
      </c>
      <c r="M389" s="39"/>
    </row>
    <row r="390" spans="1:13" x14ac:dyDescent="0.35">
      <c r="A390" t="str">
        <f t="shared" si="6"/>
        <v>62 DayJanuary-March 2024NHS LanarkshireAll Cancer Types*</v>
      </c>
      <c r="B390" t="s">
        <v>193</v>
      </c>
      <c r="C390" t="s">
        <v>195</v>
      </c>
      <c r="D390" t="s">
        <v>2</v>
      </c>
      <c r="E390" t="s">
        <v>93</v>
      </c>
      <c r="F390">
        <v>338</v>
      </c>
      <c r="G390">
        <v>271</v>
      </c>
      <c r="H390">
        <v>80.177514792899402</v>
      </c>
      <c r="I390">
        <v>167</v>
      </c>
      <c r="J390">
        <v>47</v>
      </c>
      <c r="K390">
        <v>85</v>
      </c>
      <c r="L390">
        <v>93</v>
      </c>
      <c r="M390" s="38"/>
    </row>
    <row r="391" spans="1:13" x14ac:dyDescent="0.35">
      <c r="A391" t="str">
        <f t="shared" si="6"/>
        <v>62 DayJanuary-March 2024NHS LothianAll Cancer Types*</v>
      </c>
      <c r="B391" t="s">
        <v>193</v>
      </c>
      <c r="C391" t="s">
        <v>195</v>
      </c>
      <c r="D391" t="s">
        <v>3</v>
      </c>
      <c r="E391" t="s">
        <v>93</v>
      </c>
      <c r="F391">
        <v>707</v>
      </c>
      <c r="G391">
        <v>515</v>
      </c>
      <c r="H391">
        <v>72.842998585572801</v>
      </c>
      <c r="I391">
        <v>379</v>
      </c>
      <c r="J391">
        <v>50</v>
      </c>
      <c r="K391">
        <v>134</v>
      </c>
      <c r="L391">
        <v>177</v>
      </c>
      <c r="M391" s="39"/>
    </row>
    <row r="392" spans="1:13" x14ac:dyDescent="0.35">
      <c r="A392" t="str">
        <f t="shared" si="6"/>
        <v>62 DayJanuary-March 2024NHS OrkneyAll Cancer Types*</v>
      </c>
      <c r="B392" t="s">
        <v>193</v>
      </c>
      <c r="C392" t="s">
        <v>195</v>
      </c>
      <c r="D392" t="s">
        <v>4</v>
      </c>
      <c r="E392" t="s">
        <v>93</v>
      </c>
      <c r="F392">
        <v>6</v>
      </c>
      <c r="G392">
        <v>5</v>
      </c>
      <c r="H392">
        <v>83.3333333333333</v>
      </c>
      <c r="I392">
        <v>85</v>
      </c>
      <c r="J392">
        <v>38</v>
      </c>
      <c r="M392" s="38"/>
    </row>
    <row r="393" spans="1:13" x14ac:dyDescent="0.35">
      <c r="A393" t="str">
        <f t="shared" si="6"/>
        <v>62 DayJanuary-March 2024NHS ScotlandAll Cancer Types*</v>
      </c>
      <c r="B393" t="s">
        <v>193</v>
      </c>
      <c r="C393" t="s">
        <v>195</v>
      </c>
      <c r="D393" t="s">
        <v>8</v>
      </c>
      <c r="E393" t="s">
        <v>93</v>
      </c>
      <c r="F393">
        <v>4295</v>
      </c>
      <c r="G393">
        <v>3026</v>
      </c>
      <c r="H393">
        <v>70.454016298020903</v>
      </c>
      <c r="I393">
        <v>533</v>
      </c>
      <c r="J393">
        <v>50</v>
      </c>
      <c r="K393">
        <v>107</v>
      </c>
      <c r="L393">
        <v>140</v>
      </c>
      <c r="M393" s="39"/>
    </row>
    <row r="394" spans="1:13" x14ac:dyDescent="0.35">
      <c r="A394" t="str">
        <f t="shared" si="6"/>
        <v>62 DayJanuary-March 2024NHS ShetlandAll Cancer Types*</v>
      </c>
      <c r="B394" t="s">
        <v>193</v>
      </c>
      <c r="C394" t="s">
        <v>195</v>
      </c>
      <c r="D394" t="s">
        <v>5</v>
      </c>
      <c r="E394" t="s">
        <v>93</v>
      </c>
      <c r="F394">
        <v>9</v>
      </c>
      <c r="G394">
        <v>7</v>
      </c>
      <c r="H394">
        <v>77.7777777777778</v>
      </c>
      <c r="I394">
        <v>87</v>
      </c>
      <c r="J394">
        <v>33</v>
      </c>
      <c r="M394" s="38"/>
    </row>
    <row r="395" spans="1:13" x14ac:dyDescent="0.35">
      <c r="A395" t="str">
        <f t="shared" si="6"/>
        <v>62 DayJanuary-March 2024NHS TaysideAll Cancer Types*</v>
      </c>
      <c r="B395" t="s">
        <v>193</v>
      </c>
      <c r="C395" t="s">
        <v>195</v>
      </c>
      <c r="D395" t="s">
        <v>6</v>
      </c>
      <c r="E395" t="s">
        <v>93</v>
      </c>
      <c r="F395">
        <v>302</v>
      </c>
      <c r="G395">
        <v>191</v>
      </c>
      <c r="H395">
        <v>63.245033112582803</v>
      </c>
      <c r="I395">
        <v>158</v>
      </c>
      <c r="J395">
        <v>54</v>
      </c>
      <c r="K395">
        <v>93</v>
      </c>
      <c r="L395">
        <v>106</v>
      </c>
      <c r="M395" s="39"/>
    </row>
    <row r="396" spans="1:13" x14ac:dyDescent="0.35">
      <c r="A396" t="str">
        <f t="shared" si="6"/>
        <v>62 DayJanuary-March 2024NHS Western IslesAll Cancer Types*</v>
      </c>
      <c r="B396" t="s">
        <v>193</v>
      </c>
      <c r="C396" t="s">
        <v>195</v>
      </c>
      <c r="D396" t="s">
        <v>7</v>
      </c>
      <c r="E396" t="s">
        <v>93</v>
      </c>
      <c r="F396">
        <v>22</v>
      </c>
      <c r="G396">
        <v>15</v>
      </c>
      <c r="H396">
        <v>68.181818181818201</v>
      </c>
      <c r="I396">
        <v>131</v>
      </c>
      <c r="J396">
        <v>50</v>
      </c>
      <c r="M396" s="38"/>
    </row>
    <row r="397" spans="1:13" x14ac:dyDescent="0.35">
      <c r="A397" t="str">
        <f t="shared" si="6"/>
        <v>62 DayJanuary-March 2024SCANAll Cancer Types*</v>
      </c>
      <c r="B397" t="s">
        <v>193</v>
      </c>
      <c r="C397" t="s">
        <v>195</v>
      </c>
      <c r="D397" t="s">
        <v>9</v>
      </c>
      <c r="E397" t="s">
        <v>93</v>
      </c>
      <c r="F397">
        <v>1131</v>
      </c>
      <c r="G397">
        <v>840</v>
      </c>
      <c r="H397">
        <v>74.270557029177695</v>
      </c>
      <c r="I397">
        <v>379</v>
      </c>
      <c r="J397">
        <v>50</v>
      </c>
      <c r="K397">
        <v>125</v>
      </c>
      <c r="L397">
        <v>168</v>
      </c>
      <c r="M397" s="39"/>
    </row>
    <row r="398" spans="1:13" x14ac:dyDescent="0.35">
      <c r="A398" t="str">
        <f t="shared" si="6"/>
        <v>62 DayJanuary-March 2024WOSCANAll Cancer Types*</v>
      </c>
      <c r="B398" t="s">
        <v>193</v>
      </c>
      <c r="C398" t="s">
        <v>195</v>
      </c>
      <c r="D398" t="s">
        <v>10</v>
      </c>
      <c r="E398" t="s">
        <v>93</v>
      </c>
      <c r="F398">
        <v>2085</v>
      </c>
      <c r="G398">
        <v>1526</v>
      </c>
      <c r="H398">
        <v>73.189448441246995</v>
      </c>
      <c r="I398">
        <v>533</v>
      </c>
      <c r="J398">
        <v>49</v>
      </c>
      <c r="K398">
        <v>98</v>
      </c>
      <c r="L398">
        <v>127</v>
      </c>
      <c r="M398" s="38"/>
    </row>
    <row r="399" spans="1:13" x14ac:dyDescent="0.35">
      <c r="A399" t="str">
        <f t="shared" si="6"/>
        <v>62 DayJanuary-March 2024NCAAll Cancer Types* (screened excluded)</v>
      </c>
      <c r="B399" t="s">
        <v>193</v>
      </c>
      <c r="C399" t="s">
        <v>195</v>
      </c>
      <c r="D399" t="s">
        <v>150</v>
      </c>
      <c r="E399" t="s">
        <v>94</v>
      </c>
      <c r="F399">
        <v>908</v>
      </c>
      <c r="G399">
        <v>523</v>
      </c>
      <c r="H399">
        <v>57.599118942731302</v>
      </c>
      <c r="I399">
        <v>273</v>
      </c>
      <c r="J399">
        <v>58</v>
      </c>
      <c r="K399">
        <v>114</v>
      </c>
      <c r="L399">
        <v>137</v>
      </c>
      <c r="M399" s="39"/>
    </row>
    <row r="400" spans="1:13" x14ac:dyDescent="0.35">
      <c r="A400" t="str">
        <f t="shared" si="6"/>
        <v>62 DayJanuary-March 2024NHS Ayrshire &amp; ArranAll Cancer Types* (screened excluded)</v>
      </c>
      <c r="B400" t="s">
        <v>193</v>
      </c>
      <c r="C400" t="s">
        <v>195</v>
      </c>
      <c r="D400" t="s">
        <v>162</v>
      </c>
      <c r="E400" t="s">
        <v>94</v>
      </c>
      <c r="F400">
        <v>224</v>
      </c>
      <c r="G400">
        <v>169</v>
      </c>
      <c r="H400">
        <v>75.446428571428598</v>
      </c>
      <c r="I400">
        <v>208</v>
      </c>
      <c r="J400">
        <v>52</v>
      </c>
      <c r="K400">
        <v>97</v>
      </c>
      <c r="L400">
        <v>113</v>
      </c>
      <c r="M400" s="38"/>
    </row>
    <row r="401" spans="1:13" x14ac:dyDescent="0.35">
      <c r="A401" t="str">
        <f t="shared" si="6"/>
        <v>62 DayJanuary-March 2024NHS BordersAll Cancer Types* (screened excluded)</v>
      </c>
      <c r="B401" t="s">
        <v>193</v>
      </c>
      <c r="C401" t="s">
        <v>195</v>
      </c>
      <c r="D401" t="s">
        <v>0</v>
      </c>
      <c r="E401" t="s">
        <v>94</v>
      </c>
      <c r="F401">
        <v>80</v>
      </c>
      <c r="G401">
        <v>67</v>
      </c>
      <c r="H401">
        <v>83.75</v>
      </c>
      <c r="I401">
        <v>212</v>
      </c>
      <c r="J401">
        <v>51</v>
      </c>
      <c r="K401">
        <v>84</v>
      </c>
      <c r="L401">
        <v>164</v>
      </c>
      <c r="M401" s="39"/>
    </row>
    <row r="402" spans="1:13" x14ac:dyDescent="0.35">
      <c r="A402" t="str">
        <f t="shared" ref="A402:A465" si="7">CONCATENATE(B402,C402,D402,E402)</f>
        <v>62 DayJanuary-March 2024NHS Dumfries &amp; GallowayAll Cancer Types* (screened excluded)</v>
      </c>
      <c r="B402" t="s">
        <v>193</v>
      </c>
      <c r="C402" t="s">
        <v>195</v>
      </c>
      <c r="D402" t="s">
        <v>163</v>
      </c>
      <c r="E402" t="s">
        <v>94</v>
      </c>
      <c r="F402">
        <v>111</v>
      </c>
      <c r="G402">
        <v>95</v>
      </c>
      <c r="H402">
        <v>85.585585585585605</v>
      </c>
      <c r="I402">
        <v>329</v>
      </c>
      <c r="J402">
        <v>44</v>
      </c>
      <c r="K402">
        <v>126</v>
      </c>
      <c r="L402">
        <v>175</v>
      </c>
      <c r="M402" s="38"/>
    </row>
    <row r="403" spans="1:13" x14ac:dyDescent="0.35">
      <c r="A403" t="str">
        <f t="shared" si="7"/>
        <v>62 DayJanuary-March 2024NHS FifeAll Cancer Types* (screened excluded)</v>
      </c>
      <c r="B403" t="s">
        <v>193</v>
      </c>
      <c r="C403" t="s">
        <v>195</v>
      </c>
      <c r="D403" t="s">
        <v>164</v>
      </c>
      <c r="E403" t="s">
        <v>94</v>
      </c>
      <c r="F403">
        <v>204</v>
      </c>
      <c r="G403">
        <v>138</v>
      </c>
      <c r="H403">
        <v>67.647058823529406</v>
      </c>
      <c r="I403">
        <v>239</v>
      </c>
      <c r="J403">
        <v>49</v>
      </c>
      <c r="K403">
        <v>112</v>
      </c>
      <c r="L403">
        <v>133</v>
      </c>
      <c r="M403" s="39"/>
    </row>
    <row r="404" spans="1:13" x14ac:dyDescent="0.35">
      <c r="A404" t="str">
        <f t="shared" si="7"/>
        <v>62 DayJanuary-March 2024NHS Forth ValleyAll Cancer Types* (screened excluded)</v>
      </c>
      <c r="B404" t="s">
        <v>193</v>
      </c>
      <c r="C404" t="s">
        <v>195</v>
      </c>
      <c r="D404" t="s">
        <v>165</v>
      </c>
      <c r="E404" t="s">
        <v>94</v>
      </c>
      <c r="F404">
        <v>206</v>
      </c>
      <c r="G404">
        <v>164</v>
      </c>
      <c r="H404">
        <v>79.611650485436897</v>
      </c>
      <c r="I404">
        <v>162</v>
      </c>
      <c r="J404">
        <v>46</v>
      </c>
      <c r="K404">
        <v>82</v>
      </c>
      <c r="L404">
        <v>107</v>
      </c>
      <c r="M404" s="38"/>
    </row>
    <row r="405" spans="1:13" x14ac:dyDescent="0.35">
      <c r="A405" t="str">
        <f t="shared" si="7"/>
        <v>62 DayJanuary-March 2024NHS GrampianAll Cancer Types* (screened excluded)</v>
      </c>
      <c r="B405" t="s">
        <v>193</v>
      </c>
      <c r="C405" t="s">
        <v>195</v>
      </c>
      <c r="D405" t="s">
        <v>166</v>
      </c>
      <c r="E405" t="s">
        <v>94</v>
      </c>
      <c r="F405">
        <v>372</v>
      </c>
      <c r="G405">
        <v>187</v>
      </c>
      <c r="H405">
        <v>50.268817204301101</v>
      </c>
      <c r="I405">
        <v>273</v>
      </c>
      <c r="J405">
        <v>62</v>
      </c>
      <c r="K405">
        <v>138</v>
      </c>
      <c r="L405">
        <v>167</v>
      </c>
      <c r="M405" s="39"/>
    </row>
    <row r="406" spans="1:13" x14ac:dyDescent="0.35">
      <c r="A406" t="str">
        <f t="shared" si="7"/>
        <v>62 DayJanuary-March 2024NHS Greater Glasgow &amp; ClydeAll Cancer Types* (screened excluded)</v>
      </c>
      <c r="B406" t="s">
        <v>193</v>
      </c>
      <c r="C406" t="s">
        <v>195</v>
      </c>
      <c r="D406" t="s">
        <v>11</v>
      </c>
      <c r="E406" t="s">
        <v>94</v>
      </c>
      <c r="F406">
        <v>1002</v>
      </c>
      <c r="G406">
        <v>670</v>
      </c>
      <c r="H406">
        <v>66.866267465069896</v>
      </c>
      <c r="I406">
        <v>533</v>
      </c>
      <c r="J406">
        <v>51</v>
      </c>
      <c r="K406">
        <v>113</v>
      </c>
      <c r="L406">
        <v>145</v>
      </c>
      <c r="M406" s="38"/>
    </row>
    <row r="407" spans="1:13" x14ac:dyDescent="0.35">
      <c r="A407" t="str">
        <f t="shared" si="7"/>
        <v>62 DayJanuary-March 2024NHS HighlandAll Cancer Types* (screened excluded)</v>
      </c>
      <c r="B407" t="s">
        <v>193</v>
      </c>
      <c r="C407" t="s">
        <v>195</v>
      </c>
      <c r="D407" t="s">
        <v>1</v>
      </c>
      <c r="E407" t="s">
        <v>94</v>
      </c>
      <c r="F407">
        <v>258</v>
      </c>
      <c r="G407">
        <v>174</v>
      </c>
      <c r="H407">
        <v>67.441860465116307</v>
      </c>
      <c r="I407">
        <v>159</v>
      </c>
      <c r="J407">
        <v>50</v>
      </c>
      <c r="K407">
        <v>87</v>
      </c>
      <c r="L407">
        <v>107</v>
      </c>
      <c r="M407" s="39"/>
    </row>
    <row r="408" spans="1:13" x14ac:dyDescent="0.35">
      <c r="A408" t="str">
        <f t="shared" si="7"/>
        <v>62 DayJanuary-March 2024NHS LanarkshireAll Cancer Types* (screened excluded)</v>
      </c>
      <c r="B408" t="s">
        <v>193</v>
      </c>
      <c r="C408" t="s">
        <v>195</v>
      </c>
      <c r="D408" t="s">
        <v>2</v>
      </c>
      <c r="E408" t="s">
        <v>94</v>
      </c>
      <c r="F408">
        <v>318</v>
      </c>
      <c r="G408">
        <v>255</v>
      </c>
      <c r="H408">
        <v>80.188679245282998</v>
      </c>
      <c r="I408">
        <v>167</v>
      </c>
      <c r="J408">
        <v>47</v>
      </c>
      <c r="K408">
        <v>84</v>
      </c>
      <c r="L408">
        <v>95</v>
      </c>
      <c r="M408" s="38"/>
    </row>
    <row r="409" spans="1:13" x14ac:dyDescent="0.35">
      <c r="A409" t="str">
        <f t="shared" si="7"/>
        <v>62 DayJanuary-March 2024NHS LothianAll Cancer Types* (screened excluded)</v>
      </c>
      <c r="B409" t="s">
        <v>193</v>
      </c>
      <c r="C409" t="s">
        <v>195</v>
      </c>
      <c r="D409" t="s">
        <v>3</v>
      </c>
      <c r="E409" t="s">
        <v>94</v>
      </c>
      <c r="F409">
        <v>576</v>
      </c>
      <c r="G409">
        <v>404</v>
      </c>
      <c r="H409">
        <v>70.1388888888889</v>
      </c>
      <c r="I409">
        <v>379</v>
      </c>
      <c r="J409">
        <v>50</v>
      </c>
      <c r="K409">
        <v>149</v>
      </c>
      <c r="L409">
        <v>189</v>
      </c>
      <c r="M409" s="39"/>
    </row>
    <row r="410" spans="1:13" x14ac:dyDescent="0.35">
      <c r="A410" t="str">
        <f t="shared" si="7"/>
        <v>62 DayJanuary-March 2024NHS OrkneyAll Cancer Types* (screened excluded)</v>
      </c>
      <c r="B410" t="s">
        <v>193</v>
      </c>
      <c r="C410" t="s">
        <v>195</v>
      </c>
      <c r="D410" t="s">
        <v>4</v>
      </c>
      <c r="E410" t="s">
        <v>94</v>
      </c>
      <c r="F410">
        <v>6</v>
      </c>
      <c r="G410">
        <v>5</v>
      </c>
      <c r="H410">
        <v>83.3333333333333</v>
      </c>
      <c r="I410">
        <v>85</v>
      </c>
      <c r="J410">
        <v>38</v>
      </c>
      <c r="M410" s="38"/>
    </row>
    <row r="411" spans="1:13" x14ac:dyDescent="0.35">
      <c r="A411" t="str">
        <f t="shared" si="7"/>
        <v>62 DayJanuary-March 2024NHS ScotlandAll Cancer Types* (screened excluded)</v>
      </c>
      <c r="B411" t="s">
        <v>193</v>
      </c>
      <c r="C411" t="s">
        <v>195</v>
      </c>
      <c r="D411" t="s">
        <v>8</v>
      </c>
      <c r="E411" t="s">
        <v>94</v>
      </c>
      <c r="F411">
        <v>3629</v>
      </c>
      <c r="G411">
        <v>2485</v>
      </c>
      <c r="H411">
        <v>68.476164232570994</v>
      </c>
      <c r="I411">
        <v>533</v>
      </c>
      <c r="J411">
        <v>51</v>
      </c>
      <c r="K411">
        <v>112</v>
      </c>
      <c r="L411">
        <v>144</v>
      </c>
      <c r="M411" s="39"/>
    </row>
    <row r="412" spans="1:13" x14ac:dyDescent="0.35">
      <c r="A412" t="str">
        <f t="shared" si="7"/>
        <v>62 DayJanuary-March 2024NHS ShetlandAll Cancer Types* (screened excluded)</v>
      </c>
      <c r="B412" t="s">
        <v>193</v>
      </c>
      <c r="C412" t="s">
        <v>195</v>
      </c>
      <c r="D412" t="s">
        <v>5</v>
      </c>
      <c r="E412" t="s">
        <v>94</v>
      </c>
      <c r="F412">
        <v>9</v>
      </c>
      <c r="G412">
        <v>7</v>
      </c>
      <c r="H412">
        <v>77.7777777777778</v>
      </c>
      <c r="I412">
        <v>87</v>
      </c>
      <c r="J412">
        <v>33</v>
      </c>
      <c r="M412" s="38"/>
    </row>
    <row r="413" spans="1:13" x14ac:dyDescent="0.35">
      <c r="A413" t="str">
        <f t="shared" si="7"/>
        <v>62 DayJanuary-March 2024NHS TaysideAll Cancer Types* (screened excluded)</v>
      </c>
      <c r="B413" t="s">
        <v>193</v>
      </c>
      <c r="C413" t="s">
        <v>195</v>
      </c>
      <c r="D413" t="s">
        <v>6</v>
      </c>
      <c r="E413" t="s">
        <v>94</v>
      </c>
      <c r="F413">
        <v>243</v>
      </c>
      <c r="G413">
        <v>137</v>
      </c>
      <c r="H413">
        <v>56.378600823045304</v>
      </c>
      <c r="I413">
        <v>158</v>
      </c>
      <c r="J413">
        <v>59</v>
      </c>
      <c r="K413">
        <v>96</v>
      </c>
      <c r="L413">
        <v>107</v>
      </c>
      <c r="M413" s="39"/>
    </row>
    <row r="414" spans="1:13" x14ac:dyDescent="0.35">
      <c r="A414" t="str">
        <f t="shared" si="7"/>
        <v>62 DayJanuary-March 2024NHS Western IslesAll Cancer Types* (screened excluded)</v>
      </c>
      <c r="B414" t="s">
        <v>193</v>
      </c>
      <c r="C414" t="s">
        <v>195</v>
      </c>
      <c r="D414" t="s">
        <v>7</v>
      </c>
      <c r="E414" t="s">
        <v>94</v>
      </c>
      <c r="F414">
        <v>20</v>
      </c>
      <c r="G414">
        <v>13</v>
      </c>
      <c r="H414">
        <v>65</v>
      </c>
      <c r="I414">
        <v>131</v>
      </c>
      <c r="J414">
        <v>48</v>
      </c>
      <c r="M414" s="38"/>
    </row>
    <row r="415" spans="1:13" x14ac:dyDescent="0.35">
      <c r="A415" t="str">
        <f t="shared" si="7"/>
        <v>62 DayJanuary-March 2024SCANAll Cancer Types* (screened excluded)</v>
      </c>
      <c r="B415" t="s">
        <v>193</v>
      </c>
      <c r="C415" t="s">
        <v>195</v>
      </c>
      <c r="D415" t="s">
        <v>9</v>
      </c>
      <c r="E415" t="s">
        <v>94</v>
      </c>
      <c r="F415">
        <v>971</v>
      </c>
      <c r="G415">
        <v>704</v>
      </c>
      <c r="H415">
        <v>72.502574665293494</v>
      </c>
      <c r="I415">
        <v>379</v>
      </c>
      <c r="J415">
        <v>50</v>
      </c>
      <c r="K415">
        <v>134</v>
      </c>
      <c r="L415">
        <v>180</v>
      </c>
      <c r="M415" s="39"/>
    </row>
    <row r="416" spans="1:13" x14ac:dyDescent="0.35">
      <c r="A416" t="str">
        <f t="shared" si="7"/>
        <v>62 DayJanuary-March 2024WOSCANAll Cancer Types* (screened excluded)</v>
      </c>
      <c r="B416" t="s">
        <v>193</v>
      </c>
      <c r="C416" t="s">
        <v>195</v>
      </c>
      <c r="D416" t="s">
        <v>10</v>
      </c>
      <c r="E416" t="s">
        <v>94</v>
      </c>
      <c r="F416">
        <v>1750</v>
      </c>
      <c r="G416">
        <v>1258</v>
      </c>
      <c r="H416">
        <v>71.8857142857143</v>
      </c>
      <c r="I416">
        <v>533</v>
      </c>
      <c r="J416">
        <v>50</v>
      </c>
      <c r="K416">
        <v>101</v>
      </c>
      <c r="L416">
        <v>130</v>
      </c>
      <c r="M416" s="38"/>
    </row>
    <row r="417" spans="1:13" x14ac:dyDescent="0.35">
      <c r="A417" t="str">
        <f t="shared" si="7"/>
        <v>62 DayJanuary-March 2024NCAAll Cancer Types* (screened only)</v>
      </c>
      <c r="B417" t="s">
        <v>193</v>
      </c>
      <c r="C417" t="s">
        <v>195</v>
      </c>
      <c r="D417" t="s">
        <v>150</v>
      </c>
      <c r="E417" t="s">
        <v>95</v>
      </c>
      <c r="F417">
        <v>171</v>
      </c>
      <c r="G417">
        <v>137</v>
      </c>
      <c r="H417">
        <v>80.116959064327503</v>
      </c>
      <c r="I417">
        <v>252</v>
      </c>
      <c r="J417">
        <v>43</v>
      </c>
      <c r="K417">
        <v>80</v>
      </c>
      <c r="L417">
        <v>102</v>
      </c>
      <c r="M417" s="39"/>
    </row>
    <row r="418" spans="1:13" x14ac:dyDescent="0.35">
      <c r="A418" t="str">
        <f t="shared" si="7"/>
        <v>62 DayJanuary-March 2024NHS Ayrshire &amp; ArranAll Cancer Types* (screened only)</v>
      </c>
      <c r="B418" t="s">
        <v>193</v>
      </c>
      <c r="C418" t="s">
        <v>195</v>
      </c>
      <c r="D418" t="s">
        <v>162</v>
      </c>
      <c r="E418" t="s">
        <v>95</v>
      </c>
      <c r="F418">
        <v>86</v>
      </c>
      <c r="G418">
        <v>84</v>
      </c>
      <c r="H418">
        <v>97.674418604651194</v>
      </c>
      <c r="I418">
        <v>74</v>
      </c>
      <c r="J418">
        <v>45</v>
      </c>
      <c r="K418">
        <v>61</v>
      </c>
      <c r="L418">
        <v>62</v>
      </c>
      <c r="M418" s="38"/>
    </row>
    <row r="419" spans="1:13" x14ac:dyDescent="0.35">
      <c r="A419" t="str">
        <f t="shared" si="7"/>
        <v>62 DayJanuary-March 2024NHS BordersAll Cancer Types* (screened only)</v>
      </c>
      <c r="B419" t="s">
        <v>193</v>
      </c>
      <c r="C419" t="s">
        <v>195</v>
      </c>
      <c r="D419" t="s">
        <v>0</v>
      </c>
      <c r="E419" t="s">
        <v>95</v>
      </c>
      <c r="F419">
        <v>4</v>
      </c>
      <c r="G419">
        <v>3</v>
      </c>
      <c r="H419">
        <v>75</v>
      </c>
      <c r="I419">
        <v>74</v>
      </c>
      <c r="J419">
        <v>55</v>
      </c>
      <c r="M419" s="39"/>
    </row>
    <row r="420" spans="1:13" x14ac:dyDescent="0.35">
      <c r="A420" t="str">
        <f t="shared" si="7"/>
        <v>62 DayJanuary-March 2024NHS Dumfries &amp; GallowayAll Cancer Types* (screened only)</v>
      </c>
      <c r="B420" t="s">
        <v>193</v>
      </c>
      <c r="C420" t="s">
        <v>195</v>
      </c>
      <c r="D420" t="s">
        <v>163</v>
      </c>
      <c r="E420" t="s">
        <v>95</v>
      </c>
      <c r="F420">
        <v>6</v>
      </c>
      <c r="G420">
        <v>5</v>
      </c>
      <c r="H420">
        <v>83.3333333333333</v>
      </c>
      <c r="I420">
        <v>71</v>
      </c>
      <c r="J420">
        <v>59</v>
      </c>
      <c r="M420" s="38"/>
    </row>
    <row r="421" spans="1:13" x14ac:dyDescent="0.35">
      <c r="A421" t="str">
        <f t="shared" si="7"/>
        <v>62 DayJanuary-March 2024NHS FifeAll Cancer Types* (screened only)</v>
      </c>
      <c r="B421" t="s">
        <v>193</v>
      </c>
      <c r="C421" t="s">
        <v>195</v>
      </c>
      <c r="D421" t="s">
        <v>164</v>
      </c>
      <c r="E421" t="s">
        <v>95</v>
      </c>
      <c r="F421">
        <v>19</v>
      </c>
      <c r="G421">
        <v>17</v>
      </c>
      <c r="H421">
        <v>89.473684210526301</v>
      </c>
      <c r="I421">
        <v>94</v>
      </c>
      <c r="J421">
        <v>55</v>
      </c>
      <c r="M421" s="39"/>
    </row>
    <row r="422" spans="1:13" x14ac:dyDescent="0.35">
      <c r="A422" t="str">
        <f t="shared" si="7"/>
        <v>62 DayJanuary-March 2024NHS Forth ValleyAll Cancer Types* (screened only)</v>
      </c>
      <c r="B422" t="s">
        <v>193</v>
      </c>
      <c r="C422" t="s">
        <v>195</v>
      </c>
      <c r="D422" t="s">
        <v>165</v>
      </c>
      <c r="E422" t="s">
        <v>95</v>
      </c>
      <c r="F422">
        <v>8</v>
      </c>
      <c r="G422">
        <v>3</v>
      </c>
      <c r="H422">
        <v>37.5</v>
      </c>
      <c r="I422">
        <v>165</v>
      </c>
      <c r="J422">
        <v>71</v>
      </c>
      <c r="M422" s="38"/>
    </row>
    <row r="423" spans="1:13" x14ac:dyDescent="0.35">
      <c r="A423" t="str">
        <f t="shared" si="7"/>
        <v>62 DayJanuary-March 2024NHS GrampianAll Cancer Types* (screened only)</v>
      </c>
      <c r="B423" t="s">
        <v>193</v>
      </c>
      <c r="C423" t="s">
        <v>195</v>
      </c>
      <c r="D423" t="s">
        <v>166</v>
      </c>
      <c r="E423" t="s">
        <v>95</v>
      </c>
      <c r="F423">
        <v>75</v>
      </c>
      <c r="G423">
        <v>59</v>
      </c>
      <c r="H423">
        <v>78.6666666666667</v>
      </c>
      <c r="I423">
        <v>252</v>
      </c>
      <c r="J423">
        <v>43</v>
      </c>
      <c r="K423">
        <v>100</v>
      </c>
      <c r="L423">
        <v>209</v>
      </c>
      <c r="M423" s="39"/>
    </row>
    <row r="424" spans="1:13" x14ac:dyDescent="0.35">
      <c r="A424" t="str">
        <f t="shared" si="7"/>
        <v>62 DayJanuary-March 2024NHS Greater Glasgow &amp; ClydeAll Cancer Types* (screened only)</v>
      </c>
      <c r="B424" t="s">
        <v>193</v>
      </c>
      <c r="C424" t="s">
        <v>195</v>
      </c>
      <c r="D424" t="s">
        <v>11</v>
      </c>
      <c r="E424" t="s">
        <v>95</v>
      </c>
      <c r="F424">
        <v>221</v>
      </c>
      <c r="G424">
        <v>165</v>
      </c>
      <c r="H424">
        <v>74.660633484162901</v>
      </c>
      <c r="I424">
        <v>150</v>
      </c>
      <c r="J424">
        <v>48</v>
      </c>
      <c r="K424">
        <v>95</v>
      </c>
      <c r="L424">
        <v>117</v>
      </c>
      <c r="M424" s="38"/>
    </row>
    <row r="425" spans="1:13" x14ac:dyDescent="0.35">
      <c r="A425" t="str">
        <f t="shared" si="7"/>
        <v>62 DayJanuary-March 2024NHS HighlandAll Cancer Types* (screened only)</v>
      </c>
      <c r="B425" t="s">
        <v>193</v>
      </c>
      <c r="C425" t="s">
        <v>195</v>
      </c>
      <c r="D425" t="s">
        <v>1</v>
      </c>
      <c r="E425" t="s">
        <v>95</v>
      </c>
      <c r="F425">
        <v>35</v>
      </c>
      <c r="G425">
        <v>22</v>
      </c>
      <c r="H425">
        <v>62.857142857142897</v>
      </c>
      <c r="I425">
        <v>101</v>
      </c>
      <c r="J425">
        <v>56</v>
      </c>
      <c r="M425" s="39"/>
    </row>
    <row r="426" spans="1:13" x14ac:dyDescent="0.35">
      <c r="A426" t="str">
        <f t="shared" si="7"/>
        <v>62 DayJanuary-March 2024NHS LanarkshireAll Cancer Types* (screened only)</v>
      </c>
      <c r="B426" t="s">
        <v>193</v>
      </c>
      <c r="C426" t="s">
        <v>195</v>
      </c>
      <c r="D426" t="s">
        <v>2</v>
      </c>
      <c r="E426" t="s">
        <v>95</v>
      </c>
      <c r="F426">
        <v>20</v>
      </c>
      <c r="G426">
        <v>16</v>
      </c>
      <c r="H426">
        <v>80</v>
      </c>
      <c r="I426">
        <v>91</v>
      </c>
      <c r="J426">
        <v>48</v>
      </c>
      <c r="M426" s="38"/>
    </row>
    <row r="427" spans="1:13" x14ac:dyDescent="0.35">
      <c r="A427" t="str">
        <f t="shared" si="7"/>
        <v>62 DayJanuary-March 2024NHS LothianAll Cancer Types* (screened only)</v>
      </c>
      <c r="B427" t="s">
        <v>193</v>
      </c>
      <c r="C427" t="s">
        <v>195</v>
      </c>
      <c r="D427" t="s">
        <v>3</v>
      </c>
      <c r="E427" t="s">
        <v>95</v>
      </c>
      <c r="F427">
        <v>131</v>
      </c>
      <c r="G427">
        <v>111</v>
      </c>
      <c r="H427">
        <v>84.732824427480907</v>
      </c>
      <c r="I427">
        <v>125</v>
      </c>
      <c r="J427">
        <v>49</v>
      </c>
      <c r="K427">
        <v>74</v>
      </c>
      <c r="L427">
        <v>93</v>
      </c>
      <c r="M427" s="39"/>
    </row>
    <row r="428" spans="1:13" x14ac:dyDescent="0.35">
      <c r="A428" t="str">
        <f t="shared" si="7"/>
        <v>62 DayJanuary-March 2024NHS ScotlandAll Cancer Types* (screened only)</v>
      </c>
      <c r="B428" t="s">
        <v>193</v>
      </c>
      <c r="C428" t="s">
        <v>195</v>
      </c>
      <c r="D428" t="s">
        <v>8</v>
      </c>
      <c r="E428" t="s">
        <v>95</v>
      </c>
      <c r="F428">
        <v>666</v>
      </c>
      <c r="G428">
        <v>541</v>
      </c>
      <c r="H428">
        <v>81.231231231231206</v>
      </c>
      <c r="I428">
        <v>252</v>
      </c>
      <c r="J428">
        <v>47</v>
      </c>
      <c r="K428">
        <v>80</v>
      </c>
      <c r="L428">
        <v>104</v>
      </c>
      <c r="M428" s="38"/>
    </row>
    <row r="429" spans="1:13" x14ac:dyDescent="0.35">
      <c r="A429" t="str">
        <f t="shared" si="7"/>
        <v>62 DayJanuary-March 2024NHS TaysideAll Cancer Types* (screened only)</v>
      </c>
      <c r="B429" t="s">
        <v>193</v>
      </c>
      <c r="C429" t="s">
        <v>195</v>
      </c>
      <c r="D429" t="s">
        <v>6</v>
      </c>
      <c r="E429" t="s">
        <v>95</v>
      </c>
      <c r="F429">
        <v>59</v>
      </c>
      <c r="G429">
        <v>54</v>
      </c>
      <c r="H429">
        <v>91.525423728813607</v>
      </c>
      <c r="I429">
        <v>110</v>
      </c>
      <c r="J429">
        <v>38</v>
      </c>
      <c r="K429">
        <v>58</v>
      </c>
      <c r="L429">
        <v>70</v>
      </c>
      <c r="M429" s="39"/>
    </row>
    <row r="430" spans="1:13" x14ac:dyDescent="0.35">
      <c r="A430" t="str">
        <f t="shared" si="7"/>
        <v>62 DayJanuary-March 2024NHS Western IslesAll Cancer Types* (screened only)</v>
      </c>
      <c r="B430" t="s">
        <v>193</v>
      </c>
      <c r="C430" t="s">
        <v>195</v>
      </c>
      <c r="D430" t="s">
        <v>7</v>
      </c>
      <c r="E430" t="s">
        <v>95</v>
      </c>
      <c r="F430">
        <v>2</v>
      </c>
      <c r="G430">
        <v>2</v>
      </c>
      <c r="H430">
        <v>100</v>
      </c>
      <c r="I430">
        <v>56</v>
      </c>
      <c r="M430" s="38"/>
    </row>
    <row r="431" spans="1:13" x14ac:dyDescent="0.35">
      <c r="A431" t="str">
        <f t="shared" si="7"/>
        <v>62 DayJanuary-March 2024SCANAll Cancer Types* (screened only)</v>
      </c>
      <c r="B431" t="s">
        <v>193</v>
      </c>
      <c r="C431" t="s">
        <v>195</v>
      </c>
      <c r="D431" t="s">
        <v>9</v>
      </c>
      <c r="E431" t="s">
        <v>95</v>
      </c>
      <c r="F431">
        <v>160</v>
      </c>
      <c r="G431">
        <v>136</v>
      </c>
      <c r="H431">
        <v>85</v>
      </c>
      <c r="I431">
        <v>125</v>
      </c>
      <c r="J431">
        <v>51</v>
      </c>
      <c r="K431">
        <v>74</v>
      </c>
      <c r="L431">
        <v>92</v>
      </c>
      <c r="M431" s="39"/>
    </row>
    <row r="432" spans="1:13" x14ac:dyDescent="0.35">
      <c r="A432" t="str">
        <f t="shared" si="7"/>
        <v>62 DayJanuary-March 2024WOSCANAll Cancer Types* (screened only)</v>
      </c>
      <c r="B432" t="s">
        <v>193</v>
      </c>
      <c r="C432" t="s">
        <v>195</v>
      </c>
      <c r="D432" t="s">
        <v>10</v>
      </c>
      <c r="E432" t="s">
        <v>95</v>
      </c>
      <c r="F432">
        <v>335</v>
      </c>
      <c r="G432">
        <v>268</v>
      </c>
      <c r="H432">
        <v>80</v>
      </c>
      <c r="I432">
        <v>165</v>
      </c>
      <c r="J432">
        <v>48</v>
      </c>
      <c r="K432">
        <v>84</v>
      </c>
      <c r="L432">
        <v>107</v>
      </c>
      <c r="M432" s="38"/>
    </row>
    <row r="433" spans="1:13" x14ac:dyDescent="0.35">
      <c r="A433" t="str">
        <f t="shared" si="7"/>
        <v>62 DayJanuary-March 2024NCABreast</v>
      </c>
      <c r="B433" t="s">
        <v>193</v>
      </c>
      <c r="C433" t="s">
        <v>195</v>
      </c>
      <c r="D433" t="s">
        <v>150</v>
      </c>
      <c r="E433" t="s">
        <v>12</v>
      </c>
      <c r="F433">
        <v>264</v>
      </c>
      <c r="G433">
        <v>186</v>
      </c>
      <c r="H433">
        <v>70.454545454545496</v>
      </c>
      <c r="I433">
        <v>191</v>
      </c>
      <c r="J433">
        <v>48</v>
      </c>
      <c r="K433">
        <v>83</v>
      </c>
      <c r="L433">
        <v>94</v>
      </c>
      <c r="M433" s="39"/>
    </row>
    <row r="434" spans="1:13" x14ac:dyDescent="0.35">
      <c r="A434" t="str">
        <f t="shared" si="7"/>
        <v>62 DayJanuary-March 2024NHS Ayrshire &amp; ArranBreast</v>
      </c>
      <c r="B434" t="s">
        <v>193</v>
      </c>
      <c r="C434" t="s">
        <v>195</v>
      </c>
      <c r="D434" t="s">
        <v>162</v>
      </c>
      <c r="E434" t="s">
        <v>12</v>
      </c>
      <c r="F434">
        <v>109</v>
      </c>
      <c r="G434">
        <v>105</v>
      </c>
      <c r="H434">
        <v>96.330275229357795</v>
      </c>
      <c r="I434">
        <v>91</v>
      </c>
      <c r="J434">
        <v>47</v>
      </c>
      <c r="K434">
        <v>62</v>
      </c>
      <c r="L434">
        <v>62</v>
      </c>
      <c r="M434" s="38"/>
    </row>
    <row r="435" spans="1:13" x14ac:dyDescent="0.35">
      <c r="A435" t="str">
        <f t="shared" si="7"/>
        <v>62 DayJanuary-March 2024NHS BordersBreast</v>
      </c>
      <c r="B435" t="s">
        <v>193</v>
      </c>
      <c r="C435" t="s">
        <v>195</v>
      </c>
      <c r="D435" t="s">
        <v>0</v>
      </c>
      <c r="E435" t="s">
        <v>12</v>
      </c>
      <c r="F435">
        <v>9</v>
      </c>
      <c r="G435">
        <v>9</v>
      </c>
      <c r="H435">
        <v>100</v>
      </c>
      <c r="I435">
        <v>61</v>
      </c>
      <c r="J435">
        <v>56</v>
      </c>
      <c r="M435" s="39"/>
    </row>
    <row r="436" spans="1:13" x14ac:dyDescent="0.35">
      <c r="A436" t="str">
        <f t="shared" si="7"/>
        <v>62 DayJanuary-March 2024NHS Dumfries &amp; GallowayBreast</v>
      </c>
      <c r="B436" t="s">
        <v>193</v>
      </c>
      <c r="C436" t="s">
        <v>195</v>
      </c>
      <c r="D436" t="s">
        <v>163</v>
      </c>
      <c r="E436" t="s">
        <v>12</v>
      </c>
      <c r="F436">
        <v>18</v>
      </c>
      <c r="G436">
        <v>18</v>
      </c>
      <c r="H436">
        <v>100</v>
      </c>
      <c r="I436">
        <v>55</v>
      </c>
      <c r="J436">
        <v>28</v>
      </c>
      <c r="M436" s="38"/>
    </row>
    <row r="437" spans="1:13" x14ac:dyDescent="0.35">
      <c r="A437" t="str">
        <f t="shared" si="7"/>
        <v>62 DayJanuary-March 2024NHS FifeBreast</v>
      </c>
      <c r="B437" t="s">
        <v>193</v>
      </c>
      <c r="C437" t="s">
        <v>195</v>
      </c>
      <c r="D437" t="s">
        <v>164</v>
      </c>
      <c r="E437" t="s">
        <v>12</v>
      </c>
      <c r="F437">
        <v>39</v>
      </c>
      <c r="G437">
        <v>37</v>
      </c>
      <c r="H437">
        <v>94.871794871794904</v>
      </c>
      <c r="I437">
        <v>70</v>
      </c>
      <c r="J437">
        <v>42</v>
      </c>
      <c r="M437" s="39"/>
    </row>
    <row r="438" spans="1:13" x14ac:dyDescent="0.35">
      <c r="A438" t="str">
        <f t="shared" si="7"/>
        <v>62 DayJanuary-March 2024NHS Forth ValleyBreast</v>
      </c>
      <c r="B438" t="s">
        <v>193</v>
      </c>
      <c r="C438" t="s">
        <v>195</v>
      </c>
      <c r="D438" t="s">
        <v>165</v>
      </c>
      <c r="E438" t="s">
        <v>12</v>
      </c>
      <c r="F438">
        <v>31</v>
      </c>
      <c r="G438">
        <v>31</v>
      </c>
      <c r="H438">
        <v>100</v>
      </c>
      <c r="I438">
        <v>60</v>
      </c>
      <c r="J438">
        <v>38</v>
      </c>
      <c r="M438" s="38"/>
    </row>
    <row r="439" spans="1:13" x14ac:dyDescent="0.35">
      <c r="A439" t="str">
        <f t="shared" si="7"/>
        <v>62 DayJanuary-March 2024NHS GrampianBreast</v>
      </c>
      <c r="B439" t="s">
        <v>193</v>
      </c>
      <c r="C439" t="s">
        <v>195</v>
      </c>
      <c r="D439" t="s">
        <v>166</v>
      </c>
      <c r="E439" t="s">
        <v>12</v>
      </c>
      <c r="F439">
        <v>119</v>
      </c>
      <c r="G439">
        <v>77</v>
      </c>
      <c r="H439">
        <v>64.705882352941202</v>
      </c>
      <c r="I439">
        <v>191</v>
      </c>
      <c r="J439">
        <v>49</v>
      </c>
      <c r="K439">
        <v>96</v>
      </c>
      <c r="L439">
        <v>112</v>
      </c>
      <c r="M439" s="39"/>
    </row>
    <row r="440" spans="1:13" x14ac:dyDescent="0.35">
      <c r="A440" t="str">
        <f t="shared" si="7"/>
        <v>62 DayJanuary-March 2024NHS Greater Glasgow &amp; ClydeBreast</v>
      </c>
      <c r="B440" t="s">
        <v>193</v>
      </c>
      <c r="C440" t="s">
        <v>195</v>
      </c>
      <c r="D440" t="s">
        <v>11</v>
      </c>
      <c r="E440" t="s">
        <v>12</v>
      </c>
      <c r="F440">
        <v>387</v>
      </c>
      <c r="G440">
        <v>335</v>
      </c>
      <c r="H440">
        <v>86.563307493540094</v>
      </c>
      <c r="I440">
        <v>150</v>
      </c>
      <c r="J440">
        <v>44</v>
      </c>
      <c r="K440">
        <v>71</v>
      </c>
      <c r="L440">
        <v>90</v>
      </c>
      <c r="M440" s="38"/>
    </row>
    <row r="441" spans="1:13" x14ac:dyDescent="0.35">
      <c r="A441" t="str">
        <f t="shared" si="7"/>
        <v>62 DayJanuary-March 2024NHS HighlandBreast</v>
      </c>
      <c r="B441" t="s">
        <v>193</v>
      </c>
      <c r="C441" t="s">
        <v>195</v>
      </c>
      <c r="D441" t="s">
        <v>1</v>
      </c>
      <c r="E441" t="s">
        <v>12</v>
      </c>
      <c r="F441">
        <v>55</v>
      </c>
      <c r="G441">
        <v>36</v>
      </c>
      <c r="H441">
        <v>65.454545454545496</v>
      </c>
      <c r="I441">
        <v>89</v>
      </c>
      <c r="J441">
        <v>51</v>
      </c>
      <c r="K441">
        <v>73</v>
      </c>
      <c r="L441">
        <v>76</v>
      </c>
      <c r="M441" s="39"/>
    </row>
    <row r="442" spans="1:13" x14ac:dyDescent="0.35">
      <c r="A442" t="str">
        <f t="shared" si="7"/>
        <v>62 DayJanuary-March 2024NHS LanarkshireBreast</v>
      </c>
      <c r="B442" t="s">
        <v>193</v>
      </c>
      <c r="C442" t="s">
        <v>195</v>
      </c>
      <c r="D442" t="s">
        <v>2</v>
      </c>
      <c r="E442" t="s">
        <v>12</v>
      </c>
      <c r="F442">
        <v>62</v>
      </c>
      <c r="G442">
        <v>59</v>
      </c>
      <c r="H442">
        <v>95.161290322580697</v>
      </c>
      <c r="I442">
        <v>95</v>
      </c>
      <c r="J442">
        <v>40</v>
      </c>
      <c r="K442">
        <v>57</v>
      </c>
      <c r="L442">
        <v>60</v>
      </c>
      <c r="M442" s="38"/>
    </row>
    <row r="443" spans="1:13" x14ac:dyDescent="0.35">
      <c r="A443" t="str">
        <f t="shared" si="7"/>
        <v>62 DayJanuary-March 2024NHS LothianBreast</v>
      </c>
      <c r="B443" t="s">
        <v>193</v>
      </c>
      <c r="C443" t="s">
        <v>195</v>
      </c>
      <c r="D443" t="s">
        <v>3</v>
      </c>
      <c r="E443" t="s">
        <v>12</v>
      </c>
      <c r="F443">
        <v>181</v>
      </c>
      <c r="G443">
        <v>168</v>
      </c>
      <c r="H443">
        <v>92.817679558011093</v>
      </c>
      <c r="I443">
        <v>86</v>
      </c>
      <c r="J443">
        <v>48</v>
      </c>
      <c r="K443">
        <v>62</v>
      </c>
      <c r="L443">
        <v>68</v>
      </c>
      <c r="M443" s="39"/>
    </row>
    <row r="444" spans="1:13" x14ac:dyDescent="0.35">
      <c r="A444" t="str">
        <f t="shared" si="7"/>
        <v>62 DayJanuary-March 2024NHS ScotlandBreast</v>
      </c>
      <c r="B444" t="s">
        <v>193</v>
      </c>
      <c r="C444" t="s">
        <v>195</v>
      </c>
      <c r="D444" t="s">
        <v>8</v>
      </c>
      <c r="E444" t="s">
        <v>12</v>
      </c>
      <c r="F444">
        <v>1100</v>
      </c>
      <c r="G444">
        <v>948</v>
      </c>
      <c r="H444">
        <v>86.181818181818201</v>
      </c>
      <c r="I444">
        <v>191</v>
      </c>
      <c r="J444">
        <v>45</v>
      </c>
      <c r="K444">
        <v>71</v>
      </c>
      <c r="L444">
        <v>82</v>
      </c>
      <c r="M444" s="38"/>
    </row>
    <row r="445" spans="1:13" x14ac:dyDescent="0.35">
      <c r="A445" t="str">
        <f t="shared" si="7"/>
        <v>62 DayJanuary-March 2024NHS TaysideBreast</v>
      </c>
      <c r="B445" t="s">
        <v>193</v>
      </c>
      <c r="C445" t="s">
        <v>195</v>
      </c>
      <c r="D445" t="s">
        <v>6</v>
      </c>
      <c r="E445" t="s">
        <v>12</v>
      </c>
      <c r="F445">
        <v>90</v>
      </c>
      <c r="G445">
        <v>73</v>
      </c>
      <c r="H445">
        <v>81.1111111111111</v>
      </c>
      <c r="I445">
        <v>93</v>
      </c>
      <c r="J445">
        <v>44</v>
      </c>
      <c r="K445">
        <v>71</v>
      </c>
      <c r="L445">
        <v>75</v>
      </c>
      <c r="M445" s="39"/>
    </row>
    <row r="446" spans="1:13" x14ac:dyDescent="0.35">
      <c r="A446" t="str">
        <f t="shared" si="7"/>
        <v>62 DayJanuary-March 2024SCANBreast</v>
      </c>
      <c r="B446" t="s">
        <v>193</v>
      </c>
      <c r="C446" t="s">
        <v>195</v>
      </c>
      <c r="D446" t="s">
        <v>9</v>
      </c>
      <c r="E446" t="s">
        <v>12</v>
      </c>
      <c r="F446">
        <v>247</v>
      </c>
      <c r="G446">
        <v>232</v>
      </c>
      <c r="H446">
        <v>93.927125506072898</v>
      </c>
      <c r="I446">
        <v>86</v>
      </c>
      <c r="J446">
        <v>46</v>
      </c>
      <c r="K446">
        <v>61</v>
      </c>
      <c r="L446">
        <v>67</v>
      </c>
      <c r="M446" s="38"/>
    </row>
    <row r="447" spans="1:13" x14ac:dyDescent="0.35">
      <c r="A447" t="str">
        <f t="shared" si="7"/>
        <v>62 DayJanuary-March 2024WOSCANBreast</v>
      </c>
      <c r="B447" t="s">
        <v>193</v>
      </c>
      <c r="C447" t="s">
        <v>195</v>
      </c>
      <c r="D447" t="s">
        <v>10</v>
      </c>
      <c r="E447" t="s">
        <v>12</v>
      </c>
      <c r="F447">
        <v>589</v>
      </c>
      <c r="G447">
        <v>530</v>
      </c>
      <c r="H447">
        <v>89.983022071307303</v>
      </c>
      <c r="I447">
        <v>150</v>
      </c>
      <c r="J447">
        <v>44</v>
      </c>
      <c r="K447">
        <v>62</v>
      </c>
      <c r="L447">
        <v>81</v>
      </c>
      <c r="M447" s="39"/>
    </row>
    <row r="448" spans="1:13" x14ac:dyDescent="0.35">
      <c r="A448" t="str">
        <f t="shared" si="7"/>
        <v>62 DayJanuary-March 2024NCABreast (screened excluded)</v>
      </c>
      <c r="B448" t="s">
        <v>193</v>
      </c>
      <c r="C448" t="s">
        <v>195</v>
      </c>
      <c r="D448" t="s">
        <v>150</v>
      </c>
      <c r="E448" t="s">
        <v>30</v>
      </c>
      <c r="F448">
        <v>132</v>
      </c>
      <c r="G448">
        <v>64</v>
      </c>
      <c r="H448">
        <v>48.484848484848499</v>
      </c>
      <c r="I448">
        <v>191</v>
      </c>
      <c r="J448">
        <v>63</v>
      </c>
      <c r="K448">
        <v>93</v>
      </c>
      <c r="L448">
        <v>105</v>
      </c>
      <c r="M448" s="38"/>
    </row>
    <row r="449" spans="1:13" x14ac:dyDescent="0.35">
      <c r="A449" t="str">
        <f t="shared" si="7"/>
        <v>62 DayJanuary-March 2024NHS Ayrshire &amp; ArranBreast (screened excluded)</v>
      </c>
      <c r="B449" t="s">
        <v>193</v>
      </c>
      <c r="C449" t="s">
        <v>195</v>
      </c>
      <c r="D449" t="s">
        <v>162</v>
      </c>
      <c r="E449" t="s">
        <v>30</v>
      </c>
      <c r="F449">
        <v>48</v>
      </c>
      <c r="G449">
        <v>44</v>
      </c>
      <c r="H449">
        <v>91.6666666666667</v>
      </c>
      <c r="I449">
        <v>91</v>
      </c>
      <c r="J449">
        <v>48</v>
      </c>
      <c r="K449">
        <v>62</v>
      </c>
      <c r="L449">
        <v>74</v>
      </c>
      <c r="M449" s="39"/>
    </row>
    <row r="450" spans="1:13" x14ac:dyDescent="0.35">
      <c r="A450" t="str">
        <f t="shared" si="7"/>
        <v>62 DayJanuary-March 2024NHS BordersBreast (screened excluded)</v>
      </c>
      <c r="B450" t="s">
        <v>193</v>
      </c>
      <c r="C450" t="s">
        <v>195</v>
      </c>
      <c r="D450" t="s">
        <v>0</v>
      </c>
      <c r="E450" t="s">
        <v>30</v>
      </c>
      <c r="F450">
        <v>9</v>
      </c>
      <c r="G450">
        <v>9</v>
      </c>
      <c r="H450">
        <v>100</v>
      </c>
      <c r="I450">
        <v>61</v>
      </c>
      <c r="J450">
        <v>56</v>
      </c>
      <c r="M450" s="38"/>
    </row>
    <row r="451" spans="1:13" x14ac:dyDescent="0.35">
      <c r="A451" t="str">
        <f t="shared" si="7"/>
        <v>62 DayJanuary-March 2024NHS Dumfries &amp; GallowayBreast (screened excluded)</v>
      </c>
      <c r="B451" t="s">
        <v>193</v>
      </c>
      <c r="C451" t="s">
        <v>195</v>
      </c>
      <c r="D451" t="s">
        <v>163</v>
      </c>
      <c r="E451" t="s">
        <v>30</v>
      </c>
      <c r="F451">
        <v>18</v>
      </c>
      <c r="G451">
        <v>18</v>
      </c>
      <c r="H451">
        <v>100</v>
      </c>
      <c r="I451">
        <v>55</v>
      </c>
      <c r="J451">
        <v>28</v>
      </c>
      <c r="M451" s="39"/>
    </row>
    <row r="452" spans="1:13" x14ac:dyDescent="0.35">
      <c r="A452" t="str">
        <f t="shared" si="7"/>
        <v>62 DayJanuary-March 2024NHS FifeBreast (screened excluded)</v>
      </c>
      <c r="B452" t="s">
        <v>193</v>
      </c>
      <c r="C452" t="s">
        <v>195</v>
      </c>
      <c r="D452" t="s">
        <v>164</v>
      </c>
      <c r="E452" t="s">
        <v>30</v>
      </c>
      <c r="F452">
        <v>39</v>
      </c>
      <c r="G452">
        <v>37</v>
      </c>
      <c r="H452">
        <v>94.871794871794904</v>
      </c>
      <c r="I452">
        <v>70</v>
      </c>
      <c r="J452">
        <v>42</v>
      </c>
      <c r="M452" s="38"/>
    </row>
    <row r="453" spans="1:13" x14ac:dyDescent="0.35">
      <c r="A453" t="str">
        <f t="shared" si="7"/>
        <v>62 DayJanuary-March 2024NHS Forth ValleyBreast (screened excluded)</v>
      </c>
      <c r="B453" t="s">
        <v>193</v>
      </c>
      <c r="C453" t="s">
        <v>195</v>
      </c>
      <c r="D453" t="s">
        <v>165</v>
      </c>
      <c r="E453" t="s">
        <v>30</v>
      </c>
      <c r="F453">
        <v>31</v>
      </c>
      <c r="G453">
        <v>31</v>
      </c>
      <c r="H453">
        <v>100</v>
      </c>
      <c r="I453">
        <v>60</v>
      </c>
      <c r="J453">
        <v>38</v>
      </c>
      <c r="M453" s="39"/>
    </row>
    <row r="454" spans="1:13" x14ac:dyDescent="0.35">
      <c r="A454" t="str">
        <f t="shared" si="7"/>
        <v>62 DayJanuary-March 2024NHS GrampianBreast (screened excluded)</v>
      </c>
      <c r="B454" t="s">
        <v>193</v>
      </c>
      <c r="C454" t="s">
        <v>195</v>
      </c>
      <c r="D454" t="s">
        <v>166</v>
      </c>
      <c r="E454" t="s">
        <v>30</v>
      </c>
      <c r="F454">
        <v>56</v>
      </c>
      <c r="G454">
        <v>20</v>
      </c>
      <c r="H454">
        <v>35.714285714285701</v>
      </c>
      <c r="I454">
        <v>191</v>
      </c>
      <c r="J454">
        <v>78</v>
      </c>
      <c r="K454">
        <v>108</v>
      </c>
      <c r="L454">
        <v>122</v>
      </c>
      <c r="M454" s="38"/>
    </row>
    <row r="455" spans="1:13" x14ac:dyDescent="0.35">
      <c r="A455" t="str">
        <f t="shared" si="7"/>
        <v>62 DayJanuary-March 2024NHS Greater Glasgow &amp; ClydeBreast (screened excluded)</v>
      </c>
      <c r="B455" t="s">
        <v>193</v>
      </c>
      <c r="C455" t="s">
        <v>195</v>
      </c>
      <c r="D455" t="s">
        <v>11</v>
      </c>
      <c r="E455" t="s">
        <v>30</v>
      </c>
      <c r="F455">
        <v>197</v>
      </c>
      <c r="G455">
        <v>185</v>
      </c>
      <c r="H455">
        <v>93.908629441624399</v>
      </c>
      <c r="I455">
        <v>107</v>
      </c>
      <c r="J455">
        <v>42</v>
      </c>
      <c r="K455">
        <v>59</v>
      </c>
      <c r="L455">
        <v>67</v>
      </c>
      <c r="M455" s="39"/>
    </row>
    <row r="456" spans="1:13" x14ac:dyDescent="0.35">
      <c r="A456" t="str">
        <f t="shared" si="7"/>
        <v>62 DayJanuary-March 2024NHS HighlandBreast (screened excluded)</v>
      </c>
      <c r="B456" t="s">
        <v>193</v>
      </c>
      <c r="C456" t="s">
        <v>195</v>
      </c>
      <c r="D456" t="s">
        <v>1</v>
      </c>
      <c r="E456" t="s">
        <v>30</v>
      </c>
      <c r="F456">
        <v>37</v>
      </c>
      <c r="G456">
        <v>22</v>
      </c>
      <c r="H456">
        <v>59.459459459459502</v>
      </c>
      <c r="I456">
        <v>76</v>
      </c>
      <c r="J456">
        <v>53</v>
      </c>
      <c r="M456" s="38"/>
    </row>
    <row r="457" spans="1:13" x14ac:dyDescent="0.35">
      <c r="A457" t="str">
        <f t="shared" si="7"/>
        <v>62 DayJanuary-March 2024NHS LanarkshireBreast (screened excluded)</v>
      </c>
      <c r="B457" t="s">
        <v>193</v>
      </c>
      <c r="C457" t="s">
        <v>195</v>
      </c>
      <c r="D457" t="s">
        <v>2</v>
      </c>
      <c r="E457" t="s">
        <v>30</v>
      </c>
      <c r="F457">
        <v>62</v>
      </c>
      <c r="G457">
        <v>59</v>
      </c>
      <c r="H457">
        <v>95.161290322580697</v>
      </c>
      <c r="I457">
        <v>95</v>
      </c>
      <c r="J457">
        <v>40</v>
      </c>
      <c r="K457">
        <v>57</v>
      </c>
      <c r="L457">
        <v>60</v>
      </c>
      <c r="M457" s="39"/>
    </row>
    <row r="458" spans="1:13" x14ac:dyDescent="0.35">
      <c r="A458" t="str">
        <f t="shared" si="7"/>
        <v>62 DayJanuary-March 2024NHS LothianBreast (screened excluded)</v>
      </c>
      <c r="B458" t="s">
        <v>193</v>
      </c>
      <c r="C458" t="s">
        <v>195</v>
      </c>
      <c r="D458" t="s">
        <v>3</v>
      </c>
      <c r="E458" t="s">
        <v>30</v>
      </c>
      <c r="F458">
        <v>82</v>
      </c>
      <c r="G458">
        <v>72</v>
      </c>
      <c r="H458">
        <v>87.804878048780495</v>
      </c>
      <c r="I458">
        <v>86</v>
      </c>
      <c r="J458">
        <v>47</v>
      </c>
      <c r="K458">
        <v>68</v>
      </c>
      <c r="L458">
        <v>74</v>
      </c>
      <c r="M458" s="38"/>
    </row>
    <row r="459" spans="1:13" x14ac:dyDescent="0.35">
      <c r="A459" t="str">
        <f t="shared" si="7"/>
        <v>62 DayJanuary-March 2024NHS ScotlandBreast (screened excluded)</v>
      </c>
      <c r="B459" t="s">
        <v>193</v>
      </c>
      <c r="C459" t="s">
        <v>195</v>
      </c>
      <c r="D459" t="s">
        <v>8</v>
      </c>
      <c r="E459" t="s">
        <v>30</v>
      </c>
      <c r="F459">
        <v>618</v>
      </c>
      <c r="G459">
        <v>519</v>
      </c>
      <c r="H459">
        <v>83.980582524271796</v>
      </c>
      <c r="I459">
        <v>191</v>
      </c>
      <c r="J459">
        <v>46</v>
      </c>
      <c r="K459">
        <v>72</v>
      </c>
      <c r="L459">
        <v>83</v>
      </c>
      <c r="M459" s="39"/>
    </row>
    <row r="460" spans="1:13" x14ac:dyDescent="0.35">
      <c r="A460" t="str">
        <f t="shared" si="7"/>
        <v>62 DayJanuary-March 2024NHS TaysideBreast (screened excluded)</v>
      </c>
      <c r="B460" t="s">
        <v>193</v>
      </c>
      <c r="C460" t="s">
        <v>195</v>
      </c>
      <c r="D460" t="s">
        <v>6</v>
      </c>
      <c r="E460" t="s">
        <v>30</v>
      </c>
      <c r="F460">
        <v>39</v>
      </c>
      <c r="G460">
        <v>22</v>
      </c>
      <c r="H460">
        <v>56.410256410256402</v>
      </c>
      <c r="I460">
        <v>93</v>
      </c>
      <c r="J460">
        <v>59</v>
      </c>
      <c r="M460" s="38"/>
    </row>
    <row r="461" spans="1:13" x14ac:dyDescent="0.35">
      <c r="A461" t="str">
        <f t="shared" si="7"/>
        <v>62 DayJanuary-March 2024SCANBreast (screened excluded)</v>
      </c>
      <c r="B461" t="s">
        <v>193</v>
      </c>
      <c r="C461" t="s">
        <v>195</v>
      </c>
      <c r="D461" t="s">
        <v>9</v>
      </c>
      <c r="E461" t="s">
        <v>30</v>
      </c>
      <c r="F461">
        <v>148</v>
      </c>
      <c r="G461">
        <v>136</v>
      </c>
      <c r="H461">
        <v>91.891891891891902</v>
      </c>
      <c r="I461">
        <v>86</v>
      </c>
      <c r="J461">
        <v>43</v>
      </c>
      <c r="K461">
        <v>62</v>
      </c>
      <c r="L461">
        <v>70</v>
      </c>
      <c r="M461" s="39"/>
    </row>
    <row r="462" spans="1:13" x14ac:dyDescent="0.35">
      <c r="A462" t="str">
        <f t="shared" si="7"/>
        <v>62 DayJanuary-March 2024WOSCANBreast (screened excluded)</v>
      </c>
      <c r="B462" t="s">
        <v>193</v>
      </c>
      <c r="C462" t="s">
        <v>195</v>
      </c>
      <c r="D462" t="s">
        <v>10</v>
      </c>
      <c r="E462" t="s">
        <v>30</v>
      </c>
      <c r="F462">
        <v>338</v>
      </c>
      <c r="G462">
        <v>319</v>
      </c>
      <c r="H462">
        <v>94.378698224852101</v>
      </c>
      <c r="I462">
        <v>107</v>
      </c>
      <c r="J462">
        <v>42</v>
      </c>
      <c r="K462">
        <v>59</v>
      </c>
      <c r="L462">
        <v>64</v>
      </c>
      <c r="M462" s="38"/>
    </row>
    <row r="463" spans="1:13" x14ac:dyDescent="0.35">
      <c r="A463" t="str">
        <f t="shared" si="7"/>
        <v>62 DayJanuary-March 2024NCABreast (screened only)</v>
      </c>
      <c r="B463" t="s">
        <v>193</v>
      </c>
      <c r="C463" t="s">
        <v>195</v>
      </c>
      <c r="D463" t="s">
        <v>150</v>
      </c>
      <c r="E463" t="s">
        <v>31</v>
      </c>
      <c r="F463">
        <v>132</v>
      </c>
      <c r="G463">
        <v>122</v>
      </c>
      <c r="H463">
        <v>92.424242424242394</v>
      </c>
      <c r="I463">
        <v>136</v>
      </c>
      <c r="J463">
        <v>39</v>
      </c>
      <c r="K463">
        <v>57</v>
      </c>
      <c r="L463">
        <v>66</v>
      </c>
      <c r="M463" s="39"/>
    </row>
    <row r="464" spans="1:13" x14ac:dyDescent="0.35">
      <c r="A464" t="str">
        <f t="shared" si="7"/>
        <v>62 DayJanuary-March 2024NHS Ayrshire &amp; ArranBreast (screened only)</v>
      </c>
      <c r="B464" t="s">
        <v>193</v>
      </c>
      <c r="C464" t="s">
        <v>195</v>
      </c>
      <c r="D464" t="s">
        <v>162</v>
      </c>
      <c r="E464" t="s">
        <v>31</v>
      </c>
      <c r="F464">
        <v>61</v>
      </c>
      <c r="G464">
        <v>61</v>
      </c>
      <c r="H464">
        <v>100</v>
      </c>
      <c r="I464">
        <v>62</v>
      </c>
      <c r="J464">
        <v>47</v>
      </c>
      <c r="K464">
        <v>61</v>
      </c>
      <c r="L464">
        <v>62</v>
      </c>
      <c r="M464" s="38"/>
    </row>
    <row r="465" spans="1:13" x14ac:dyDescent="0.35">
      <c r="A465" t="str">
        <f t="shared" si="7"/>
        <v>62 DayJanuary-March 2024NHS GrampianBreast (screened only)</v>
      </c>
      <c r="B465" t="s">
        <v>193</v>
      </c>
      <c r="C465" t="s">
        <v>195</v>
      </c>
      <c r="D465" t="s">
        <v>166</v>
      </c>
      <c r="E465" t="s">
        <v>31</v>
      </c>
      <c r="F465">
        <v>63</v>
      </c>
      <c r="G465">
        <v>57</v>
      </c>
      <c r="H465">
        <v>90.476190476190496</v>
      </c>
      <c r="I465">
        <v>136</v>
      </c>
      <c r="J465">
        <v>37</v>
      </c>
      <c r="K465">
        <v>58</v>
      </c>
      <c r="L465">
        <v>77</v>
      </c>
      <c r="M465" s="39"/>
    </row>
    <row r="466" spans="1:13" x14ac:dyDescent="0.35">
      <c r="A466" t="str">
        <f t="shared" ref="A466:A529" si="8">CONCATENATE(B466,C466,D466,E466)</f>
        <v>62 DayJanuary-March 2024NHS Greater Glasgow &amp; ClydeBreast (screened only)</v>
      </c>
      <c r="B466" t="s">
        <v>193</v>
      </c>
      <c r="C466" t="s">
        <v>195</v>
      </c>
      <c r="D466" t="s">
        <v>11</v>
      </c>
      <c r="E466" t="s">
        <v>31</v>
      </c>
      <c r="F466">
        <v>190</v>
      </c>
      <c r="G466">
        <v>150</v>
      </c>
      <c r="H466">
        <v>78.947368421052602</v>
      </c>
      <c r="I466">
        <v>150</v>
      </c>
      <c r="J466">
        <v>47</v>
      </c>
      <c r="K466">
        <v>83</v>
      </c>
      <c r="L466">
        <v>112</v>
      </c>
      <c r="M466" s="38"/>
    </row>
    <row r="467" spans="1:13" x14ac:dyDescent="0.35">
      <c r="A467" t="str">
        <f t="shared" si="8"/>
        <v>62 DayJanuary-March 2024NHS HighlandBreast (screened only)</v>
      </c>
      <c r="B467" t="s">
        <v>193</v>
      </c>
      <c r="C467" t="s">
        <v>195</v>
      </c>
      <c r="D467" t="s">
        <v>1</v>
      </c>
      <c r="E467" t="s">
        <v>31</v>
      </c>
      <c r="F467">
        <v>18</v>
      </c>
      <c r="G467">
        <v>14</v>
      </c>
      <c r="H467">
        <v>77.7777777777778</v>
      </c>
      <c r="I467">
        <v>89</v>
      </c>
      <c r="J467">
        <v>48</v>
      </c>
      <c r="M467" s="39"/>
    </row>
    <row r="468" spans="1:13" x14ac:dyDescent="0.35">
      <c r="A468" t="str">
        <f t="shared" si="8"/>
        <v>62 DayJanuary-March 2024NHS LothianBreast (screened only)</v>
      </c>
      <c r="B468" t="s">
        <v>193</v>
      </c>
      <c r="C468" t="s">
        <v>195</v>
      </c>
      <c r="D468" t="s">
        <v>3</v>
      </c>
      <c r="E468" t="s">
        <v>31</v>
      </c>
      <c r="F468">
        <v>99</v>
      </c>
      <c r="G468">
        <v>96</v>
      </c>
      <c r="H468">
        <v>96.969696969696997</v>
      </c>
      <c r="I468">
        <v>74</v>
      </c>
      <c r="J468">
        <v>48</v>
      </c>
      <c r="K468">
        <v>60</v>
      </c>
      <c r="L468">
        <v>62</v>
      </c>
      <c r="M468" s="38"/>
    </row>
    <row r="469" spans="1:13" x14ac:dyDescent="0.35">
      <c r="A469" t="str">
        <f t="shared" si="8"/>
        <v>62 DayJanuary-March 2024NHS ScotlandBreast (screened only)</v>
      </c>
      <c r="B469" t="s">
        <v>193</v>
      </c>
      <c r="C469" t="s">
        <v>195</v>
      </c>
      <c r="D469" t="s">
        <v>8</v>
      </c>
      <c r="E469" t="s">
        <v>31</v>
      </c>
      <c r="F469">
        <v>482</v>
      </c>
      <c r="G469">
        <v>429</v>
      </c>
      <c r="H469">
        <v>89.004149377593393</v>
      </c>
      <c r="I469">
        <v>150</v>
      </c>
      <c r="J469">
        <v>45</v>
      </c>
      <c r="K469">
        <v>64</v>
      </c>
      <c r="L469">
        <v>81</v>
      </c>
      <c r="M469" s="39"/>
    </row>
    <row r="470" spans="1:13" x14ac:dyDescent="0.35">
      <c r="A470" t="str">
        <f t="shared" si="8"/>
        <v>62 DayJanuary-March 2024NHS TaysideBreast (screened only)</v>
      </c>
      <c r="B470" t="s">
        <v>193</v>
      </c>
      <c r="C470" t="s">
        <v>195</v>
      </c>
      <c r="D470" t="s">
        <v>6</v>
      </c>
      <c r="E470" t="s">
        <v>31</v>
      </c>
      <c r="F470">
        <v>51</v>
      </c>
      <c r="G470">
        <v>51</v>
      </c>
      <c r="H470">
        <v>100</v>
      </c>
      <c r="I470">
        <v>60</v>
      </c>
      <c r="J470">
        <v>36</v>
      </c>
      <c r="K470">
        <v>48</v>
      </c>
      <c r="L470">
        <v>54</v>
      </c>
      <c r="M470" s="38"/>
    </row>
    <row r="471" spans="1:13" x14ac:dyDescent="0.35">
      <c r="A471" t="str">
        <f t="shared" si="8"/>
        <v>62 DayJanuary-March 2024SCANBreast (screened only)</v>
      </c>
      <c r="B471" t="s">
        <v>193</v>
      </c>
      <c r="C471" t="s">
        <v>195</v>
      </c>
      <c r="D471" t="s">
        <v>9</v>
      </c>
      <c r="E471" t="s">
        <v>31</v>
      </c>
      <c r="F471">
        <v>99</v>
      </c>
      <c r="G471">
        <v>96</v>
      </c>
      <c r="H471">
        <v>96.969696969696997</v>
      </c>
      <c r="I471">
        <v>74</v>
      </c>
      <c r="J471">
        <v>48</v>
      </c>
      <c r="K471">
        <v>60</v>
      </c>
      <c r="L471">
        <v>62</v>
      </c>
      <c r="M471" s="39"/>
    </row>
    <row r="472" spans="1:13" x14ac:dyDescent="0.35">
      <c r="A472" t="str">
        <f t="shared" si="8"/>
        <v>62 DayJanuary-March 2024WOSCANBreast (screened only)</v>
      </c>
      <c r="B472" t="s">
        <v>193</v>
      </c>
      <c r="C472" t="s">
        <v>195</v>
      </c>
      <c r="D472" t="s">
        <v>10</v>
      </c>
      <c r="E472" t="s">
        <v>31</v>
      </c>
      <c r="F472">
        <v>251</v>
      </c>
      <c r="G472">
        <v>211</v>
      </c>
      <c r="H472">
        <v>84.063745019920304</v>
      </c>
      <c r="I472">
        <v>150</v>
      </c>
      <c r="J472">
        <v>47</v>
      </c>
      <c r="K472">
        <v>78</v>
      </c>
      <c r="L472">
        <v>107</v>
      </c>
      <c r="M472" s="38"/>
    </row>
    <row r="473" spans="1:13" x14ac:dyDescent="0.35">
      <c r="A473" t="str">
        <f t="shared" si="8"/>
        <v>62 DayJanuary-March 2024NCACervical</v>
      </c>
      <c r="B473" t="s">
        <v>193</v>
      </c>
      <c r="C473" t="s">
        <v>195</v>
      </c>
      <c r="D473" t="s">
        <v>150</v>
      </c>
      <c r="E473" t="s">
        <v>13</v>
      </c>
      <c r="F473">
        <v>12</v>
      </c>
      <c r="G473">
        <v>5</v>
      </c>
      <c r="H473">
        <v>41.6666666666667</v>
      </c>
      <c r="I473">
        <v>137</v>
      </c>
      <c r="J473">
        <v>64</v>
      </c>
      <c r="M473" s="39"/>
    </row>
    <row r="474" spans="1:13" x14ac:dyDescent="0.35">
      <c r="A474" t="str">
        <f t="shared" si="8"/>
        <v>62 DayJanuary-March 2024NHS Ayrshire &amp; ArranCervical</v>
      </c>
      <c r="B474" t="s">
        <v>193</v>
      </c>
      <c r="C474" t="s">
        <v>195</v>
      </c>
      <c r="D474" t="s">
        <v>162</v>
      </c>
      <c r="E474" t="s">
        <v>13</v>
      </c>
      <c r="F474">
        <v>5</v>
      </c>
      <c r="G474">
        <v>4</v>
      </c>
      <c r="H474">
        <v>80</v>
      </c>
      <c r="I474">
        <v>105</v>
      </c>
      <c r="J474">
        <v>16</v>
      </c>
      <c r="M474" s="38"/>
    </row>
    <row r="475" spans="1:13" x14ac:dyDescent="0.35">
      <c r="A475" t="str">
        <f t="shared" si="8"/>
        <v>62 DayJanuary-March 2024NHS BordersCervical</v>
      </c>
      <c r="B475" t="s">
        <v>193</v>
      </c>
      <c r="C475" t="s">
        <v>195</v>
      </c>
      <c r="D475" t="s">
        <v>0</v>
      </c>
      <c r="E475" t="s">
        <v>13</v>
      </c>
      <c r="F475">
        <v>1</v>
      </c>
      <c r="G475">
        <v>1</v>
      </c>
      <c r="H475">
        <v>100</v>
      </c>
      <c r="I475">
        <v>28</v>
      </c>
      <c r="M475" s="39"/>
    </row>
    <row r="476" spans="1:13" x14ac:dyDescent="0.35">
      <c r="A476" t="str">
        <f t="shared" si="8"/>
        <v>62 DayJanuary-March 2024NHS Dumfries &amp; GallowayCervical</v>
      </c>
      <c r="B476" t="s">
        <v>193</v>
      </c>
      <c r="C476" t="s">
        <v>195</v>
      </c>
      <c r="D476" t="s">
        <v>163</v>
      </c>
      <c r="E476" t="s">
        <v>13</v>
      </c>
      <c r="F476">
        <v>1</v>
      </c>
      <c r="G476">
        <v>1</v>
      </c>
      <c r="H476">
        <v>100</v>
      </c>
      <c r="I476">
        <v>59</v>
      </c>
      <c r="M476" s="38"/>
    </row>
    <row r="477" spans="1:13" x14ac:dyDescent="0.35">
      <c r="A477" t="str">
        <f t="shared" si="8"/>
        <v>62 DayJanuary-March 2024NHS FifeCervical</v>
      </c>
      <c r="B477" t="s">
        <v>193</v>
      </c>
      <c r="C477" t="s">
        <v>195</v>
      </c>
      <c r="D477" t="s">
        <v>164</v>
      </c>
      <c r="E477" t="s">
        <v>13</v>
      </c>
      <c r="F477">
        <v>2</v>
      </c>
      <c r="G477">
        <v>0</v>
      </c>
      <c r="H477">
        <v>0</v>
      </c>
      <c r="I477">
        <v>94</v>
      </c>
      <c r="M477" s="39"/>
    </row>
    <row r="478" spans="1:13" x14ac:dyDescent="0.35">
      <c r="A478" t="str">
        <f t="shared" si="8"/>
        <v>62 DayJanuary-March 2024NHS GrampianCervical</v>
      </c>
      <c r="B478" t="s">
        <v>193</v>
      </c>
      <c r="C478" t="s">
        <v>195</v>
      </c>
      <c r="D478" t="s">
        <v>166</v>
      </c>
      <c r="E478" t="s">
        <v>13</v>
      </c>
      <c r="F478">
        <v>5</v>
      </c>
      <c r="G478">
        <v>1</v>
      </c>
      <c r="H478">
        <v>20</v>
      </c>
      <c r="I478">
        <v>104</v>
      </c>
      <c r="J478">
        <v>91</v>
      </c>
      <c r="M478" s="38"/>
    </row>
    <row r="479" spans="1:13" x14ac:dyDescent="0.35">
      <c r="A479" t="str">
        <f t="shared" si="8"/>
        <v>62 DayJanuary-March 2024NHS Greater Glasgow &amp; ClydeCervical</v>
      </c>
      <c r="B479" t="s">
        <v>193</v>
      </c>
      <c r="C479" t="s">
        <v>195</v>
      </c>
      <c r="D479" t="s">
        <v>11</v>
      </c>
      <c r="E479" t="s">
        <v>13</v>
      </c>
      <c r="F479">
        <v>3</v>
      </c>
      <c r="G479">
        <v>3</v>
      </c>
      <c r="H479">
        <v>100</v>
      </c>
      <c r="I479">
        <v>39</v>
      </c>
      <c r="J479">
        <v>25</v>
      </c>
      <c r="M479" s="39"/>
    </row>
    <row r="480" spans="1:13" x14ac:dyDescent="0.35">
      <c r="A480" t="str">
        <f t="shared" si="8"/>
        <v>62 DayJanuary-March 2024NHS HighlandCervical</v>
      </c>
      <c r="B480" t="s">
        <v>193</v>
      </c>
      <c r="C480" t="s">
        <v>195</v>
      </c>
      <c r="D480" t="s">
        <v>1</v>
      </c>
      <c r="E480" t="s">
        <v>13</v>
      </c>
      <c r="F480">
        <v>1</v>
      </c>
      <c r="G480">
        <v>1</v>
      </c>
      <c r="H480">
        <v>100</v>
      </c>
      <c r="I480">
        <v>35</v>
      </c>
      <c r="M480" s="38"/>
    </row>
    <row r="481" spans="1:13" x14ac:dyDescent="0.35">
      <c r="A481" t="str">
        <f t="shared" si="8"/>
        <v>62 DayJanuary-March 2024NHS LanarkshireCervical</v>
      </c>
      <c r="B481" t="s">
        <v>193</v>
      </c>
      <c r="C481" t="s">
        <v>195</v>
      </c>
      <c r="D481" t="s">
        <v>2</v>
      </c>
      <c r="E481" t="s">
        <v>13</v>
      </c>
      <c r="F481">
        <v>9</v>
      </c>
      <c r="G481">
        <v>5</v>
      </c>
      <c r="H481">
        <v>55.5555555555556</v>
      </c>
      <c r="I481">
        <v>142</v>
      </c>
      <c r="J481">
        <v>41</v>
      </c>
      <c r="M481" s="39"/>
    </row>
    <row r="482" spans="1:13" x14ac:dyDescent="0.35">
      <c r="A482" t="str">
        <f t="shared" si="8"/>
        <v>62 DayJanuary-March 2024NHS LothianCervical</v>
      </c>
      <c r="B482" t="s">
        <v>193</v>
      </c>
      <c r="C482" t="s">
        <v>195</v>
      </c>
      <c r="D482" t="s">
        <v>3</v>
      </c>
      <c r="E482" t="s">
        <v>13</v>
      </c>
      <c r="F482">
        <v>3</v>
      </c>
      <c r="G482">
        <v>1</v>
      </c>
      <c r="H482">
        <v>33.3333333333333</v>
      </c>
      <c r="I482">
        <v>92</v>
      </c>
      <c r="J482">
        <v>75</v>
      </c>
      <c r="M482" s="38"/>
    </row>
    <row r="483" spans="1:13" x14ac:dyDescent="0.35">
      <c r="A483" t="str">
        <f t="shared" si="8"/>
        <v>62 DayJanuary-March 2024NHS ScotlandCervical</v>
      </c>
      <c r="B483" t="s">
        <v>193</v>
      </c>
      <c r="C483" t="s">
        <v>195</v>
      </c>
      <c r="D483" t="s">
        <v>8</v>
      </c>
      <c r="E483" t="s">
        <v>13</v>
      </c>
      <c r="F483">
        <v>36</v>
      </c>
      <c r="G483">
        <v>20</v>
      </c>
      <c r="H483">
        <v>55.5555555555556</v>
      </c>
      <c r="I483">
        <v>142</v>
      </c>
      <c r="J483">
        <v>58</v>
      </c>
      <c r="M483" s="39"/>
    </row>
    <row r="484" spans="1:13" x14ac:dyDescent="0.35">
      <c r="A484" t="str">
        <f t="shared" si="8"/>
        <v>62 DayJanuary-March 2024NHS TaysideCervical</v>
      </c>
      <c r="B484" t="s">
        <v>193</v>
      </c>
      <c r="C484" t="s">
        <v>195</v>
      </c>
      <c r="D484" t="s">
        <v>6</v>
      </c>
      <c r="E484" t="s">
        <v>13</v>
      </c>
      <c r="F484">
        <v>6</v>
      </c>
      <c r="G484">
        <v>3</v>
      </c>
      <c r="H484">
        <v>50</v>
      </c>
      <c r="I484">
        <v>137</v>
      </c>
      <c r="J484">
        <v>62</v>
      </c>
      <c r="M484" s="38"/>
    </row>
    <row r="485" spans="1:13" x14ac:dyDescent="0.35">
      <c r="A485" t="str">
        <f t="shared" si="8"/>
        <v>62 DayJanuary-March 2024SCANCervical</v>
      </c>
      <c r="B485" t="s">
        <v>193</v>
      </c>
      <c r="C485" t="s">
        <v>195</v>
      </c>
      <c r="D485" t="s">
        <v>9</v>
      </c>
      <c r="E485" t="s">
        <v>13</v>
      </c>
      <c r="F485">
        <v>7</v>
      </c>
      <c r="G485">
        <v>3</v>
      </c>
      <c r="H485">
        <v>42.857142857142897</v>
      </c>
      <c r="I485">
        <v>94</v>
      </c>
      <c r="J485">
        <v>75</v>
      </c>
      <c r="M485" s="39"/>
    </row>
    <row r="486" spans="1:13" x14ac:dyDescent="0.35">
      <c r="A486" t="str">
        <f t="shared" si="8"/>
        <v>62 DayJanuary-March 2024WOSCANCervical</v>
      </c>
      <c r="B486" t="s">
        <v>193</v>
      </c>
      <c r="C486" t="s">
        <v>195</v>
      </c>
      <c r="D486" t="s">
        <v>10</v>
      </c>
      <c r="E486" t="s">
        <v>13</v>
      </c>
      <c r="F486">
        <v>17</v>
      </c>
      <c r="G486">
        <v>12</v>
      </c>
      <c r="H486">
        <v>70.588235294117695</v>
      </c>
      <c r="I486">
        <v>142</v>
      </c>
      <c r="J486">
        <v>25</v>
      </c>
      <c r="M486" s="38"/>
    </row>
    <row r="487" spans="1:13" x14ac:dyDescent="0.35">
      <c r="A487" t="str">
        <f t="shared" si="8"/>
        <v>62 DayJanuary-March 2024NCACervical (screened excluded)</v>
      </c>
      <c r="B487" t="s">
        <v>193</v>
      </c>
      <c r="C487" t="s">
        <v>195</v>
      </c>
      <c r="D487" t="s">
        <v>150</v>
      </c>
      <c r="E487" t="s">
        <v>32</v>
      </c>
      <c r="F487">
        <v>7</v>
      </c>
      <c r="G487">
        <v>4</v>
      </c>
      <c r="H487">
        <v>57.142857142857103</v>
      </c>
      <c r="I487">
        <v>137</v>
      </c>
      <c r="J487">
        <v>62</v>
      </c>
      <c r="M487" s="39"/>
    </row>
    <row r="488" spans="1:13" x14ac:dyDescent="0.35">
      <c r="A488" t="str">
        <f t="shared" si="8"/>
        <v>62 DayJanuary-March 2024NHS Ayrshire &amp; ArranCervical (screened excluded)</v>
      </c>
      <c r="B488" t="s">
        <v>193</v>
      </c>
      <c r="C488" t="s">
        <v>195</v>
      </c>
      <c r="D488" t="s">
        <v>162</v>
      </c>
      <c r="E488" t="s">
        <v>32</v>
      </c>
      <c r="F488">
        <v>2</v>
      </c>
      <c r="G488">
        <v>1</v>
      </c>
      <c r="H488">
        <v>50</v>
      </c>
      <c r="I488">
        <v>105</v>
      </c>
      <c r="M488" s="38"/>
    </row>
    <row r="489" spans="1:13" x14ac:dyDescent="0.35">
      <c r="A489" t="str">
        <f t="shared" si="8"/>
        <v>62 DayJanuary-March 2024NHS GrampianCervical (screened excluded)</v>
      </c>
      <c r="B489" t="s">
        <v>193</v>
      </c>
      <c r="C489" t="s">
        <v>195</v>
      </c>
      <c r="D489" t="s">
        <v>166</v>
      </c>
      <c r="E489" t="s">
        <v>32</v>
      </c>
      <c r="F489">
        <v>2</v>
      </c>
      <c r="G489">
        <v>0</v>
      </c>
      <c r="H489">
        <v>0</v>
      </c>
      <c r="I489">
        <v>91</v>
      </c>
      <c r="M489" s="39"/>
    </row>
    <row r="490" spans="1:13" x14ac:dyDescent="0.35">
      <c r="A490" t="str">
        <f t="shared" si="8"/>
        <v>62 DayJanuary-March 2024NHS Greater Glasgow &amp; ClydeCervical (screened excluded)</v>
      </c>
      <c r="B490" t="s">
        <v>193</v>
      </c>
      <c r="C490" t="s">
        <v>195</v>
      </c>
      <c r="D490" t="s">
        <v>11</v>
      </c>
      <c r="E490" t="s">
        <v>32</v>
      </c>
      <c r="F490">
        <v>1</v>
      </c>
      <c r="G490">
        <v>1</v>
      </c>
      <c r="H490">
        <v>100</v>
      </c>
      <c r="I490">
        <v>25</v>
      </c>
      <c r="M490" s="38"/>
    </row>
    <row r="491" spans="1:13" x14ac:dyDescent="0.35">
      <c r="A491" t="str">
        <f t="shared" si="8"/>
        <v>62 DayJanuary-March 2024NHS HighlandCervical (screened excluded)</v>
      </c>
      <c r="B491" t="s">
        <v>193</v>
      </c>
      <c r="C491" t="s">
        <v>195</v>
      </c>
      <c r="D491" t="s">
        <v>1</v>
      </c>
      <c r="E491" t="s">
        <v>32</v>
      </c>
      <c r="F491">
        <v>1</v>
      </c>
      <c r="G491">
        <v>1</v>
      </c>
      <c r="H491">
        <v>100</v>
      </c>
      <c r="I491">
        <v>35</v>
      </c>
      <c r="M491" s="39"/>
    </row>
    <row r="492" spans="1:13" x14ac:dyDescent="0.35">
      <c r="A492" t="str">
        <f t="shared" si="8"/>
        <v>62 DayJanuary-March 2024NHS LanarkshireCervical (screened excluded)</v>
      </c>
      <c r="B492" t="s">
        <v>193</v>
      </c>
      <c r="C492" t="s">
        <v>195</v>
      </c>
      <c r="D492" t="s">
        <v>2</v>
      </c>
      <c r="E492" t="s">
        <v>32</v>
      </c>
      <c r="F492">
        <v>6</v>
      </c>
      <c r="G492">
        <v>3</v>
      </c>
      <c r="H492">
        <v>50</v>
      </c>
      <c r="I492">
        <v>142</v>
      </c>
      <c r="J492">
        <v>54</v>
      </c>
      <c r="M492" s="38"/>
    </row>
    <row r="493" spans="1:13" x14ac:dyDescent="0.35">
      <c r="A493" t="str">
        <f t="shared" si="8"/>
        <v>62 DayJanuary-March 2024NHS LothianCervical (screened excluded)</v>
      </c>
      <c r="B493" t="s">
        <v>193</v>
      </c>
      <c r="C493" t="s">
        <v>195</v>
      </c>
      <c r="D493" t="s">
        <v>3</v>
      </c>
      <c r="E493" t="s">
        <v>32</v>
      </c>
      <c r="F493">
        <v>2</v>
      </c>
      <c r="G493">
        <v>0</v>
      </c>
      <c r="H493">
        <v>0</v>
      </c>
      <c r="I493">
        <v>92</v>
      </c>
      <c r="M493" s="39"/>
    </row>
    <row r="494" spans="1:13" x14ac:dyDescent="0.35">
      <c r="A494" t="str">
        <f t="shared" si="8"/>
        <v>62 DayJanuary-March 2024NHS ScotlandCervical (screened excluded)</v>
      </c>
      <c r="B494" t="s">
        <v>193</v>
      </c>
      <c r="C494" t="s">
        <v>195</v>
      </c>
      <c r="D494" t="s">
        <v>8</v>
      </c>
      <c r="E494" t="s">
        <v>32</v>
      </c>
      <c r="F494">
        <v>18</v>
      </c>
      <c r="G494">
        <v>9</v>
      </c>
      <c r="H494">
        <v>50</v>
      </c>
      <c r="I494">
        <v>142</v>
      </c>
      <c r="J494">
        <v>63</v>
      </c>
      <c r="M494" s="38"/>
    </row>
    <row r="495" spans="1:13" x14ac:dyDescent="0.35">
      <c r="A495" t="str">
        <f t="shared" si="8"/>
        <v>62 DayJanuary-March 2024NHS TaysideCervical (screened excluded)</v>
      </c>
      <c r="B495" t="s">
        <v>193</v>
      </c>
      <c r="C495" t="s">
        <v>195</v>
      </c>
      <c r="D495" t="s">
        <v>6</v>
      </c>
      <c r="E495" t="s">
        <v>32</v>
      </c>
      <c r="F495">
        <v>4</v>
      </c>
      <c r="G495">
        <v>3</v>
      </c>
      <c r="H495">
        <v>75</v>
      </c>
      <c r="I495">
        <v>137</v>
      </c>
      <c r="J495">
        <v>60</v>
      </c>
      <c r="M495" s="39"/>
    </row>
    <row r="496" spans="1:13" x14ac:dyDescent="0.35">
      <c r="A496" t="str">
        <f t="shared" si="8"/>
        <v>62 DayJanuary-March 2024SCANCervical (screened excluded)</v>
      </c>
      <c r="B496" t="s">
        <v>193</v>
      </c>
      <c r="C496" t="s">
        <v>195</v>
      </c>
      <c r="D496" t="s">
        <v>9</v>
      </c>
      <c r="E496" t="s">
        <v>32</v>
      </c>
      <c r="F496">
        <v>2</v>
      </c>
      <c r="G496">
        <v>0</v>
      </c>
      <c r="H496">
        <v>0</v>
      </c>
      <c r="I496">
        <v>92</v>
      </c>
      <c r="M496" s="38"/>
    </row>
    <row r="497" spans="1:13" x14ac:dyDescent="0.35">
      <c r="A497" t="str">
        <f t="shared" si="8"/>
        <v>62 DayJanuary-March 2024WOSCANCervical (screened excluded)</v>
      </c>
      <c r="B497" t="s">
        <v>193</v>
      </c>
      <c r="C497" t="s">
        <v>195</v>
      </c>
      <c r="D497" t="s">
        <v>10</v>
      </c>
      <c r="E497" t="s">
        <v>32</v>
      </c>
      <c r="F497">
        <v>9</v>
      </c>
      <c r="G497">
        <v>5</v>
      </c>
      <c r="H497">
        <v>55.5555555555556</v>
      </c>
      <c r="I497">
        <v>142</v>
      </c>
      <c r="J497">
        <v>55</v>
      </c>
      <c r="M497" s="39"/>
    </row>
    <row r="498" spans="1:13" x14ac:dyDescent="0.35">
      <c r="A498" t="str">
        <f t="shared" si="8"/>
        <v>62 DayJanuary-March 2024NCACervical (screened only)</v>
      </c>
      <c r="B498" t="s">
        <v>193</v>
      </c>
      <c r="C498" t="s">
        <v>195</v>
      </c>
      <c r="D498" t="s">
        <v>150</v>
      </c>
      <c r="E498" t="s">
        <v>33</v>
      </c>
      <c r="F498">
        <v>5</v>
      </c>
      <c r="G498">
        <v>1</v>
      </c>
      <c r="H498">
        <v>20</v>
      </c>
      <c r="I498">
        <v>104</v>
      </c>
      <c r="J498">
        <v>73</v>
      </c>
      <c r="M498" s="38"/>
    </row>
    <row r="499" spans="1:13" x14ac:dyDescent="0.35">
      <c r="A499" t="str">
        <f t="shared" si="8"/>
        <v>62 DayJanuary-March 2024NHS Ayrshire &amp; ArranCervical (screened only)</v>
      </c>
      <c r="B499" t="s">
        <v>193</v>
      </c>
      <c r="C499" t="s">
        <v>195</v>
      </c>
      <c r="D499" t="s">
        <v>162</v>
      </c>
      <c r="E499" t="s">
        <v>33</v>
      </c>
      <c r="F499">
        <v>3</v>
      </c>
      <c r="G499">
        <v>3</v>
      </c>
      <c r="H499">
        <v>100</v>
      </c>
      <c r="I499">
        <v>16</v>
      </c>
      <c r="J499">
        <v>14</v>
      </c>
      <c r="M499" s="39"/>
    </row>
    <row r="500" spans="1:13" x14ac:dyDescent="0.35">
      <c r="A500" t="str">
        <f t="shared" si="8"/>
        <v>62 DayJanuary-March 2024NHS BordersCervical (screened only)</v>
      </c>
      <c r="B500" t="s">
        <v>193</v>
      </c>
      <c r="C500" t="s">
        <v>195</v>
      </c>
      <c r="D500" t="s">
        <v>0</v>
      </c>
      <c r="E500" t="s">
        <v>33</v>
      </c>
      <c r="F500">
        <v>1</v>
      </c>
      <c r="G500">
        <v>1</v>
      </c>
      <c r="H500">
        <v>100</v>
      </c>
      <c r="I500">
        <v>28</v>
      </c>
      <c r="M500" s="38"/>
    </row>
    <row r="501" spans="1:13" x14ac:dyDescent="0.35">
      <c r="A501" t="str">
        <f t="shared" si="8"/>
        <v>62 DayJanuary-March 2024NHS Dumfries &amp; GallowayCervical (screened only)</v>
      </c>
      <c r="B501" t="s">
        <v>193</v>
      </c>
      <c r="C501" t="s">
        <v>195</v>
      </c>
      <c r="D501" t="s">
        <v>163</v>
      </c>
      <c r="E501" t="s">
        <v>33</v>
      </c>
      <c r="F501">
        <v>1</v>
      </c>
      <c r="G501">
        <v>1</v>
      </c>
      <c r="H501">
        <v>100</v>
      </c>
      <c r="I501">
        <v>59</v>
      </c>
      <c r="M501" s="39"/>
    </row>
    <row r="502" spans="1:13" x14ac:dyDescent="0.35">
      <c r="A502" t="str">
        <f t="shared" si="8"/>
        <v>62 DayJanuary-March 2024NHS FifeCervical (screened only)</v>
      </c>
      <c r="B502" t="s">
        <v>193</v>
      </c>
      <c r="C502" t="s">
        <v>195</v>
      </c>
      <c r="D502" t="s">
        <v>164</v>
      </c>
      <c r="E502" t="s">
        <v>33</v>
      </c>
      <c r="F502">
        <v>2</v>
      </c>
      <c r="G502">
        <v>0</v>
      </c>
      <c r="H502">
        <v>0</v>
      </c>
      <c r="I502">
        <v>94</v>
      </c>
      <c r="M502" s="38"/>
    </row>
    <row r="503" spans="1:13" x14ac:dyDescent="0.35">
      <c r="A503" t="str">
        <f t="shared" si="8"/>
        <v>62 DayJanuary-March 2024NHS GrampianCervical (screened only)</v>
      </c>
      <c r="B503" t="s">
        <v>193</v>
      </c>
      <c r="C503" t="s">
        <v>195</v>
      </c>
      <c r="D503" t="s">
        <v>166</v>
      </c>
      <c r="E503" t="s">
        <v>33</v>
      </c>
      <c r="F503">
        <v>3</v>
      </c>
      <c r="G503">
        <v>1</v>
      </c>
      <c r="H503">
        <v>33.3333333333333</v>
      </c>
      <c r="I503">
        <v>104</v>
      </c>
      <c r="J503">
        <v>95</v>
      </c>
      <c r="M503" s="39"/>
    </row>
    <row r="504" spans="1:13" x14ac:dyDescent="0.35">
      <c r="A504" t="str">
        <f t="shared" si="8"/>
        <v>62 DayJanuary-March 2024NHS Greater Glasgow &amp; ClydeCervical (screened only)</v>
      </c>
      <c r="B504" t="s">
        <v>193</v>
      </c>
      <c r="C504" t="s">
        <v>195</v>
      </c>
      <c r="D504" t="s">
        <v>11</v>
      </c>
      <c r="E504" t="s">
        <v>33</v>
      </c>
      <c r="F504">
        <v>2</v>
      </c>
      <c r="G504">
        <v>2</v>
      </c>
      <c r="H504">
        <v>100</v>
      </c>
      <c r="I504">
        <v>39</v>
      </c>
      <c r="M504" s="38"/>
    </row>
    <row r="505" spans="1:13" x14ac:dyDescent="0.35">
      <c r="A505" t="str">
        <f t="shared" si="8"/>
        <v>62 DayJanuary-March 2024NHS LanarkshireCervical (screened only)</v>
      </c>
      <c r="B505" t="s">
        <v>193</v>
      </c>
      <c r="C505" t="s">
        <v>195</v>
      </c>
      <c r="D505" t="s">
        <v>2</v>
      </c>
      <c r="E505" t="s">
        <v>33</v>
      </c>
      <c r="F505">
        <v>3</v>
      </c>
      <c r="G505">
        <v>2</v>
      </c>
      <c r="H505">
        <v>66.6666666666667</v>
      </c>
      <c r="I505">
        <v>91</v>
      </c>
      <c r="J505">
        <v>41</v>
      </c>
      <c r="M505" s="39"/>
    </row>
    <row r="506" spans="1:13" x14ac:dyDescent="0.35">
      <c r="A506" t="str">
        <f t="shared" si="8"/>
        <v>62 DayJanuary-March 2024NHS LothianCervical (screened only)</v>
      </c>
      <c r="B506" t="s">
        <v>193</v>
      </c>
      <c r="C506" t="s">
        <v>195</v>
      </c>
      <c r="D506" t="s">
        <v>3</v>
      </c>
      <c r="E506" t="s">
        <v>33</v>
      </c>
      <c r="F506">
        <v>1</v>
      </c>
      <c r="G506">
        <v>1</v>
      </c>
      <c r="H506">
        <v>100</v>
      </c>
      <c r="I506">
        <v>15</v>
      </c>
      <c r="M506" s="38"/>
    </row>
    <row r="507" spans="1:13" x14ac:dyDescent="0.35">
      <c r="A507" t="str">
        <f t="shared" si="8"/>
        <v>62 DayJanuary-March 2024NHS ScotlandCervical (screened only)</v>
      </c>
      <c r="B507" t="s">
        <v>193</v>
      </c>
      <c r="C507" t="s">
        <v>195</v>
      </c>
      <c r="D507" t="s">
        <v>8</v>
      </c>
      <c r="E507" t="s">
        <v>33</v>
      </c>
      <c r="F507">
        <v>18</v>
      </c>
      <c r="G507">
        <v>11</v>
      </c>
      <c r="H507">
        <v>61.1111111111111</v>
      </c>
      <c r="I507">
        <v>104</v>
      </c>
      <c r="J507">
        <v>40</v>
      </c>
      <c r="M507" s="39"/>
    </row>
    <row r="508" spans="1:13" x14ac:dyDescent="0.35">
      <c r="A508" t="str">
        <f t="shared" si="8"/>
        <v>62 DayJanuary-March 2024NHS TaysideCervical (screened only)</v>
      </c>
      <c r="B508" t="s">
        <v>193</v>
      </c>
      <c r="C508" t="s">
        <v>195</v>
      </c>
      <c r="D508" t="s">
        <v>6</v>
      </c>
      <c r="E508" t="s">
        <v>33</v>
      </c>
      <c r="F508">
        <v>2</v>
      </c>
      <c r="G508">
        <v>0</v>
      </c>
      <c r="H508">
        <v>0</v>
      </c>
      <c r="I508">
        <v>73</v>
      </c>
      <c r="M508" s="38"/>
    </row>
    <row r="509" spans="1:13" x14ac:dyDescent="0.35">
      <c r="A509" t="str">
        <f t="shared" si="8"/>
        <v>62 DayJanuary-March 2024SCANCervical (screened only)</v>
      </c>
      <c r="B509" t="s">
        <v>193</v>
      </c>
      <c r="C509" t="s">
        <v>195</v>
      </c>
      <c r="D509" t="s">
        <v>9</v>
      </c>
      <c r="E509" t="s">
        <v>33</v>
      </c>
      <c r="F509">
        <v>5</v>
      </c>
      <c r="G509">
        <v>3</v>
      </c>
      <c r="H509">
        <v>60</v>
      </c>
      <c r="I509">
        <v>94</v>
      </c>
      <c r="J509">
        <v>59</v>
      </c>
      <c r="M509" s="39"/>
    </row>
    <row r="510" spans="1:13" x14ac:dyDescent="0.35">
      <c r="A510" t="str">
        <f t="shared" si="8"/>
        <v>62 DayJanuary-March 2024WOSCANCervical (screened only)</v>
      </c>
      <c r="B510" t="s">
        <v>193</v>
      </c>
      <c r="C510" t="s">
        <v>195</v>
      </c>
      <c r="D510" t="s">
        <v>10</v>
      </c>
      <c r="E510" t="s">
        <v>33</v>
      </c>
      <c r="F510">
        <v>8</v>
      </c>
      <c r="G510">
        <v>7</v>
      </c>
      <c r="H510">
        <v>87.5</v>
      </c>
      <c r="I510">
        <v>91</v>
      </c>
      <c r="J510">
        <v>15</v>
      </c>
      <c r="M510" s="38"/>
    </row>
    <row r="511" spans="1:13" x14ac:dyDescent="0.35">
      <c r="A511" t="str">
        <f t="shared" si="8"/>
        <v>62 DayJanuary-March 2024NCAColorectal</v>
      </c>
      <c r="B511" t="s">
        <v>193</v>
      </c>
      <c r="C511" t="s">
        <v>195</v>
      </c>
      <c r="D511" t="s">
        <v>150</v>
      </c>
      <c r="E511" t="s">
        <v>14</v>
      </c>
      <c r="F511">
        <v>174</v>
      </c>
      <c r="G511">
        <v>99</v>
      </c>
      <c r="H511">
        <v>56.8965517241379</v>
      </c>
      <c r="I511">
        <v>257</v>
      </c>
      <c r="J511">
        <v>58</v>
      </c>
      <c r="K511">
        <v>107</v>
      </c>
      <c r="L511">
        <v>162</v>
      </c>
      <c r="M511" s="39"/>
    </row>
    <row r="512" spans="1:13" x14ac:dyDescent="0.35">
      <c r="A512" t="str">
        <f t="shared" si="8"/>
        <v>62 DayJanuary-March 2024NHS Ayrshire &amp; ArranColorectal</v>
      </c>
      <c r="B512" t="s">
        <v>193</v>
      </c>
      <c r="C512" t="s">
        <v>195</v>
      </c>
      <c r="D512" t="s">
        <v>162</v>
      </c>
      <c r="E512" t="s">
        <v>14</v>
      </c>
      <c r="F512">
        <v>53</v>
      </c>
      <c r="G512">
        <v>47</v>
      </c>
      <c r="H512">
        <v>88.679245283018901</v>
      </c>
      <c r="I512">
        <v>101</v>
      </c>
      <c r="J512">
        <v>47</v>
      </c>
      <c r="K512">
        <v>66</v>
      </c>
      <c r="L512">
        <v>78</v>
      </c>
      <c r="M512" s="38"/>
    </row>
    <row r="513" spans="1:13" x14ac:dyDescent="0.35">
      <c r="A513" t="str">
        <f t="shared" si="8"/>
        <v>62 DayJanuary-March 2024NHS BordersColorectal</v>
      </c>
      <c r="B513" t="s">
        <v>193</v>
      </c>
      <c r="C513" t="s">
        <v>195</v>
      </c>
      <c r="D513" t="s">
        <v>0</v>
      </c>
      <c r="E513" t="s">
        <v>14</v>
      </c>
      <c r="F513">
        <v>18</v>
      </c>
      <c r="G513">
        <v>16</v>
      </c>
      <c r="H513">
        <v>88.8888888888889</v>
      </c>
      <c r="I513">
        <v>74</v>
      </c>
      <c r="J513">
        <v>52</v>
      </c>
      <c r="M513" s="39"/>
    </row>
    <row r="514" spans="1:13" x14ac:dyDescent="0.35">
      <c r="A514" t="str">
        <f t="shared" si="8"/>
        <v>62 DayJanuary-March 2024NHS Dumfries &amp; GallowayColorectal</v>
      </c>
      <c r="B514" t="s">
        <v>193</v>
      </c>
      <c r="C514" t="s">
        <v>195</v>
      </c>
      <c r="D514" t="s">
        <v>163</v>
      </c>
      <c r="E514" t="s">
        <v>14</v>
      </c>
      <c r="F514">
        <v>18</v>
      </c>
      <c r="G514">
        <v>17</v>
      </c>
      <c r="H514">
        <v>94.4444444444444</v>
      </c>
      <c r="I514">
        <v>71</v>
      </c>
      <c r="J514">
        <v>55</v>
      </c>
      <c r="M514" s="38"/>
    </row>
    <row r="515" spans="1:13" x14ac:dyDescent="0.35">
      <c r="A515" t="str">
        <f t="shared" si="8"/>
        <v>62 DayJanuary-March 2024NHS FifeColorectal</v>
      </c>
      <c r="B515" t="s">
        <v>193</v>
      </c>
      <c r="C515" t="s">
        <v>195</v>
      </c>
      <c r="D515" t="s">
        <v>164</v>
      </c>
      <c r="E515" t="s">
        <v>14</v>
      </c>
      <c r="F515">
        <v>38</v>
      </c>
      <c r="G515">
        <v>38</v>
      </c>
      <c r="H515">
        <v>100</v>
      </c>
      <c r="I515">
        <v>62</v>
      </c>
      <c r="J515">
        <v>48</v>
      </c>
      <c r="M515" s="39"/>
    </row>
    <row r="516" spans="1:13" x14ac:dyDescent="0.35">
      <c r="A516" t="str">
        <f t="shared" si="8"/>
        <v>62 DayJanuary-March 2024NHS Forth ValleyColorectal</v>
      </c>
      <c r="B516" t="s">
        <v>193</v>
      </c>
      <c r="C516" t="s">
        <v>195</v>
      </c>
      <c r="D516" t="s">
        <v>165</v>
      </c>
      <c r="E516" t="s">
        <v>14</v>
      </c>
      <c r="F516">
        <v>27</v>
      </c>
      <c r="G516">
        <v>20</v>
      </c>
      <c r="H516">
        <v>74.074074074074105</v>
      </c>
      <c r="I516">
        <v>165</v>
      </c>
      <c r="J516">
        <v>54</v>
      </c>
      <c r="M516" s="38"/>
    </row>
    <row r="517" spans="1:13" x14ac:dyDescent="0.35">
      <c r="A517" t="str">
        <f t="shared" si="8"/>
        <v>62 DayJanuary-March 2024NHS GrampianColorectal</v>
      </c>
      <c r="B517" t="s">
        <v>193</v>
      </c>
      <c r="C517" t="s">
        <v>195</v>
      </c>
      <c r="D517" t="s">
        <v>166</v>
      </c>
      <c r="E517" t="s">
        <v>14</v>
      </c>
      <c r="F517">
        <v>68</v>
      </c>
      <c r="G517">
        <v>33</v>
      </c>
      <c r="H517">
        <v>48.529411764705898</v>
      </c>
      <c r="I517">
        <v>257</v>
      </c>
      <c r="J517">
        <v>68</v>
      </c>
      <c r="K517">
        <v>201</v>
      </c>
      <c r="L517">
        <v>226</v>
      </c>
      <c r="M517" s="39"/>
    </row>
    <row r="518" spans="1:13" x14ac:dyDescent="0.35">
      <c r="A518" t="str">
        <f t="shared" si="8"/>
        <v>62 DayJanuary-March 2024NHS Greater Glasgow &amp; ClydeColorectal</v>
      </c>
      <c r="B518" t="s">
        <v>193</v>
      </c>
      <c r="C518" t="s">
        <v>195</v>
      </c>
      <c r="D518" t="s">
        <v>11</v>
      </c>
      <c r="E518" t="s">
        <v>14</v>
      </c>
      <c r="F518">
        <v>150</v>
      </c>
      <c r="G518">
        <v>81</v>
      </c>
      <c r="H518">
        <v>54</v>
      </c>
      <c r="I518">
        <v>533</v>
      </c>
      <c r="J518">
        <v>59</v>
      </c>
      <c r="K518">
        <v>119</v>
      </c>
      <c r="L518">
        <v>161</v>
      </c>
      <c r="M518" s="38"/>
    </row>
    <row r="519" spans="1:13" x14ac:dyDescent="0.35">
      <c r="A519" t="str">
        <f t="shared" si="8"/>
        <v>62 DayJanuary-March 2024NHS HighlandColorectal</v>
      </c>
      <c r="B519" t="s">
        <v>193</v>
      </c>
      <c r="C519" t="s">
        <v>195</v>
      </c>
      <c r="D519" t="s">
        <v>1</v>
      </c>
      <c r="E519" t="s">
        <v>14</v>
      </c>
      <c r="F519">
        <v>59</v>
      </c>
      <c r="G519">
        <v>36</v>
      </c>
      <c r="H519">
        <v>61.016949152542402</v>
      </c>
      <c r="I519">
        <v>111</v>
      </c>
      <c r="J519">
        <v>58</v>
      </c>
      <c r="K519">
        <v>93</v>
      </c>
      <c r="L519">
        <v>101</v>
      </c>
      <c r="M519" s="39"/>
    </row>
    <row r="520" spans="1:13" x14ac:dyDescent="0.35">
      <c r="A520" t="str">
        <f t="shared" si="8"/>
        <v>62 DayJanuary-March 2024NHS LanarkshireColorectal</v>
      </c>
      <c r="B520" t="s">
        <v>193</v>
      </c>
      <c r="C520" t="s">
        <v>195</v>
      </c>
      <c r="D520" t="s">
        <v>2</v>
      </c>
      <c r="E520" t="s">
        <v>14</v>
      </c>
      <c r="F520">
        <v>71</v>
      </c>
      <c r="G520">
        <v>56</v>
      </c>
      <c r="H520">
        <v>78.873239436619698</v>
      </c>
      <c r="I520">
        <v>156</v>
      </c>
      <c r="J520">
        <v>48</v>
      </c>
      <c r="K520">
        <v>88</v>
      </c>
      <c r="L520">
        <v>96</v>
      </c>
      <c r="M520" s="38"/>
    </row>
    <row r="521" spans="1:13" x14ac:dyDescent="0.35">
      <c r="A521" t="str">
        <f t="shared" si="8"/>
        <v>62 DayJanuary-March 2024NHS LothianColorectal</v>
      </c>
      <c r="B521" t="s">
        <v>193</v>
      </c>
      <c r="C521" t="s">
        <v>195</v>
      </c>
      <c r="D521" t="s">
        <v>3</v>
      </c>
      <c r="E521" t="s">
        <v>14</v>
      </c>
      <c r="F521">
        <v>101</v>
      </c>
      <c r="G521">
        <v>64</v>
      </c>
      <c r="H521">
        <v>63.366336633663401</v>
      </c>
      <c r="I521">
        <v>142</v>
      </c>
      <c r="J521">
        <v>56</v>
      </c>
      <c r="K521">
        <v>101</v>
      </c>
      <c r="L521">
        <v>111</v>
      </c>
      <c r="M521" s="39"/>
    </row>
    <row r="522" spans="1:13" x14ac:dyDescent="0.35">
      <c r="A522" t="str">
        <f t="shared" si="8"/>
        <v>62 DayJanuary-March 2024NHS OrkneyColorectal</v>
      </c>
      <c r="B522" t="s">
        <v>193</v>
      </c>
      <c r="C522" t="s">
        <v>195</v>
      </c>
      <c r="D522" t="s">
        <v>4</v>
      </c>
      <c r="E522" t="s">
        <v>14</v>
      </c>
      <c r="F522">
        <v>2</v>
      </c>
      <c r="G522">
        <v>1</v>
      </c>
      <c r="H522">
        <v>50</v>
      </c>
      <c r="I522">
        <v>85</v>
      </c>
      <c r="M522" s="38"/>
    </row>
    <row r="523" spans="1:13" x14ac:dyDescent="0.35">
      <c r="A523" t="str">
        <f t="shared" si="8"/>
        <v>62 DayJanuary-March 2024NHS ScotlandColorectal</v>
      </c>
      <c r="B523" t="s">
        <v>193</v>
      </c>
      <c r="C523" t="s">
        <v>195</v>
      </c>
      <c r="D523" t="s">
        <v>8</v>
      </c>
      <c r="E523" t="s">
        <v>14</v>
      </c>
      <c r="F523">
        <v>650</v>
      </c>
      <c r="G523">
        <v>438</v>
      </c>
      <c r="H523">
        <v>67.384615384615401</v>
      </c>
      <c r="I523">
        <v>533</v>
      </c>
      <c r="J523">
        <v>54</v>
      </c>
      <c r="K523">
        <v>101</v>
      </c>
      <c r="L523">
        <v>126</v>
      </c>
      <c r="M523" s="39"/>
    </row>
    <row r="524" spans="1:13" x14ac:dyDescent="0.35">
      <c r="A524" t="str">
        <f t="shared" si="8"/>
        <v>62 DayJanuary-March 2024NHS TaysideColorectal</v>
      </c>
      <c r="B524" t="s">
        <v>193</v>
      </c>
      <c r="C524" t="s">
        <v>195</v>
      </c>
      <c r="D524" t="s">
        <v>6</v>
      </c>
      <c r="E524" t="s">
        <v>14</v>
      </c>
      <c r="F524">
        <v>39</v>
      </c>
      <c r="G524">
        <v>24</v>
      </c>
      <c r="H524">
        <v>61.538461538461497</v>
      </c>
      <c r="I524">
        <v>110</v>
      </c>
      <c r="J524">
        <v>57</v>
      </c>
      <c r="M524" s="38"/>
    </row>
    <row r="525" spans="1:13" x14ac:dyDescent="0.35">
      <c r="A525" t="str">
        <f t="shared" si="8"/>
        <v>62 DayJanuary-March 2024NHS Western IslesColorectal</v>
      </c>
      <c r="B525" t="s">
        <v>193</v>
      </c>
      <c r="C525" t="s">
        <v>195</v>
      </c>
      <c r="D525" t="s">
        <v>7</v>
      </c>
      <c r="E525" t="s">
        <v>14</v>
      </c>
      <c r="F525">
        <v>6</v>
      </c>
      <c r="G525">
        <v>5</v>
      </c>
      <c r="H525">
        <v>83.3333333333333</v>
      </c>
      <c r="I525">
        <v>92</v>
      </c>
      <c r="J525">
        <v>50</v>
      </c>
      <c r="M525" s="39"/>
    </row>
    <row r="526" spans="1:13" x14ac:dyDescent="0.35">
      <c r="A526" t="str">
        <f t="shared" si="8"/>
        <v>62 DayJanuary-March 2024SCANColorectal</v>
      </c>
      <c r="B526" t="s">
        <v>193</v>
      </c>
      <c r="C526" t="s">
        <v>195</v>
      </c>
      <c r="D526" t="s">
        <v>9</v>
      </c>
      <c r="E526" t="s">
        <v>14</v>
      </c>
      <c r="F526">
        <v>175</v>
      </c>
      <c r="G526">
        <v>135</v>
      </c>
      <c r="H526">
        <v>77.142857142857196</v>
      </c>
      <c r="I526">
        <v>142</v>
      </c>
      <c r="J526">
        <v>53</v>
      </c>
      <c r="K526">
        <v>88</v>
      </c>
      <c r="L526">
        <v>102</v>
      </c>
      <c r="M526" s="38"/>
    </row>
    <row r="527" spans="1:13" x14ac:dyDescent="0.35">
      <c r="A527" t="str">
        <f t="shared" si="8"/>
        <v>62 DayJanuary-March 2024WOSCANColorectal</v>
      </c>
      <c r="B527" t="s">
        <v>193</v>
      </c>
      <c r="C527" t="s">
        <v>195</v>
      </c>
      <c r="D527" t="s">
        <v>10</v>
      </c>
      <c r="E527" t="s">
        <v>14</v>
      </c>
      <c r="F527">
        <v>301</v>
      </c>
      <c r="G527">
        <v>204</v>
      </c>
      <c r="H527">
        <v>67.774086378737493</v>
      </c>
      <c r="I527">
        <v>533</v>
      </c>
      <c r="J527">
        <v>52</v>
      </c>
      <c r="K527">
        <v>103</v>
      </c>
      <c r="L527">
        <v>140</v>
      </c>
      <c r="M527" s="39"/>
    </row>
    <row r="528" spans="1:13" x14ac:dyDescent="0.35">
      <c r="A528" t="str">
        <f t="shared" si="8"/>
        <v>62 DayJanuary-March 2024NCAColorectal (screened excluded)</v>
      </c>
      <c r="B528" t="s">
        <v>193</v>
      </c>
      <c r="C528" t="s">
        <v>195</v>
      </c>
      <c r="D528" t="s">
        <v>150</v>
      </c>
      <c r="E528" t="s">
        <v>34</v>
      </c>
      <c r="F528">
        <v>140</v>
      </c>
      <c r="G528">
        <v>85</v>
      </c>
      <c r="H528">
        <v>60.714285714285701</v>
      </c>
      <c r="I528">
        <v>257</v>
      </c>
      <c r="J528">
        <v>57</v>
      </c>
      <c r="K528">
        <v>102</v>
      </c>
      <c r="L528">
        <v>115</v>
      </c>
      <c r="M528" s="38"/>
    </row>
    <row r="529" spans="1:13" x14ac:dyDescent="0.35">
      <c r="A529" t="str">
        <f t="shared" si="8"/>
        <v>62 DayJanuary-March 2024NHS Ayrshire &amp; ArranColorectal (screened excluded)</v>
      </c>
      <c r="B529" t="s">
        <v>193</v>
      </c>
      <c r="C529" t="s">
        <v>195</v>
      </c>
      <c r="D529" t="s">
        <v>162</v>
      </c>
      <c r="E529" t="s">
        <v>34</v>
      </c>
      <c r="F529">
        <v>31</v>
      </c>
      <c r="G529">
        <v>27</v>
      </c>
      <c r="H529">
        <v>87.096774193548399</v>
      </c>
      <c r="I529">
        <v>101</v>
      </c>
      <c r="J529">
        <v>47</v>
      </c>
      <c r="M529" s="39"/>
    </row>
    <row r="530" spans="1:13" x14ac:dyDescent="0.35">
      <c r="A530" t="str">
        <f t="shared" ref="A530:A593" si="9">CONCATENATE(B530,C530,D530,E530)</f>
        <v>62 DayJanuary-March 2024NHS BordersColorectal (screened excluded)</v>
      </c>
      <c r="B530" t="s">
        <v>193</v>
      </c>
      <c r="C530" t="s">
        <v>195</v>
      </c>
      <c r="D530" t="s">
        <v>0</v>
      </c>
      <c r="E530" t="s">
        <v>34</v>
      </c>
      <c r="F530">
        <v>15</v>
      </c>
      <c r="G530">
        <v>14</v>
      </c>
      <c r="H530">
        <v>93.3333333333333</v>
      </c>
      <c r="I530">
        <v>64</v>
      </c>
      <c r="J530">
        <v>46</v>
      </c>
      <c r="M530" s="38"/>
    </row>
    <row r="531" spans="1:13" x14ac:dyDescent="0.35">
      <c r="A531" t="str">
        <f t="shared" si="9"/>
        <v>62 DayJanuary-March 2024NHS Dumfries &amp; GallowayColorectal (screened excluded)</v>
      </c>
      <c r="B531" t="s">
        <v>193</v>
      </c>
      <c r="C531" t="s">
        <v>195</v>
      </c>
      <c r="D531" t="s">
        <v>163</v>
      </c>
      <c r="E531" t="s">
        <v>34</v>
      </c>
      <c r="F531">
        <v>13</v>
      </c>
      <c r="G531">
        <v>13</v>
      </c>
      <c r="H531">
        <v>100</v>
      </c>
      <c r="I531">
        <v>58</v>
      </c>
      <c r="J531">
        <v>51</v>
      </c>
      <c r="M531" s="39"/>
    </row>
    <row r="532" spans="1:13" x14ac:dyDescent="0.35">
      <c r="A532" t="str">
        <f t="shared" si="9"/>
        <v>62 DayJanuary-March 2024NHS FifeColorectal (screened excluded)</v>
      </c>
      <c r="B532" t="s">
        <v>193</v>
      </c>
      <c r="C532" t="s">
        <v>195</v>
      </c>
      <c r="D532" t="s">
        <v>164</v>
      </c>
      <c r="E532" t="s">
        <v>34</v>
      </c>
      <c r="F532">
        <v>21</v>
      </c>
      <c r="G532">
        <v>21</v>
      </c>
      <c r="H532">
        <v>100</v>
      </c>
      <c r="I532">
        <v>62</v>
      </c>
      <c r="J532">
        <v>47</v>
      </c>
      <c r="M532" s="38"/>
    </row>
    <row r="533" spans="1:13" x14ac:dyDescent="0.35">
      <c r="A533" t="str">
        <f t="shared" si="9"/>
        <v>62 DayJanuary-March 2024NHS Forth ValleyColorectal (screened excluded)</v>
      </c>
      <c r="B533" t="s">
        <v>193</v>
      </c>
      <c r="C533" t="s">
        <v>195</v>
      </c>
      <c r="D533" t="s">
        <v>165</v>
      </c>
      <c r="E533" t="s">
        <v>34</v>
      </c>
      <c r="F533">
        <v>19</v>
      </c>
      <c r="G533">
        <v>17</v>
      </c>
      <c r="H533">
        <v>89.473684210526301</v>
      </c>
      <c r="I533">
        <v>73</v>
      </c>
      <c r="J533">
        <v>39</v>
      </c>
      <c r="M533" s="39"/>
    </row>
    <row r="534" spans="1:13" x14ac:dyDescent="0.35">
      <c r="A534" t="str">
        <f t="shared" si="9"/>
        <v>62 DayJanuary-March 2024NHS GrampianColorectal (screened excluded)</v>
      </c>
      <c r="B534" t="s">
        <v>193</v>
      </c>
      <c r="C534" t="s">
        <v>195</v>
      </c>
      <c r="D534" t="s">
        <v>166</v>
      </c>
      <c r="E534" t="s">
        <v>34</v>
      </c>
      <c r="F534">
        <v>59</v>
      </c>
      <c r="G534">
        <v>32</v>
      </c>
      <c r="H534">
        <v>54.237288135593197</v>
      </c>
      <c r="I534">
        <v>257</v>
      </c>
      <c r="J534">
        <v>59</v>
      </c>
      <c r="K534">
        <v>126</v>
      </c>
      <c r="L534">
        <v>158</v>
      </c>
      <c r="M534" s="38"/>
    </row>
    <row r="535" spans="1:13" x14ac:dyDescent="0.35">
      <c r="A535" t="str">
        <f t="shared" si="9"/>
        <v>62 DayJanuary-March 2024NHS Greater Glasgow &amp; ClydeColorectal (screened excluded)</v>
      </c>
      <c r="B535" t="s">
        <v>193</v>
      </c>
      <c r="C535" t="s">
        <v>195</v>
      </c>
      <c r="D535" t="s">
        <v>11</v>
      </c>
      <c r="E535" t="s">
        <v>34</v>
      </c>
      <c r="F535">
        <v>121</v>
      </c>
      <c r="G535">
        <v>68</v>
      </c>
      <c r="H535">
        <v>56.198347107438003</v>
      </c>
      <c r="I535">
        <v>533</v>
      </c>
      <c r="J535">
        <v>58</v>
      </c>
      <c r="K535">
        <v>140</v>
      </c>
      <c r="L535">
        <v>165</v>
      </c>
      <c r="M535" s="39"/>
    </row>
    <row r="536" spans="1:13" x14ac:dyDescent="0.35">
      <c r="A536" t="str">
        <f t="shared" si="9"/>
        <v>62 DayJanuary-March 2024NHS HighlandColorectal (screened excluded)</v>
      </c>
      <c r="B536" t="s">
        <v>193</v>
      </c>
      <c r="C536" t="s">
        <v>195</v>
      </c>
      <c r="D536" t="s">
        <v>1</v>
      </c>
      <c r="E536" t="s">
        <v>34</v>
      </c>
      <c r="F536">
        <v>42</v>
      </c>
      <c r="G536">
        <v>28</v>
      </c>
      <c r="H536">
        <v>66.6666666666667</v>
      </c>
      <c r="I536">
        <v>111</v>
      </c>
      <c r="J536">
        <v>54</v>
      </c>
      <c r="K536">
        <v>92</v>
      </c>
      <c r="L536">
        <v>102</v>
      </c>
      <c r="M536" s="38"/>
    </row>
    <row r="537" spans="1:13" x14ac:dyDescent="0.35">
      <c r="A537" t="str">
        <f t="shared" si="9"/>
        <v>62 DayJanuary-March 2024NHS LanarkshireColorectal (screened excluded)</v>
      </c>
      <c r="B537" t="s">
        <v>193</v>
      </c>
      <c r="C537" t="s">
        <v>195</v>
      </c>
      <c r="D537" t="s">
        <v>2</v>
      </c>
      <c r="E537" t="s">
        <v>34</v>
      </c>
      <c r="F537">
        <v>54</v>
      </c>
      <c r="G537">
        <v>42</v>
      </c>
      <c r="H537">
        <v>77.7777777777778</v>
      </c>
      <c r="I537">
        <v>156</v>
      </c>
      <c r="J537">
        <v>47</v>
      </c>
      <c r="K537">
        <v>88</v>
      </c>
      <c r="L537">
        <v>114</v>
      </c>
      <c r="M537" s="39"/>
    </row>
    <row r="538" spans="1:13" x14ac:dyDescent="0.35">
      <c r="A538" t="str">
        <f t="shared" si="9"/>
        <v>62 DayJanuary-March 2024NHS LothianColorectal (screened excluded)</v>
      </c>
      <c r="B538" t="s">
        <v>193</v>
      </c>
      <c r="C538" t="s">
        <v>195</v>
      </c>
      <c r="D538" t="s">
        <v>3</v>
      </c>
      <c r="E538" t="s">
        <v>34</v>
      </c>
      <c r="F538">
        <v>70</v>
      </c>
      <c r="G538">
        <v>50</v>
      </c>
      <c r="H538">
        <v>71.428571428571402</v>
      </c>
      <c r="I538">
        <v>142</v>
      </c>
      <c r="J538">
        <v>52</v>
      </c>
      <c r="K538">
        <v>88</v>
      </c>
      <c r="L538">
        <v>103</v>
      </c>
      <c r="M538" s="38"/>
    </row>
    <row r="539" spans="1:13" x14ac:dyDescent="0.35">
      <c r="A539" t="str">
        <f t="shared" si="9"/>
        <v>62 DayJanuary-March 2024NHS OrkneyColorectal (screened excluded)</v>
      </c>
      <c r="B539" t="s">
        <v>193</v>
      </c>
      <c r="C539" t="s">
        <v>195</v>
      </c>
      <c r="D539" t="s">
        <v>4</v>
      </c>
      <c r="E539" t="s">
        <v>34</v>
      </c>
      <c r="F539">
        <v>2</v>
      </c>
      <c r="G539">
        <v>1</v>
      </c>
      <c r="H539">
        <v>50</v>
      </c>
      <c r="I539">
        <v>85</v>
      </c>
      <c r="M539" s="39"/>
    </row>
    <row r="540" spans="1:13" x14ac:dyDescent="0.35">
      <c r="A540" t="str">
        <f t="shared" si="9"/>
        <v>62 DayJanuary-March 2024NHS ScotlandColorectal (screened excluded)</v>
      </c>
      <c r="B540" t="s">
        <v>193</v>
      </c>
      <c r="C540" t="s">
        <v>195</v>
      </c>
      <c r="D540" t="s">
        <v>8</v>
      </c>
      <c r="E540" t="s">
        <v>34</v>
      </c>
      <c r="F540">
        <v>484</v>
      </c>
      <c r="G540">
        <v>337</v>
      </c>
      <c r="H540">
        <v>69.628099173553693</v>
      </c>
      <c r="I540">
        <v>533</v>
      </c>
      <c r="J540">
        <v>53</v>
      </c>
      <c r="K540">
        <v>101</v>
      </c>
      <c r="L540">
        <v>126</v>
      </c>
      <c r="M540" s="38"/>
    </row>
    <row r="541" spans="1:13" x14ac:dyDescent="0.35">
      <c r="A541" t="str">
        <f t="shared" si="9"/>
        <v>62 DayJanuary-March 2024NHS TaysideColorectal (screened excluded)</v>
      </c>
      <c r="B541" t="s">
        <v>193</v>
      </c>
      <c r="C541" t="s">
        <v>195</v>
      </c>
      <c r="D541" t="s">
        <v>6</v>
      </c>
      <c r="E541" t="s">
        <v>34</v>
      </c>
      <c r="F541">
        <v>33</v>
      </c>
      <c r="G541">
        <v>21</v>
      </c>
      <c r="H541">
        <v>63.636363636363598</v>
      </c>
      <c r="I541">
        <v>92</v>
      </c>
      <c r="J541">
        <v>54</v>
      </c>
      <c r="M541" s="39"/>
    </row>
    <row r="542" spans="1:13" x14ac:dyDescent="0.35">
      <c r="A542" t="str">
        <f t="shared" si="9"/>
        <v>62 DayJanuary-March 2024NHS Western IslesColorectal (screened excluded)</v>
      </c>
      <c r="B542" t="s">
        <v>193</v>
      </c>
      <c r="C542" t="s">
        <v>195</v>
      </c>
      <c r="D542" t="s">
        <v>7</v>
      </c>
      <c r="E542" t="s">
        <v>34</v>
      </c>
      <c r="F542">
        <v>4</v>
      </c>
      <c r="G542">
        <v>3</v>
      </c>
      <c r="H542">
        <v>75</v>
      </c>
      <c r="I542">
        <v>92</v>
      </c>
      <c r="J542">
        <v>30</v>
      </c>
      <c r="M542" s="38"/>
    </row>
    <row r="543" spans="1:13" x14ac:dyDescent="0.35">
      <c r="A543" t="str">
        <f t="shared" si="9"/>
        <v>62 DayJanuary-March 2024SCANColorectal (screened excluded)</v>
      </c>
      <c r="B543" t="s">
        <v>193</v>
      </c>
      <c r="C543" t="s">
        <v>195</v>
      </c>
      <c r="D543" t="s">
        <v>9</v>
      </c>
      <c r="E543" t="s">
        <v>34</v>
      </c>
      <c r="F543">
        <v>119</v>
      </c>
      <c r="G543">
        <v>98</v>
      </c>
      <c r="H543">
        <v>82.352941176470594</v>
      </c>
      <c r="I543">
        <v>142</v>
      </c>
      <c r="J543">
        <v>50</v>
      </c>
      <c r="K543">
        <v>79</v>
      </c>
      <c r="L543">
        <v>90</v>
      </c>
      <c r="M543" s="39"/>
    </row>
    <row r="544" spans="1:13" x14ac:dyDescent="0.35">
      <c r="A544" t="str">
        <f t="shared" si="9"/>
        <v>62 DayJanuary-March 2024WOSCANColorectal (screened excluded)</v>
      </c>
      <c r="B544" t="s">
        <v>193</v>
      </c>
      <c r="C544" t="s">
        <v>195</v>
      </c>
      <c r="D544" t="s">
        <v>10</v>
      </c>
      <c r="E544" t="s">
        <v>34</v>
      </c>
      <c r="F544">
        <v>225</v>
      </c>
      <c r="G544">
        <v>154</v>
      </c>
      <c r="H544">
        <v>68.4444444444444</v>
      </c>
      <c r="I544">
        <v>533</v>
      </c>
      <c r="J544">
        <v>51</v>
      </c>
      <c r="K544">
        <v>106</v>
      </c>
      <c r="L544">
        <v>143</v>
      </c>
      <c r="M544" s="38"/>
    </row>
    <row r="545" spans="1:13" x14ac:dyDescent="0.35">
      <c r="A545" t="str">
        <f t="shared" si="9"/>
        <v>62 DayJanuary-March 2024NCAColorectal (screened only)</v>
      </c>
      <c r="B545" t="s">
        <v>193</v>
      </c>
      <c r="C545" t="s">
        <v>195</v>
      </c>
      <c r="D545" t="s">
        <v>150</v>
      </c>
      <c r="E545" t="s">
        <v>35</v>
      </c>
      <c r="F545">
        <v>34</v>
      </c>
      <c r="G545">
        <v>14</v>
      </c>
      <c r="H545">
        <v>41.176470588235297</v>
      </c>
      <c r="I545">
        <v>252</v>
      </c>
      <c r="J545">
        <v>74</v>
      </c>
      <c r="M545" s="39"/>
    </row>
    <row r="546" spans="1:13" x14ac:dyDescent="0.35">
      <c r="A546" t="str">
        <f t="shared" si="9"/>
        <v>62 DayJanuary-March 2024NHS Ayrshire &amp; ArranColorectal (screened only)</v>
      </c>
      <c r="B546" t="s">
        <v>193</v>
      </c>
      <c r="C546" t="s">
        <v>195</v>
      </c>
      <c r="D546" t="s">
        <v>162</v>
      </c>
      <c r="E546" t="s">
        <v>35</v>
      </c>
      <c r="F546">
        <v>22</v>
      </c>
      <c r="G546">
        <v>20</v>
      </c>
      <c r="H546">
        <v>90.909090909090907</v>
      </c>
      <c r="I546">
        <v>74</v>
      </c>
      <c r="J546">
        <v>46</v>
      </c>
      <c r="M546" s="38"/>
    </row>
    <row r="547" spans="1:13" x14ac:dyDescent="0.35">
      <c r="A547" t="str">
        <f t="shared" si="9"/>
        <v>62 DayJanuary-March 2024NHS BordersColorectal (screened only)</v>
      </c>
      <c r="B547" t="s">
        <v>193</v>
      </c>
      <c r="C547" t="s">
        <v>195</v>
      </c>
      <c r="D547" t="s">
        <v>0</v>
      </c>
      <c r="E547" t="s">
        <v>35</v>
      </c>
      <c r="F547">
        <v>3</v>
      </c>
      <c r="G547">
        <v>2</v>
      </c>
      <c r="H547">
        <v>66.6666666666667</v>
      </c>
      <c r="I547">
        <v>74</v>
      </c>
      <c r="J547">
        <v>55</v>
      </c>
      <c r="M547" s="39"/>
    </row>
    <row r="548" spans="1:13" x14ac:dyDescent="0.35">
      <c r="A548" t="str">
        <f t="shared" si="9"/>
        <v>62 DayJanuary-March 2024NHS Dumfries &amp; GallowayColorectal (screened only)</v>
      </c>
      <c r="B548" t="s">
        <v>193</v>
      </c>
      <c r="C548" t="s">
        <v>195</v>
      </c>
      <c r="D548" t="s">
        <v>163</v>
      </c>
      <c r="E548" t="s">
        <v>35</v>
      </c>
      <c r="F548">
        <v>5</v>
      </c>
      <c r="G548">
        <v>4</v>
      </c>
      <c r="H548">
        <v>80</v>
      </c>
      <c r="I548">
        <v>71</v>
      </c>
      <c r="J548">
        <v>59</v>
      </c>
      <c r="M548" s="38"/>
    </row>
    <row r="549" spans="1:13" x14ac:dyDescent="0.35">
      <c r="A549" t="str">
        <f t="shared" si="9"/>
        <v>62 DayJanuary-March 2024NHS FifeColorectal (screened only)</v>
      </c>
      <c r="B549" t="s">
        <v>193</v>
      </c>
      <c r="C549" t="s">
        <v>195</v>
      </c>
      <c r="D549" t="s">
        <v>164</v>
      </c>
      <c r="E549" t="s">
        <v>35</v>
      </c>
      <c r="F549">
        <v>17</v>
      </c>
      <c r="G549">
        <v>17</v>
      </c>
      <c r="H549">
        <v>100</v>
      </c>
      <c r="I549">
        <v>62</v>
      </c>
      <c r="J549">
        <v>53</v>
      </c>
      <c r="M549" s="39"/>
    </row>
    <row r="550" spans="1:13" x14ac:dyDescent="0.35">
      <c r="A550" t="str">
        <f t="shared" si="9"/>
        <v>62 DayJanuary-March 2024NHS Forth ValleyColorectal (screened only)</v>
      </c>
      <c r="B550" t="s">
        <v>193</v>
      </c>
      <c r="C550" t="s">
        <v>195</v>
      </c>
      <c r="D550" t="s">
        <v>165</v>
      </c>
      <c r="E550" t="s">
        <v>35</v>
      </c>
      <c r="F550">
        <v>8</v>
      </c>
      <c r="G550">
        <v>3</v>
      </c>
      <c r="H550">
        <v>37.5</v>
      </c>
      <c r="I550">
        <v>165</v>
      </c>
      <c r="J550">
        <v>71</v>
      </c>
      <c r="M550" s="38"/>
    </row>
    <row r="551" spans="1:13" x14ac:dyDescent="0.35">
      <c r="A551" t="str">
        <f t="shared" si="9"/>
        <v>62 DayJanuary-March 2024NHS GrampianColorectal (screened only)</v>
      </c>
      <c r="B551" t="s">
        <v>193</v>
      </c>
      <c r="C551" t="s">
        <v>195</v>
      </c>
      <c r="D551" t="s">
        <v>166</v>
      </c>
      <c r="E551" t="s">
        <v>35</v>
      </c>
      <c r="F551">
        <v>9</v>
      </c>
      <c r="G551">
        <v>1</v>
      </c>
      <c r="H551">
        <v>11.1111111111111</v>
      </c>
      <c r="I551">
        <v>252</v>
      </c>
      <c r="J551">
        <v>205</v>
      </c>
      <c r="M551" s="39"/>
    </row>
    <row r="552" spans="1:13" x14ac:dyDescent="0.35">
      <c r="A552" t="str">
        <f t="shared" si="9"/>
        <v>62 DayJanuary-March 2024NHS Greater Glasgow &amp; ClydeColorectal (screened only)</v>
      </c>
      <c r="B552" t="s">
        <v>193</v>
      </c>
      <c r="C552" t="s">
        <v>195</v>
      </c>
      <c r="D552" t="s">
        <v>11</v>
      </c>
      <c r="E552" t="s">
        <v>35</v>
      </c>
      <c r="F552">
        <v>29</v>
      </c>
      <c r="G552">
        <v>13</v>
      </c>
      <c r="H552">
        <v>44.827586206896598</v>
      </c>
      <c r="I552">
        <v>148</v>
      </c>
      <c r="J552">
        <v>67</v>
      </c>
      <c r="M552" s="38"/>
    </row>
    <row r="553" spans="1:13" x14ac:dyDescent="0.35">
      <c r="A553" t="str">
        <f t="shared" si="9"/>
        <v>62 DayJanuary-March 2024NHS HighlandColorectal (screened only)</v>
      </c>
      <c r="B553" t="s">
        <v>193</v>
      </c>
      <c r="C553" t="s">
        <v>195</v>
      </c>
      <c r="D553" t="s">
        <v>1</v>
      </c>
      <c r="E553" t="s">
        <v>35</v>
      </c>
      <c r="F553">
        <v>17</v>
      </c>
      <c r="G553">
        <v>8</v>
      </c>
      <c r="H553">
        <v>47.058823529411796</v>
      </c>
      <c r="I553">
        <v>101</v>
      </c>
      <c r="J553">
        <v>63</v>
      </c>
      <c r="M553" s="39"/>
    </row>
    <row r="554" spans="1:13" x14ac:dyDescent="0.35">
      <c r="A554" t="str">
        <f t="shared" si="9"/>
        <v>62 DayJanuary-March 2024NHS LanarkshireColorectal (screened only)</v>
      </c>
      <c r="B554" t="s">
        <v>193</v>
      </c>
      <c r="C554" t="s">
        <v>195</v>
      </c>
      <c r="D554" t="s">
        <v>2</v>
      </c>
      <c r="E554" t="s">
        <v>35</v>
      </c>
      <c r="F554">
        <v>17</v>
      </c>
      <c r="G554">
        <v>14</v>
      </c>
      <c r="H554">
        <v>82.352941176470594</v>
      </c>
      <c r="I554">
        <v>88</v>
      </c>
      <c r="J554">
        <v>51</v>
      </c>
      <c r="M554" s="38"/>
    </row>
    <row r="555" spans="1:13" x14ac:dyDescent="0.35">
      <c r="A555" t="str">
        <f t="shared" si="9"/>
        <v>62 DayJanuary-March 2024NHS LothianColorectal (screened only)</v>
      </c>
      <c r="B555" t="s">
        <v>193</v>
      </c>
      <c r="C555" t="s">
        <v>195</v>
      </c>
      <c r="D555" t="s">
        <v>3</v>
      </c>
      <c r="E555" t="s">
        <v>35</v>
      </c>
      <c r="F555">
        <v>31</v>
      </c>
      <c r="G555">
        <v>14</v>
      </c>
      <c r="H555">
        <v>45.161290322580598</v>
      </c>
      <c r="I555">
        <v>125</v>
      </c>
      <c r="J555">
        <v>68</v>
      </c>
      <c r="M555" s="39"/>
    </row>
    <row r="556" spans="1:13" x14ac:dyDescent="0.35">
      <c r="A556" t="str">
        <f t="shared" si="9"/>
        <v>62 DayJanuary-March 2024NHS ScotlandColorectal (screened only)</v>
      </c>
      <c r="B556" t="s">
        <v>193</v>
      </c>
      <c r="C556" t="s">
        <v>195</v>
      </c>
      <c r="D556" t="s">
        <v>8</v>
      </c>
      <c r="E556" t="s">
        <v>35</v>
      </c>
      <c r="F556">
        <v>166</v>
      </c>
      <c r="G556">
        <v>101</v>
      </c>
      <c r="H556">
        <v>60.843373493975903</v>
      </c>
      <c r="I556">
        <v>252</v>
      </c>
      <c r="J556">
        <v>58</v>
      </c>
      <c r="K556">
        <v>102</v>
      </c>
      <c r="L556">
        <v>125</v>
      </c>
      <c r="M556" s="38"/>
    </row>
    <row r="557" spans="1:13" x14ac:dyDescent="0.35">
      <c r="A557" t="str">
        <f t="shared" si="9"/>
        <v>62 DayJanuary-March 2024NHS TaysideColorectal (screened only)</v>
      </c>
      <c r="B557" t="s">
        <v>193</v>
      </c>
      <c r="C557" t="s">
        <v>195</v>
      </c>
      <c r="D557" t="s">
        <v>6</v>
      </c>
      <c r="E557" t="s">
        <v>35</v>
      </c>
      <c r="F557">
        <v>6</v>
      </c>
      <c r="G557">
        <v>3</v>
      </c>
      <c r="H557">
        <v>50</v>
      </c>
      <c r="I557">
        <v>110</v>
      </c>
      <c r="J557">
        <v>64</v>
      </c>
      <c r="M557" s="39"/>
    </row>
    <row r="558" spans="1:13" x14ac:dyDescent="0.35">
      <c r="A558" t="str">
        <f t="shared" si="9"/>
        <v>62 DayJanuary-March 2024NHS Western IslesColorectal (screened only)</v>
      </c>
      <c r="B558" t="s">
        <v>193</v>
      </c>
      <c r="C558" t="s">
        <v>195</v>
      </c>
      <c r="D558" t="s">
        <v>7</v>
      </c>
      <c r="E558" t="s">
        <v>35</v>
      </c>
      <c r="F558">
        <v>2</v>
      </c>
      <c r="G558">
        <v>2</v>
      </c>
      <c r="H558">
        <v>100</v>
      </c>
      <c r="I558">
        <v>56</v>
      </c>
      <c r="M558" s="38"/>
    </row>
    <row r="559" spans="1:13" x14ac:dyDescent="0.35">
      <c r="A559" t="str">
        <f t="shared" si="9"/>
        <v>62 DayJanuary-March 2024SCANColorectal (screened only)</v>
      </c>
      <c r="B559" t="s">
        <v>193</v>
      </c>
      <c r="C559" t="s">
        <v>195</v>
      </c>
      <c r="D559" t="s">
        <v>9</v>
      </c>
      <c r="E559" t="s">
        <v>35</v>
      </c>
      <c r="F559">
        <v>56</v>
      </c>
      <c r="G559">
        <v>37</v>
      </c>
      <c r="H559">
        <v>66.071428571428598</v>
      </c>
      <c r="I559">
        <v>125</v>
      </c>
      <c r="J559">
        <v>58</v>
      </c>
      <c r="K559">
        <v>98</v>
      </c>
      <c r="L559">
        <v>113</v>
      </c>
      <c r="M559" s="39"/>
    </row>
    <row r="560" spans="1:13" x14ac:dyDescent="0.35">
      <c r="A560" t="str">
        <f t="shared" si="9"/>
        <v>62 DayJanuary-March 2024WOSCANColorectal (screened only)</v>
      </c>
      <c r="B560" t="s">
        <v>193</v>
      </c>
      <c r="C560" t="s">
        <v>195</v>
      </c>
      <c r="D560" t="s">
        <v>10</v>
      </c>
      <c r="E560" t="s">
        <v>35</v>
      </c>
      <c r="F560">
        <v>76</v>
      </c>
      <c r="G560">
        <v>50</v>
      </c>
      <c r="H560">
        <v>65.789473684210506</v>
      </c>
      <c r="I560">
        <v>165</v>
      </c>
      <c r="J560">
        <v>54</v>
      </c>
      <c r="K560">
        <v>94</v>
      </c>
      <c r="L560">
        <v>107</v>
      </c>
      <c r="M560" s="38"/>
    </row>
    <row r="561" spans="1:13" x14ac:dyDescent="0.35">
      <c r="A561" t="str">
        <f t="shared" si="9"/>
        <v>62 DayJanuary-March 2024NCAHead &amp; Neck</v>
      </c>
      <c r="B561" t="s">
        <v>193</v>
      </c>
      <c r="C561" t="s">
        <v>195</v>
      </c>
      <c r="D561" t="s">
        <v>150</v>
      </c>
      <c r="E561" t="s">
        <v>15</v>
      </c>
      <c r="F561">
        <v>37</v>
      </c>
      <c r="G561">
        <v>23</v>
      </c>
      <c r="H561">
        <v>62.162162162162197</v>
      </c>
      <c r="I561">
        <v>158</v>
      </c>
      <c r="J561">
        <v>57</v>
      </c>
      <c r="M561" s="39"/>
    </row>
    <row r="562" spans="1:13" x14ac:dyDescent="0.35">
      <c r="A562" t="str">
        <f t="shared" si="9"/>
        <v>62 DayJanuary-March 2024NHS Ayrshire &amp; ArranHead &amp; Neck</v>
      </c>
      <c r="B562" t="s">
        <v>193</v>
      </c>
      <c r="C562" t="s">
        <v>195</v>
      </c>
      <c r="D562" t="s">
        <v>162</v>
      </c>
      <c r="E562" t="s">
        <v>15</v>
      </c>
      <c r="F562">
        <v>4</v>
      </c>
      <c r="G562">
        <v>4</v>
      </c>
      <c r="H562">
        <v>100</v>
      </c>
      <c r="I562">
        <v>62</v>
      </c>
      <c r="J562">
        <v>58</v>
      </c>
      <c r="M562" s="38"/>
    </row>
    <row r="563" spans="1:13" x14ac:dyDescent="0.35">
      <c r="A563" t="str">
        <f t="shared" si="9"/>
        <v>62 DayJanuary-March 2024NHS BordersHead &amp; Neck</v>
      </c>
      <c r="B563" t="s">
        <v>193</v>
      </c>
      <c r="C563" t="s">
        <v>195</v>
      </c>
      <c r="D563" t="s">
        <v>0</v>
      </c>
      <c r="E563" t="s">
        <v>15</v>
      </c>
      <c r="F563">
        <v>5</v>
      </c>
      <c r="G563">
        <v>5</v>
      </c>
      <c r="H563">
        <v>100</v>
      </c>
      <c r="I563">
        <v>61</v>
      </c>
      <c r="J563">
        <v>48</v>
      </c>
      <c r="M563" s="39"/>
    </row>
    <row r="564" spans="1:13" x14ac:dyDescent="0.35">
      <c r="A564" t="str">
        <f t="shared" si="9"/>
        <v>62 DayJanuary-March 2024NHS Dumfries &amp; GallowayHead &amp; Neck</v>
      </c>
      <c r="B564" t="s">
        <v>193</v>
      </c>
      <c r="C564" t="s">
        <v>195</v>
      </c>
      <c r="D564" t="s">
        <v>163</v>
      </c>
      <c r="E564" t="s">
        <v>15</v>
      </c>
      <c r="F564">
        <v>7</v>
      </c>
      <c r="G564">
        <v>7</v>
      </c>
      <c r="H564">
        <v>100</v>
      </c>
      <c r="I564">
        <v>62</v>
      </c>
      <c r="J564">
        <v>56</v>
      </c>
      <c r="M564" s="38"/>
    </row>
    <row r="565" spans="1:13" x14ac:dyDescent="0.35">
      <c r="A565" t="str">
        <f t="shared" si="9"/>
        <v>62 DayJanuary-March 2024NHS FifeHead &amp; Neck</v>
      </c>
      <c r="B565" t="s">
        <v>193</v>
      </c>
      <c r="C565" t="s">
        <v>195</v>
      </c>
      <c r="D565" t="s">
        <v>164</v>
      </c>
      <c r="E565" t="s">
        <v>15</v>
      </c>
      <c r="F565">
        <v>5</v>
      </c>
      <c r="G565">
        <v>1</v>
      </c>
      <c r="H565">
        <v>20</v>
      </c>
      <c r="I565">
        <v>119</v>
      </c>
      <c r="J565">
        <v>71</v>
      </c>
      <c r="M565" s="39"/>
    </row>
    <row r="566" spans="1:13" x14ac:dyDescent="0.35">
      <c r="A566" t="str">
        <f t="shared" si="9"/>
        <v>62 DayJanuary-March 2024NHS Forth ValleyHead &amp; Neck</v>
      </c>
      <c r="B566" t="s">
        <v>193</v>
      </c>
      <c r="C566" t="s">
        <v>195</v>
      </c>
      <c r="D566" t="s">
        <v>165</v>
      </c>
      <c r="E566" t="s">
        <v>15</v>
      </c>
      <c r="F566">
        <v>13</v>
      </c>
      <c r="G566">
        <v>8</v>
      </c>
      <c r="H566">
        <v>61.538461538461497</v>
      </c>
      <c r="I566">
        <v>97</v>
      </c>
      <c r="J566">
        <v>58</v>
      </c>
      <c r="M566" s="38"/>
    </row>
    <row r="567" spans="1:13" x14ac:dyDescent="0.35">
      <c r="A567" t="str">
        <f t="shared" si="9"/>
        <v>62 DayJanuary-March 2024NHS GrampianHead &amp; Neck</v>
      </c>
      <c r="B567" t="s">
        <v>193</v>
      </c>
      <c r="C567" t="s">
        <v>195</v>
      </c>
      <c r="D567" t="s">
        <v>166</v>
      </c>
      <c r="E567" t="s">
        <v>15</v>
      </c>
      <c r="F567">
        <v>14</v>
      </c>
      <c r="G567">
        <v>9</v>
      </c>
      <c r="H567">
        <v>64.285714285714306</v>
      </c>
      <c r="I567">
        <v>88</v>
      </c>
      <c r="J567">
        <v>58</v>
      </c>
      <c r="M567" s="39"/>
    </row>
    <row r="568" spans="1:13" x14ac:dyDescent="0.35">
      <c r="A568" t="str">
        <f t="shared" si="9"/>
        <v>62 DayJanuary-March 2024NHS Greater Glasgow &amp; ClydeHead &amp; Neck</v>
      </c>
      <c r="B568" t="s">
        <v>193</v>
      </c>
      <c r="C568" t="s">
        <v>195</v>
      </c>
      <c r="D568" t="s">
        <v>11</v>
      </c>
      <c r="E568" t="s">
        <v>15</v>
      </c>
      <c r="F568">
        <v>49</v>
      </c>
      <c r="G568">
        <v>33</v>
      </c>
      <c r="H568">
        <v>67.346938775510196</v>
      </c>
      <c r="I568">
        <v>179</v>
      </c>
      <c r="J568">
        <v>57</v>
      </c>
      <c r="K568">
        <v>97</v>
      </c>
      <c r="L568">
        <v>125</v>
      </c>
      <c r="M568" s="38"/>
    </row>
    <row r="569" spans="1:13" x14ac:dyDescent="0.35">
      <c r="A569" t="str">
        <f t="shared" si="9"/>
        <v>62 DayJanuary-March 2024NHS HighlandHead &amp; Neck</v>
      </c>
      <c r="B569" t="s">
        <v>193</v>
      </c>
      <c r="C569" t="s">
        <v>195</v>
      </c>
      <c r="D569" t="s">
        <v>1</v>
      </c>
      <c r="E569" t="s">
        <v>15</v>
      </c>
      <c r="F569">
        <v>11</v>
      </c>
      <c r="G569">
        <v>9</v>
      </c>
      <c r="H569">
        <v>81.818181818181799</v>
      </c>
      <c r="I569">
        <v>79</v>
      </c>
      <c r="J569">
        <v>55</v>
      </c>
      <c r="M569" s="39"/>
    </row>
    <row r="570" spans="1:13" x14ac:dyDescent="0.35">
      <c r="A570" t="str">
        <f t="shared" si="9"/>
        <v>62 DayJanuary-March 2024NHS LanarkshireHead &amp; Neck</v>
      </c>
      <c r="B570" t="s">
        <v>193</v>
      </c>
      <c r="C570" t="s">
        <v>195</v>
      </c>
      <c r="D570" t="s">
        <v>2</v>
      </c>
      <c r="E570" t="s">
        <v>15</v>
      </c>
      <c r="F570">
        <v>10</v>
      </c>
      <c r="G570">
        <v>10</v>
      </c>
      <c r="H570">
        <v>100</v>
      </c>
      <c r="I570">
        <v>61</v>
      </c>
      <c r="J570">
        <v>40</v>
      </c>
      <c r="M570" s="38"/>
    </row>
    <row r="571" spans="1:13" x14ac:dyDescent="0.35">
      <c r="A571" t="str">
        <f t="shared" si="9"/>
        <v>62 DayJanuary-March 2024NHS LothianHead &amp; Neck</v>
      </c>
      <c r="B571" t="s">
        <v>193</v>
      </c>
      <c r="C571" t="s">
        <v>195</v>
      </c>
      <c r="D571" t="s">
        <v>3</v>
      </c>
      <c r="E571" t="s">
        <v>15</v>
      </c>
      <c r="F571">
        <v>27</v>
      </c>
      <c r="G571">
        <v>25</v>
      </c>
      <c r="H571">
        <v>92.592592592592595</v>
      </c>
      <c r="I571">
        <v>88</v>
      </c>
      <c r="J571">
        <v>47</v>
      </c>
      <c r="M571" s="39"/>
    </row>
    <row r="572" spans="1:13" x14ac:dyDescent="0.35">
      <c r="A572" t="str">
        <f t="shared" si="9"/>
        <v>62 DayJanuary-March 2024NHS ScotlandHead &amp; Neck</v>
      </c>
      <c r="B572" t="s">
        <v>193</v>
      </c>
      <c r="C572" t="s">
        <v>195</v>
      </c>
      <c r="D572" t="s">
        <v>8</v>
      </c>
      <c r="E572" t="s">
        <v>15</v>
      </c>
      <c r="F572">
        <v>157</v>
      </c>
      <c r="G572">
        <v>116</v>
      </c>
      <c r="H572">
        <v>73.885350318471296</v>
      </c>
      <c r="I572">
        <v>179</v>
      </c>
      <c r="J572">
        <v>54</v>
      </c>
      <c r="K572">
        <v>89</v>
      </c>
      <c r="L572">
        <v>103</v>
      </c>
      <c r="M572" s="38"/>
    </row>
    <row r="573" spans="1:13" x14ac:dyDescent="0.35">
      <c r="A573" t="str">
        <f t="shared" si="9"/>
        <v>62 DayJanuary-March 2024NHS ShetlandHead &amp; Neck</v>
      </c>
      <c r="B573" t="s">
        <v>193</v>
      </c>
      <c r="C573" t="s">
        <v>195</v>
      </c>
      <c r="D573" t="s">
        <v>5</v>
      </c>
      <c r="E573" t="s">
        <v>15</v>
      </c>
      <c r="F573">
        <v>1</v>
      </c>
      <c r="G573">
        <v>1</v>
      </c>
      <c r="H573">
        <v>100</v>
      </c>
      <c r="I573">
        <v>54</v>
      </c>
      <c r="M573" s="39"/>
    </row>
    <row r="574" spans="1:13" x14ac:dyDescent="0.35">
      <c r="A574" t="str">
        <f t="shared" si="9"/>
        <v>62 DayJanuary-March 2024NHS TaysideHead &amp; Neck</v>
      </c>
      <c r="B574" t="s">
        <v>193</v>
      </c>
      <c r="C574" t="s">
        <v>195</v>
      </c>
      <c r="D574" t="s">
        <v>6</v>
      </c>
      <c r="E574" t="s">
        <v>15</v>
      </c>
      <c r="F574">
        <v>9</v>
      </c>
      <c r="G574">
        <v>4</v>
      </c>
      <c r="H574">
        <v>44.4444444444444</v>
      </c>
      <c r="I574">
        <v>158</v>
      </c>
      <c r="J574">
        <v>64</v>
      </c>
      <c r="M574" s="38"/>
    </row>
    <row r="575" spans="1:13" x14ac:dyDescent="0.35">
      <c r="A575" t="str">
        <f t="shared" si="9"/>
        <v>62 DayJanuary-March 2024NHS Western IslesHead &amp; Neck</v>
      </c>
      <c r="B575" t="s">
        <v>193</v>
      </c>
      <c r="C575" t="s">
        <v>195</v>
      </c>
      <c r="D575" t="s">
        <v>7</v>
      </c>
      <c r="E575" t="s">
        <v>15</v>
      </c>
      <c r="F575">
        <v>2</v>
      </c>
      <c r="G575">
        <v>0</v>
      </c>
      <c r="H575">
        <v>0</v>
      </c>
      <c r="I575">
        <v>131</v>
      </c>
      <c r="M575" s="39"/>
    </row>
    <row r="576" spans="1:13" x14ac:dyDescent="0.35">
      <c r="A576" t="str">
        <f t="shared" si="9"/>
        <v>62 DayJanuary-March 2024SCANHead &amp; Neck</v>
      </c>
      <c r="B576" t="s">
        <v>193</v>
      </c>
      <c r="C576" t="s">
        <v>195</v>
      </c>
      <c r="D576" t="s">
        <v>9</v>
      </c>
      <c r="E576" t="s">
        <v>15</v>
      </c>
      <c r="F576">
        <v>44</v>
      </c>
      <c r="G576">
        <v>38</v>
      </c>
      <c r="H576">
        <v>86.363636363636402</v>
      </c>
      <c r="I576">
        <v>119</v>
      </c>
      <c r="J576">
        <v>48</v>
      </c>
      <c r="K576">
        <v>70</v>
      </c>
      <c r="L576">
        <v>81</v>
      </c>
      <c r="M576" s="38"/>
    </row>
    <row r="577" spans="1:13" x14ac:dyDescent="0.35">
      <c r="A577" t="str">
        <f t="shared" si="9"/>
        <v>62 DayJanuary-March 2024WOSCANHead &amp; Neck</v>
      </c>
      <c r="B577" t="s">
        <v>193</v>
      </c>
      <c r="C577" t="s">
        <v>195</v>
      </c>
      <c r="D577" t="s">
        <v>10</v>
      </c>
      <c r="E577" t="s">
        <v>15</v>
      </c>
      <c r="F577">
        <v>76</v>
      </c>
      <c r="G577">
        <v>55</v>
      </c>
      <c r="H577">
        <v>72.368421052631604</v>
      </c>
      <c r="I577">
        <v>179</v>
      </c>
      <c r="J577">
        <v>56</v>
      </c>
      <c r="K577">
        <v>94</v>
      </c>
      <c r="L577">
        <v>107</v>
      </c>
      <c r="M577" s="39"/>
    </row>
    <row r="578" spans="1:13" x14ac:dyDescent="0.35">
      <c r="A578" t="str">
        <f t="shared" si="9"/>
        <v>62 DayJanuary-March 2024NCALung</v>
      </c>
      <c r="B578" t="s">
        <v>193</v>
      </c>
      <c r="C578" t="s">
        <v>195</v>
      </c>
      <c r="D578" t="s">
        <v>150</v>
      </c>
      <c r="E578" t="s">
        <v>16</v>
      </c>
      <c r="F578">
        <v>126</v>
      </c>
      <c r="G578">
        <v>97</v>
      </c>
      <c r="H578">
        <v>76.984126984127002</v>
      </c>
      <c r="I578">
        <v>122</v>
      </c>
      <c r="J578">
        <v>44</v>
      </c>
      <c r="K578">
        <v>86</v>
      </c>
      <c r="L578">
        <v>100</v>
      </c>
      <c r="M578" s="38"/>
    </row>
    <row r="579" spans="1:13" x14ac:dyDescent="0.35">
      <c r="A579" t="str">
        <f t="shared" si="9"/>
        <v>62 DayJanuary-March 2024NHS Ayrshire &amp; ArranLung</v>
      </c>
      <c r="B579" t="s">
        <v>193</v>
      </c>
      <c r="C579" t="s">
        <v>195</v>
      </c>
      <c r="D579" t="s">
        <v>162</v>
      </c>
      <c r="E579" t="s">
        <v>16</v>
      </c>
      <c r="F579">
        <v>33</v>
      </c>
      <c r="G579">
        <v>32</v>
      </c>
      <c r="H579">
        <v>96.969696969696997</v>
      </c>
      <c r="I579">
        <v>87</v>
      </c>
      <c r="J579">
        <v>43</v>
      </c>
      <c r="M579" s="39"/>
    </row>
    <row r="580" spans="1:13" x14ac:dyDescent="0.35">
      <c r="A580" t="str">
        <f t="shared" si="9"/>
        <v>62 DayJanuary-March 2024NHS BordersLung</v>
      </c>
      <c r="B580" t="s">
        <v>193</v>
      </c>
      <c r="C580" t="s">
        <v>195</v>
      </c>
      <c r="D580" t="s">
        <v>0</v>
      </c>
      <c r="E580" t="s">
        <v>16</v>
      </c>
      <c r="F580">
        <v>10</v>
      </c>
      <c r="G580">
        <v>10</v>
      </c>
      <c r="H580">
        <v>100</v>
      </c>
      <c r="I580">
        <v>55</v>
      </c>
      <c r="J580">
        <v>20</v>
      </c>
      <c r="M580" s="38"/>
    </row>
    <row r="581" spans="1:13" x14ac:dyDescent="0.35">
      <c r="A581" t="str">
        <f t="shared" si="9"/>
        <v>62 DayJanuary-March 2024NHS Dumfries &amp; GallowayLung</v>
      </c>
      <c r="B581" t="s">
        <v>193</v>
      </c>
      <c r="C581" t="s">
        <v>195</v>
      </c>
      <c r="D581" t="s">
        <v>163</v>
      </c>
      <c r="E581" t="s">
        <v>16</v>
      </c>
      <c r="F581">
        <v>19</v>
      </c>
      <c r="G581">
        <v>18</v>
      </c>
      <c r="H581">
        <v>94.736842105263193</v>
      </c>
      <c r="I581">
        <v>77</v>
      </c>
      <c r="J581">
        <v>34</v>
      </c>
      <c r="M581" s="39"/>
    </row>
    <row r="582" spans="1:13" x14ac:dyDescent="0.35">
      <c r="A582" t="str">
        <f t="shared" si="9"/>
        <v>62 DayJanuary-March 2024NHS FifeLung</v>
      </c>
      <c r="B582" t="s">
        <v>193</v>
      </c>
      <c r="C582" t="s">
        <v>195</v>
      </c>
      <c r="D582" t="s">
        <v>164</v>
      </c>
      <c r="E582" t="s">
        <v>16</v>
      </c>
      <c r="F582">
        <v>32</v>
      </c>
      <c r="G582">
        <v>25</v>
      </c>
      <c r="H582">
        <v>78.125</v>
      </c>
      <c r="I582">
        <v>106</v>
      </c>
      <c r="J582">
        <v>44</v>
      </c>
      <c r="M582" s="38"/>
    </row>
    <row r="583" spans="1:13" x14ac:dyDescent="0.35">
      <c r="A583" t="str">
        <f t="shared" si="9"/>
        <v>62 DayJanuary-March 2024NHS Forth ValleyLung</v>
      </c>
      <c r="B583" t="s">
        <v>193</v>
      </c>
      <c r="C583" t="s">
        <v>195</v>
      </c>
      <c r="D583" t="s">
        <v>165</v>
      </c>
      <c r="E583" t="s">
        <v>16</v>
      </c>
      <c r="F583">
        <v>26</v>
      </c>
      <c r="G583">
        <v>22</v>
      </c>
      <c r="H583">
        <v>84.615384615384599</v>
      </c>
      <c r="I583">
        <v>77</v>
      </c>
      <c r="J583">
        <v>44</v>
      </c>
      <c r="M583" s="39"/>
    </row>
    <row r="584" spans="1:13" x14ac:dyDescent="0.35">
      <c r="A584" t="str">
        <f t="shared" si="9"/>
        <v>62 DayJanuary-March 2024NHS GrampianLung</v>
      </c>
      <c r="B584" t="s">
        <v>193</v>
      </c>
      <c r="C584" t="s">
        <v>195</v>
      </c>
      <c r="D584" t="s">
        <v>166</v>
      </c>
      <c r="E584" t="s">
        <v>16</v>
      </c>
      <c r="F584">
        <v>38</v>
      </c>
      <c r="G584">
        <v>33</v>
      </c>
      <c r="H584">
        <v>86.842105263157904</v>
      </c>
      <c r="I584">
        <v>78</v>
      </c>
      <c r="J584">
        <v>33</v>
      </c>
      <c r="M584" s="38"/>
    </row>
    <row r="585" spans="1:13" x14ac:dyDescent="0.35">
      <c r="A585" t="str">
        <f t="shared" si="9"/>
        <v>62 DayJanuary-March 2024NHS Greater Glasgow &amp; ClydeLung</v>
      </c>
      <c r="B585" t="s">
        <v>193</v>
      </c>
      <c r="C585" t="s">
        <v>195</v>
      </c>
      <c r="D585" t="s">
        <v>11</v>
      </c>
      <c r="E585" t="s">
        <v>16</v>
      </c>
      <c r="F585">
        <v>134</v>
      </c>
      <c r="G585">
        <v>104</v>
      </c>
      <c r="H585">
        <v>77.611940298507506</v>
      </c>
      <c r="I585">
        <v>129</v>
      </c>
      <c r="J585">
        <v>48</v>
      </c>
      <c r="K585">
        <v>84</v>
      </c>
      <c r="L585">
        <v>95</v>
      </c>
      <c r="M585" s="39"/>
    </row>
    <row r="586" spans="1:13" x14ac:dyDescent="0.35">
      <c r="A586" t="str">
        <f t="shared" si="9"/>
        <v>62 DayJanuary-March 2024NHS HighlandLung</v>
      </c>
      <c r="B586" t="s">
        <v>193</v>
      </c>
      <c r="C586" t="s">
        <v>195</v>
      </c>
      <c r="D586" t="s">
        <v>1</v>
      </c>
      <c r="E586" t="s">
        <v>16</v>
      </c>
      <c r="F586">
        <v>28</v>
      </c>
      <c r="G586">
        <v>27</v>
      </c>
      <c r="H586">
        <v>96.428571428571402</v>
      </c>
      <c r="I586">
        <v>81</v>
      </c>
      <c r="J586">
        <v>20</v>
      </c>
      <c r="M586" s="38"/>
    </row>
    <row r="587" spans="1:13" x14ac:dyDescent="0.35">
      <c r="A587" t="str">
        <f t="shared" si="9"/>
        <v>62 DayJanuary-March 2024NHS LanarkshireLung</v>
      </c>
      <c r="B587" t="s">
        <v>193</v>
      </c>
      <c r="C587" t="s">
        <v>195</v>
      </c>
      <c r="D587" t="s">
        <v>2</v>
      </c>
      <c r="E587" t="s">
        <v>16</v>
      </c>
      <c r="F587">
        <v>49</v>
      </c>
      <c r="G587">
        <v>39</v>
      </c>
      <c r="H587">
        <v>79.591836734693899</v>
      </c>
      <c r="I587">
        <v>167</v>
      </c>
      <c r="J587">
        <v>46</v>
      </c>
      <c r="K587">
        <v>76</v>
      </c>
      <c r="L587">
        <v>108</v>
      </c>
      <c r="M587" s="39"/>
    </row>
    <row r="588" spans="1:13" x14ac:dyDescent="0.35">
      <c r="A588" t="str">
        <f t="shared" si="9"/>
        <v>62 DayJanuary-March 2024NHS LothianLung</v>
      </c>
      <c r="B588" t="s">
        <v>193</v>
      </c>
      <c r="C588" t="s">
        <v>195</v>
      </c>
      <c r="D588" t="s">
        <v>3</v>
      </c>
      <c r="E588" t="s">
        <v>16</v>
      </c>
      <c r="F588">
        <v>61</v>
      </c>
      <c r="G588">
        <v>58</v>
      </c>
      <c r="H588">
        <v>95.081967213114794</v>
      </c>
      <c r="I588">
        <v>104</v>
      </c>
      <c r="J588">
        <v>44</v>
      </c>
      <c r="K588">
        <v>60</v>
      </c>
      <c r="L588">
        <v>61</v>
      </c>
      <c r="M588" s="38"/>
    </row>
    <row r="589" spans="1:13" x14ac:dyDescent="0.35">
      <c r="A589" t="str">
        <f t="shared" si="9"/>
        <v>62 DayJanuary-March 2024NHS ScotlandLung</v>
      </c>
      <c r="B589" t="s">
        <v>193</v>
      </c>
      <c r="C589" t="s">
        <v>195</v>
      </c>
      <c r="D589" t="s">
        <v>8</v>
      </c>
      <c r="E589" t="s">
        <v>16</v>
      </c>
      <c r="F589">
        <v>490</v>
      </c>
      <c r="G589">
        <v>405</v>
      </c>
      <c r="H589">
        <v>82.653061224489804</v>
      </c>
      <c r="I589">
        <v>167</v>
      </c>
      <c r="J589">
        <v>44</v>
      </c>
      <c r="K589">
        <v>77</v>
      </c>
      <c r="L589">
        <v>96</v>
      </c>
      <c r="M589" s="39"/>
    </row>
    <row r="590" spans="1:13" x14ac:dyDescent="0.35">
      <c r="A590" t="str">
        <f t="shared" si="9"/>
        <v>62 DayJanuary-March 2024NHS ShetlandLung</v>
      </c>
      <c r="B590" t="s">
        <v>193</v>
      </c>
      <c r="C590" t="s">
        <v>195</v>
      </c>
      <c r="D590" t="s">
        <v>5</v>
      </c>
      <c r="E590" t="s">
        <v>16</v>
      </c>
      <c r="F590">
        <v>1</v>
      </c>
      <c r="G590">
        <v>0</v>
      </c>
      <c r="H590">
        <v>0</v>
      </c>
      <c r="I590">
        <v>87</v>
      </c>
      <c r="M590" s="38"/>
    </row>
    <row r="591" spans="1:13" x14ac:dyDescent="0.35">
      <c r="A591" t="str">
        <f t="shared" si="9"/>
        <v>62 DayJanuary-March 2024NHS TaysideLung</v>
      </c>
      <c r="B591" t="s">
        <v>193</v>
      </c>
      <c r="C591" t="s">
        <v>195</v>
      </c>
      <c r="D591" t="s">
        <v>6</v>
      </c>
      <c r="E591" t="s">
        <v>16</v>
      </c>
      <c r="F591">
        <v>57</v>
      </c>
      <c r="G591">
        <v>35</v>
      </c>
      <c r="H591">
        <v>61.403508771929801</v>
      </c>
      <c r="I591">
        <v>122</v>
      </c>
      <c r="J591">
        <v>57</v>
      </c>
      <c r="K591">
        <v>101</v>
      </c>
      <c r="L591">
        <v>107</v>
      </c>
      <c r="M591" s="39"/>
    </row>
    <row r="592" spans="1:13" x14ac:dyDescent="0.35">
      <c r="A592" t="str">
        <f t="shared" si="9"/>
        <v>62 DayJanuary-March 2024NHS Western IslesLung</v>
      </c>
      <c r="B592" t="s">
        <v>193</v>
      </c>
      <c r="C592" t="s">
        <v>195</v>
      </c>
      <c r="D592" t="s">
        <v>7</v>
      </c>
      <c r="E592" t="s">
        <v>16</v>
      </c>
      <c r="F592">
        <v>2</v>
      </c>
      <c r="G592">
        <v>2</v>
      </c>
      <c r="H592">
        <v>100</v>
      </c>
      <c r="I592">
        <v>54</v>
      </c>
      <c r="M592" s="38"/>
    </row>
    <row r="593" spans="1:13" x14ac:dyDescent="0.35">
      <c r="A593" t="str">
        <f t="shared" si="9"/>
        <v>62 DayJanuary-March 2024SCANLung</v>
      </c>
      <c r="B593" t="s">
        <v>193</v>
      </c>
      <c r="C593" t="s">
        <v>195</v>
      </c>
      <c r="D593" t="s">
        <v>9</v>
      </c>
      <c r="E593" t="s">
        <v>16</v>
      </c>
      <c r="F593">
        <v>122</v>
      </c>
      <c r="G593">
        <v>111</v>
      </c>
      <c r="H593">
        <v>90.983606557377001</v>
      </c>
      <c r="I593">
        <v>106</v>
      </c>
      <c r="J593">
        <v>42</v>
      </c>
      <c r="K593">
        <v>62</v>
      </c>
      <c r="L593">
        <v>77</v>
      </c>
      <c r="M593" s="39"/>
    </row>
    <row r="594" spans="1:13" x14ac:dyDescent="0.35">
      <c r="A594" t="str">
        <f t="shared" ref="A594:A657" si="10">CONCATENATE(B594,C594,D594,E594)</f>
        <v>62 DayJanuary-March 2024WOSCANLung</v>
      </c>
      <c r="B594" t="s">
        <v>193</v>
      </c>
      <c r="C594" t="s">
        <v>195</v>
      </c>
      <c r="D594" t="s">
        <v>10</v>
      </c>
      <c r="E594" t="s">
        <v>16</v>
      </c>
      <c r="F594">
        <v>242</v>
      </c>
      <c r="G594">
        <v>197</v>
      </c>
      <c r="H594">
        <v>81.404958677685897</v>
      </c>
      <c r="I594">
        <v>167</v>
      </c>
      <c r="J594">
        <v>46</v>
      </c>
      <c r="K594">
        <v>75</v>
      </c>
      <c r="L594">
        <v>91</v>
      </c>
      <c r="M594" s="38"/>
    </row>
    <row r="595" spans="1:13" x14ac:dyDescent="0.35">
      <c r="A595" t="str">
        <f t="shared" si="10"/>
        <v>62 DayJanuary-March 2024NCALymphoma</v>
      </c>
      <c r="B595" t="s">
        <v>193</v>
      </c>
      <c r="C595" t="s">
        <v>195</v>
      </c>
      <c r="D595" t="s">
        <v>150</v>
      </c>
      <c r="E595" t="s">
        <v>17</v>
      </c>
      <c r="F595">
        <v>21</v>
      </c>
      <c r="G595">
        <v>17</v>
      </c>
      <c r="H595">
        <v>80.952380952380906</v>
      </c>
      <c r="I595">
        <v>111</v>
      </c>
      <c r="J595">
        <v>42</v>
      </c>
      <c r="M595" s="39"/>
    </row>
    <row r="596" spans="1:13" x14ac:dyDescent="0.35">
      <c r="A596" t="str">
        <f t="shared" si="10"/>
        <v>62 DayJanuary-March 2024NHS Ayrshire &amp; ArranLymphoma</v>
      </c>
      <c r="B596" t="s">
        <v>193</v>
      </c>
      <c r="C596" t="s">
        <v>195</v>
      </c>
      <c r="D596" t="s">
        <v>162</v>
      </c>
      <c r="E596" t="s">
        <v>17</v>
      </c>
      <c r="F596">
        <v>10</v>
      </c>
      <c r="G596">
        <v>6</v>
      </c>
      <c r="H596">
        <v>60</v>
      </c>
      <c r="I596">
        <v>109</v>
      </c>
      <c r="J596">
        <v>62</v>
      </c>
      <c r="M596" s="38"/>
    </row>
    <row r="597" spans="1:13" x14ac:dyDescent="0.35">
      <c r="A597" t="str">
        <f t="shared" si="10"/>
        <v>62 DayJanuary-March 2024NHS BordersLymphoma</v>
      </c>
      <c r="B597" t="s">
        <v>193</v>
      </c>
      <c r="C597" t="s">
        <v>195</v>
      </c>
      <c r="D597" t="s">
        <v>0</v>
      </c>
      <c r="E597" t="s">
        <v>17</v>
      </c>
      <c r="F597">
        <v>5</v>
      </c>
      <c r="G597">
        <v>5</v>
      </c>
      <c r="H597">
        <v>100</v>
      </c>
      <c r="I597">
        <v>34</v>
      </c>
      <c r="J597">
        <v>30</v>
      </c>
      <c r="M597" s="39"/>
    </row>
    <row r="598" spans="1:13" x14ac:dyDescent="0.35">
      <c r="A598" t="str">
        <f t="shared" si="10"/>
        <v>62 DayJanuary-March 2024NHS Dumfries &amp; GallowayLymphoma</v>
      </c>
      <c r="B598" t="s">
        <v>193</v>
      </c>
      <c r="C598" t="s">
        <v>195</v>
      </c>
      <c r="D598" t="s">
        <v>163</v>
      </c>
      <c r="E598" t="s">
        <v>17</v>
      </c>
      <c r="F598">
        <v>4</v>
      </c>
      <c r="G598">
        <v>4</v>
      </c>
      <c r="H598">
        <v>100</v>
      </c>
      <c r="I598">
        <v>60</v>
      </c>
      <c r="J598">
        <v>56</v>
      </c>
      <c r="M598" s="38"/>
    </row>
    <row r="599" spans="1:13" x14ac:dyDescent="0.35">
      <c r="A599" t="str">
        <f t="shared" si="10"/>
        <v>62 DayJanuary-March 2024NHS FifeLymphoma</v>
      </c>
      <c r="B599" t="s">
        <v>193</v>
      </c>
      <c r="C599" t="s">
        <v>195</v>
      </c>
      <c r="D599" t="s">
        <v>164</v>
      </c>
      <c r="E599" t="s">
        <v>17</v>
      </c>
      <c r="F599">
        <v>1</v>
      </c>
      <c r="G599">
        <v>1</v>
      </c>
      <c r="H599">
        <v>100</v>
      </c>
      <c r="I599">
        <v>22</v>
      </c>
      <c r="M599" s="39"/>
    </row>
    <row r="600" spans="1:13" x14ac:dyDescent="0.35">
      <c r="A600" t="str">
        <f t="shared" si="10"/>
        <v>62 DayJanuary-March 2024NHS Forth ValleyLymphoma</v>
      </c>
      <c r="B600" t="s">
        <v>193</v>
      </c>
      <c r="C600" t="s">
        <v>195</v>
      </c>
      <c r="D600" t="s">
        <v>165</v>
      </c>
      <c r="E600" t="s">
        <v>17</v>
      </c>
      <c r="F600">
        <v>7</v>
      </c>
      <c r="G600">
        <v>7</v>
      </c>
      <c r="H600">
        <v>100</v>
      </c>
      <c r="I600">
        <v>54</v>
      </c>
      <c r="J600">
        <v>42</v>
      </c>
      <c r="M600" s="38"/>
    </row>
    <row r="601" spans="1:13" x14ac:dyDescent="0.35">
      <c r="A601" t="str">
        <f t="shared" si="10"/>
        <v>62 DayJanuary-March 2024NHS GrampianLymphoma</v>
      </c>
      <c r="B601" t="s">
        <v>193</v>
      </c>
      <c r="C601" t="s">
        <v>195</v>
      </c>
      <c r="D601" t="s">
        <v>166</v>
      </c>
      <c r="E601" t="s">
        <v>17</v>
      </c>
      <c r="F601">
        <v>11</v>
      </c>
      <c r="G601">
        <v>8</v>
      </c>
      <c r="H601">
        <v>72.727272727272705</v>
      </c>
      <c r="I601">
        <v>111</v>
      </c>
      <c r="J601">
        <v>51</v>
      </c>
      <c r="M601" s="39"/>
    </row>
    <row r="602" spans="1:13" x14ac:dyDescent="0.35">
      <c r="A602" t="str">
        <f t="shared" si="10"/>
        <v>62 DayJanuary-March 2024NHS Greater Glasgow &amp; ClydeLymphoma</v>
      </c>
      <c r="B602" t="s">
        <v>193</v>
      </c>
      <c r="C602" t="s">
        <v>195</v>
      </c>
      <c r="D602" t="s">
        <v>11</v>
      </c>
      <c r="E602" t="s">
        <v>17</v>
      </c>
      <c r="F602">
        <v>18</v>
      </c>
      <c r="G602">
        <v>11</v>
      </c>
      <c r="H602">
        <v>61.1111111111111</v>
      </c>
      <c r="I602">
        <v>150</v>
      </c>
      <c r="J602">
        <v>56</v>
      </c>
      <c r="M602" s="38"/>
    </row>
    <row r="603" spans="1:13" x14ac:dyDescent="0.35">
      <c r="A603" t="str">
        <f t="shared" si="10"/>
        <v>62 DayJanuary-March 2024NHS HighlandLymphoma</v>
      </c>
      <c r="B603" t="s">
        <v>193</v>
      </c>
      <c r="C603" t="s">
        <v>195</v>
      </c>
      <c r="D603" t="s">
        <v>1</v>
      </c>
      <c r="E603" t="s">
        <v>17</v>
      </c>
      <c r="F603">
        <v>7</v>
      </c>
      <c r="G603">
        <v>6</v>
      </c>
      <c r="H603">
        <v>85.714285714285694</v>
      </c>
      <c r="I603">
        <v>68</v>
      </c>
      <c r="J603">
        <v>39</v>
      </c>
      <c r="M603" s="39"/>
    </row>
    <row r="604" spans="1:13" x14ac:dyDescent="0.35">
      <c r="A604" t="str">
        <f t="shared" si="10"/>
        <v>62 DayJanuary-March 2024NHS LanarkshireLymphoma</v>
      </c>
      <c r="B604" t="s">
        <v>193</v>
      </c>
      <c r="C604" t="s">
        <v>195</v>
      </c>
      <c r="D604" t="s">
        <v>2</v>
      </c>
      <c r="E604" t="s">
        <v>17</v>
      </c>
      <c r="F604">
        <v>4</v>
      </c>
      <c r="G604">
        <v>4</v>
      </c>
      <c r="H604">
        <v>100</v>
      </c>
      <c r="I604">
        <v>62</v>
      </c>
      <c r="J604">
        <v>54</v>
      </c>
      <c r="M604" s="38"/>
    </row>
    <row r="605" spans="1:13" x14ac:dyDescent="0.35">
      <c r="A605" t="str">
        <f t="shared" si="10"/>
        <v>62 DayJanuary-March 2024NHS LothianLymphoma</v>
      </c>
      <c r="B605" t="s">
        <v>193</v>
      </c>
      <c r="C605" t="s">
        <v>195</v>
      </c>
      <c r="D605" t="s">
        <v>3</v>
      </c>
      <c r="E605" t="s">
        <v>17</v>
      </c>
      <c r="F605">
        <v>8</v>
      </c>
      <c r="G605">
        <v>7</v>
      </c>
      <c r="H605">
        <v>87.5</v>
      </c>
      <c r="I605">
        <v>71</v>
      </c>
      <c r="J605">
        <v>33</v>
      </c>
      <c r="M605" s="39"/>
    </row>
    <row r="606" spans="1:13" x14ac:dyDescent="0.35">
      <c r="A606" t="str">
        <f t="shared" si="10"/>
        <v>62 DayJanuary-March 2024NHS ScotlandLymphoma</v>
      </c>
      <c r="B606" t="s">
        <v>193</v>
      </c>
      <c r="C606" t="s">
        <v>195</v>
      </c>
      <c r="D606" t="s">
        <v>8</v>
      </c>
      <c r="E606" t="s">
        <v>17</v>
      </c>
      <c r="F606">
        <v>78</v>
      </c>
      <c r="G606">
        <v>62</v>
      </c>
      <c r="H606">
        <v>79.487179487179503</v>
      </c>
      <c r="I606">
        <v>150</v>
      </c>
      <c r="J606">
        <v>48</v>
      </c>
      <c r="K606">
        <v>96</v>
      </c>
      <c r="L606">
        <v>109</v>
      </c>
      <c r="M606" s="38"/>
    </row>
    <row r="607" spans="1:13" x14ac:dyDescent="0.35">
      <c r="A607" t="str">
        <f t="shared" si="10"/>
        <v>62 DayJanuary-March 2024NHS ShetlandLymphoma</v>
      </c>
      <c r="B607" t="s">
        <v>193</v>
      </c>
      <c r="C607" t="s">
        <v>195</v>
      </c>
      <c r="D607" t="s">
        <v>5</v>
      </c>
      <c r="E607" t="s">
        <v>17</v>
      </c>
      <c r="F607">
        <v>1</v>
      </c>
      <c r="G607">
        <v>1</v>
      </c>
      <c r="H607">
        <v>100</v>
      </c>
      <c r="I607">
        <v>24</v>
      </c>
      <c r="M607" s="39"/>
    </row>
    <row r="608" spans="1:13" x14ac:dyDescent="0.35">
      <c r="A608" t="str">
        <f t="shared" si="10"/>
        <v>62 DayJanuary-March 2024NHS Western IslesLymphoma</v>
      </c>
      <c r="B608" t="s">
        <v>193</v>
      </c>
      <c r="C608" t="s">
        <v>195</v>
      </c>
      <c r="D608" t="s">
        <v>7</v>
      </c>
      <c r="E608" t="s">
        <v>17</v>
      </c>
      <c r="F608">
        <v>2</v>
      </c>
      <c r="G608">
        <v>2</v>
      </c>
      <c r="H608">
        <v>100</v>
      </c>
      <c r="I608">
        <v>56</v>
      </c>
      <c r="M608" s="38"/>
    </row>
    <row r="609" spans="1:13" x14ac:dyDescent="0.35">
      <c r="A609" t="str">
        <f t="shared" si="10"/>
        <v>62 DayJanuary-March 2024SCANLymphoma</v>
      </c>
      <c r="B609" t="s">
        <v>193</v>
      </c>
      <c r="C609" t="s">
        <v>195</v>
      </c>
      <c r="D609" t="s">
        <v>9</v>
      </c>
      <c r="E609" t="s">
        <v>17</v>
      </c>
      <c r="F609">
        <v>18</v>
      </c>
      <c r="G609">
        <v>17</v>
      </c>
      <c r="H609">
        <v>94.4444444444444</v>
      </c>
      <c r="I609">
        <v>71</v>
      </c>
      <c r="J609">
        <v>32</v>
      </c>
      <c r="M609" s="39"/>
    </row>
    <row r="610" spans="1:13" x14ac:dyDescent="0.35">
      <c r="A610" t="str">
        <f t="shared" si="10"/>
        <v>62 DayJanuary-March 2024WOSCANLymphoma</v>
      </c>
      <c r="B610" t="s">
        <v>193</v>
      </c>
      <c r="C610" t="s">
        <v>195</v>
      </c>
      <c r="D610" t="s">
        <v>10</v>
      </c>
      <c r="E610" t="s">
        <v>17</v>
      </c>
      <c r="F610">
        <v>39</v>
      </c>
      <c r="G610">
        <v>28</v>
      </c>
      <c r="H610">
        <v>71.794871794871796</v>
      </c>
      <c r="I610">
        <v>150</v>
      </c>
      <c r="J610">
        <v>53</v>
      </c>
      <c r="M610" s="38"/>
    </row>
    <row r="611" spans="1:13" x14ac:dyDescent="0.35">
      <c r="A611" t="str">
        <f t="shared" si="10"/>
        <v>62 DayJanuary-March 2024NCAMelanoma</v>
      </c>
      <c r="B611" t="s">
        <v>193</v>
      </c>
      <c r="C611" t="s">
        <v>195</v>
      </c>
      <c r="D611" t="s">
        <v>150</v>
      </c>
      <c r="E611" t="s">
        <v>18</v>
      </c>
      <c r="F611">
        <v>58</v>
      </c>
      <c r="G611">
        <v>39</v>
      </c>
      <c r="H611">
        <v>67.241379310344797</v>
      </c>
      <c r="I611">
        <v>197</v>
      </c>
      <c r="J611">
        <v>40</v>
      </c>
      <c r="K611">
        <v>148</v>
      </c>
      <c r="L611">
        <v>169</v>
      </c>
      <c r="M611" s="39"/>
    </row>
    <row r="612" spans="1:13" x14ac:dyDescent="0.35">
      <c r="A612" t="str">
        <f t="shared" si="10"/>
        <v>62 DayJanuary-March 2024NHS Ayrshire &amp; ArranMelanoma</v>
      </c>
      <c r="B612" t="s">
        <v>193</v>
      </c>
      <c r="C612" t="s">
        <v>195</v>
      </c>
      <c r="D612" t="s">
        <v>162</v>
      </c>
      <c r="E612" t="s">
        <v>18</v>
      </c>
      <c r="F612">
        <v>21</v>
      </c>
      <c r="G612">
        <v>5</v>
      </c>
      <c r="H612">
        <v>23.8095238095238</v>
      </c>
      <c r="I612">
        <v>208</v>
      </c>
      <c r="J612">
        <v>84</v>
      </c>
      <c r="M612" s="38"/>
    </row>
    <row r="613" spans="1:13" x14ac:dyDescent="0.35">
      <c r="A613" t="str">
        <f t="shared" si="10"/>
        <v>62 DayJanuary-March 2024NHS BordersMelanoma</v>
      </c>
      <c r="B613" t="s">
        <v>193</v>
      </c>
      <c r="C613" t="s">
        <v>195</v>
      </c>
      <c r="D613" t="s">
        <v>0</v>
      </c>
      <c r="E613" t="s">
        <v>18</v>
      </c>
      <c r="F613">
        <v>2</v>
      </c>
      <c r="G613">
        <v>1</v>
      </c>
      <c r="H613">
        <v>50</v>
      </c>
      <c r="I613">
        <v>164</v>
      </c>
      <c r="M613" s="39"/>
    </row>
    <row r="614" spans="1:13" x14ac:dyDescent="0.35">
      <c r="A614" t="str">
        <f t="shared" si="10"/>
        <v>62 DayJanuary-March 2024NHS Dumfries &amp; GallowayMelanoma</v>
      </c>
      <c r="B614" t="s">
        <v>193</v>
      </c>
      <c r="C614" t="s">
        <v>195</v>
      </c>
      <c r="D614" t="s">
        <v>163</v>
      </c>
      <c r="E614" t="s">
        <v>18</v>
      </c>
      <c r="F614">
        <v>2</v>
      </c>
      <c r="G614">
        <v>2</v>
      </c>
      <c r="H614">
        <v>100</v>
      </c>
      <c r="I614">
        <v>10</v>
      </c>
      <c r="M614" s="38"/>
    </row>
    <row r="615" spans="1:13" x14ac:dyDescent="0.35">
      <c r="A615" t="str">
        <f t="shared" si="10"/>
        <v>62 DayJanuary-March 2024NHS FifeMelanoma</v>
      </c>
      <c r="B615" t="s">
        <v>193</v>
      </c>
      <c r="C615" t="s">
        <v>195</v>
      </c>
      <c r="D615" t="s">
        <v>164</v>
      </c>
      <c r="E615" t="s">
        <v>18</v>
      </c>
      <c r="F615">
        <v>7</v>
      </c>
      <c r="G615">
        <v>5</v>
      </c>
      <c r="H615">
        <v>71.428571428571402</v>
      </c>
      <c r="I615">
        <v>100</v>
      </c>
      <c r="J615">
        <v>37</v>
      </c>
      <c r="M615" s="39"/>
    </row>
    <row r="616" spans="1:13" x14ac:dyDescent="0.35">
      <c r="A616" t="str">
        <f t="shared" si="10"/>
        <v>62 DayJanuary-March 2024NHS Forth ValleyMelanoma</v>
      </c>
      <c r="B616" t="s">
        <v>193</v>
      </c>
      <c r="C616" t="s">
        <v>195</v>
      </c>
      <c r="D616" t="s">
        <v>165</v>
      </c>
      <c r="E616" t="s">
        <v>18</v>
      </c>
      <c r="F616">
        <v>12</v>
      </c>
      <c r="G616">
        <v>12</v>
      </c>
      <c r="H616">
        <v>100</v>
      </c>
      <c r="I616">
        <v>62</v>
      </c>
      <c r="J616">
        <v>32</v>
      </c>
      <c r="M616" s="38"/>
    </row>
    <row r="617" spans="1:13" x14ac:dyDescent="0.35">
      <c r="A617" t="str">
        <f t="shared" si="10"/>
        <v>62 DayJanuary-March 2024NHS GrampianMelanoma</v>
      </c>
      <c r="B617" t="s">
        <v>193</v>
      </c>
      <c r="C617" t="s">
        <v>195</v>
      </c>
      <c r="D617" t="s">
        <v>166</v>
      </c>
      <c r="E617" t="s">
        <v>18</v>
      </c>
      <c r="F617">
        <v>25</v>
      </c>
      <c r="G617">
        <v>13</v>
      </c>
      <c r="H617">
        <v>52</v>
      </c>
      <c r="I617">
        <v>197</v>
      </c>
      <c r="J617">
        <v>59</v>
      </c>
      <c r="M617" s="39"/>
    </row>
    <row r="618" spans="1:13" x14ac:dyDescent="0.35">
      <c r="A618" t="str">
        <f t="shared" si="10"/>
        <v>62 DayJanuary-March 2024NHS Greater Glasgow &amp; ClydeMelanoma</v>
      </c>
      <c r="B618" t="s">
        <v>193</v>
      </c>
      <c r="C618" t="s">
        <v>195</v>
      </c>
      <c r="D618" t="s">
        <v>11</v>
      </c>
      <c r="E618" t="s">
        <v>18</v>
      </c>
      <c r="F618">
        <v>44</v>
      </c>
      <c r="G618">
        <v>43</v>
      </c>
      <c r="H618">
        <v>97.727272727272705</v>
      </c>
      <c r="I618">
        <v>72</v>
      </c>
      <c r="J618">
        <v>14</v>
      </c>
      <c r="K618">
        <v>44</v>
      </c>
      <c r="L618">
        <v>54</v>
      </c>
      <c r="M618" s="38"/>
    </row>
    <row r="619" spans="1:13" x14ac:dyDescent="0.35">
      <c r="A619" t="str">
        <f t="shared" si="10"/>
        <v>62 DayJanuary-March 2024NHS HighlandMelanoma</v>
      </c>
      <c r="B619" t="s">
        <v>193</v>
      </c>
      <c r="C619" t="s">
        <v>195</v>
      </c>
      <c r="D619" t="s">
        <v>1</v>
      </c>
      <c r="E619" t="s">
        <v>18</v>
      </c>
      <c r="F619">
        <v>17</v>
      </c>
      <c r="G619">
        <v>11</v>
      </c>
      <c r="H619">
        <v>64.705882352941202</v>
      </c>
      <c r="I619">
        <v>147</v>
      </c>
      <c r="J619">
        <v>40</v>
      </c>
      <c r="M619" s="39"/>
    </row>
    <row r="620" spans="1:13" x14ac:dyDescent="0.35">
      <c r="A620" t="str">
        <f t="shared" si="10"/>
        <v>62 DayJanuary-March 2024NHS LanarkshireMelanoma</v>
      </c>
      <c r="B620" t="s">
        <v>193</v>
      </c>
      <c r="C620" t="s">
        <v>195</v>
      </c>
      <c r="D620" t="s">
        <v>2</v>
      </c>
      <c r="E620" t="s">
        <v>18</v>
      </c>
      <c r="F620">
        <v>12</v>
      </c>
      <c r="G620">
        <v>12</v>
      </c>
      <c r="H620">
        <v>100</v>
      </c>
      <c r="I620">
        <v>31</v>
      </c>
      <c r="J620">
        <v>12</v>
      </c>
      <c r="M620" s="38"/>
    </row>
    <row r="621" spans="1:13" x14ac:dyDescent="0.35">
      <c r="A621" t="str">
        <f t="shared" si="10"/>
        <v>62 DayJanuary-March 2024NHS LothianMelanoma</v>
      </c>
      <c r="B621" t="s">
        <v>193</v>
      </c>
      <c r="C621" t="s">
        <v>195</v>
      </c>
      <c r="D621" t="s">
        <v>3</v>
      </c>
      <c r="E621" t="s">
        <v>18</v>
      </c>
      <c r="F621">
        <v>26</v>
      </c>
      <c r="G621">
        <v>26</v>
      </c>
      <c r="H621">
        <v>100</v>
      </c>
      <c r="I621">
        <v>50</v>
      </c>
      <c r="J621">
        <v>16</v>
      </c>
      <c r="M621" s="39"/>
    </row>
    <row r="622" spans="1:13" x14ac:dyDescent="0.35">
      <c r="A622" t="str">
        <f t="shared" si="10"/>
        <v>62 DayJanuary-March 2024NHS OrkneyMelanoma</v>
      </c>
      <c r="B622" t="s">
        <v>193</v>
      </c>
      <c r="C622" t="s">
        <v>195</v>
      </c>
      <c r="D622" t="s">
        <v>4</v>
      </c>
      <c r="E622" t="s">
        <v>18</v>
      </c>
      <c r="F622">
        <v>1</v>
      </c>
      <c r="G622">
        <v>1</v>
      </c>
      <c r="H622">
        <v>100</v>
      </c>
      <c r="I622">
        <v>23</v>
      </c>
      <c r="M622" s="38"/>
    </row>
    <row r="623" spans="1:13" x14ac:dyDescent="0.35">
      <c r="A623" t="str">
        <f t="shared" si="10"/>
        <v>62 DayJanuary-March 2024NHS ScotlandMelanoma</v>
      </c>
      <c r="B623" t="s">
        <v>193</v>
      </c>
      <c r="C623" t="s">
        <v>195</v>
      </c>
      <c r="D623" t="s">
        <v>8</v>
      </c>
      <c r="E623" t="s">
        <v>18</v>
      </c>
      <c r="F623">
        <v>184</v>
      </c>
      <c r="G623">
        <v>145</v>
      </c>
      <c r="H623">
        <v>78.804347826086996</v>
      </c>
      <c r="I623">
        <v>208</v>
      </c>
      <c r="J623">
        <v>27</v>
      </c>
      <c r="K623">
        <v>106</v>
      </c>
      <c r="L623">
        <v>162</v>
      </c>
      <c r="M623" s="39"/>
    </row>
    <row r="624" spans="1:13" x14ac:dyDescent="0.35">
      <c r="A624" t="str">
        <f t="shared" si="10"/>
        <v>62 DayJanuary-March 2024NHS ShetlandMelanoma</v>
      </c>
      <c r="B624" t="s">
        <v>193</v>
      </c>
      <c r="C624" t="s">
        <v>195</v>
      </c>
      <c r="D624" t="s">
        <v>5</v>
      </c>
      <c r="E624" t="s">
        <v>18</v>
      </c>
      <c r="F624">
        <v>1</v>
      </c>
      <c r="G624">
        <v>1</v>
      </c>
      <c r="H624">
        <v>100</v>
      </c>
      <c r="I624">
        <v>28</v>
      </c>
      <c r="M624" s="38"/>
    </row>
    <row r="625" spans="1:13" x14ac:dyDescent="0.35">
      <c r="A625" t="str">
        <f t="shared" si="10"/>
        <v>62 DayJanuary-March 2024NHS TaysideMelanoma</v>
      </c>
      <c r="B625" t="s">
        <v>193</v>
      </c>
      <c r="C625" t="s">
        <v>195</v>
      </c>
      <c r="D625" t="s">
        <v>6</v>
      </c>
      <c r="E625" t="s">
        <v>18</v>
      </c>
      <c r="F625">
        <v>14</v>
      </c>
      <c r="G625">
        <v>13</v>
      </c>
      <c r="H625">
        <v>92.857142857142904</v>
      </c>
      <c r="I625">
        <v>64</v>
      </c>
      <c r="J625">
        <v>28</v>
      </c>
      <c r="M625" s="39"/>
    </row>
    <row r="626" spans="1:13" x14ac:dyDescent="0.35">
      <c r="A626" t="str">
        <f t="shared" si="10"/>
        <v>62 DayJanuary-March 2024SCANMelanoma</v>
      </c>
      <c r="B626" t="s">
        <v>193</v>
      </c>
      <c r="C626" t="s">
        <v>195</v>
      </c>
      <c r="D626" t="s">
        <v>9</v>
      </c>
      <c r="E626" t="s">
        <v>18</v>
      </c>
      <c r="F626">
        <v>37</v>
      </c>
      <c r="G626">
        <v>34</v>
      </c>
      <c r="H626">
        <v>91.891891891891902</v>
      </c>
      <c r="I626">
        <v>164</v>
      </c>
      <c r="J626">
        <v>16</v>
      </c>
      <c r="M626" s="38"/>
    </row>
    <row r="627" spans="1:13" x14ac:dyDescent="0.35">
      <c r="A627" t="str">
        <f t="shared" si="10"/>
        <v>62 DayJanuary-March 2024WOSCANMelanoma</v>
      </c>
      <c r="B627" t="s">
        <v>193</v>
      </c>
      <c r="C627" t="s">
        <v>195</v>
      </c>
      <c r="D627" t="s">
        <v>10</v>
      </c>
      <c r="E627" t="s">
        <v>18</v>
      </c>
      <c r="F627">
        <v>89</v>
      </c>
      <c r="G627">
        <v>72</v>
      </c>
      <c r="H627">
        <v>80.898876404494402</v>
      </c>
      <c r="I627">
        <v>208</v>
      </c>
      <c r="J627">
        <v>17</v>
      </c>
      <c r="K627">
        <v>86</v>
      </c>
      <c r="L627">
        <v>136</v>
      </c>
      <c r="M627" s="39"/>
    </row>
    <row r="628" spans="1:13" x14ac:dyDescent="0.35">
      <c r="A628" t="str">
        <f t="shared" si="10"/>
        <v>62 DayJanuary-March 2024NCAOvarian</v>
      </c>
      <c r="B628" t="s">
        <v>193</v>
      </c>
      <c r="C628" t="s">
        <v>195</v>
      </c>
      <c r="D628" t="s">
        <v>150</v>
      </c>
      <c r="E628" t="s">
        <v>19</v>
      </c>
      <c r="F628">
        <v>13</v>
      </c>
      <c r="G628">
        <v>6</v>
      </c>
      <c r="H628">
        <v>46.153846153846203</v>
      </c>
      <c r="I628">
        <v>92</v>
      </c>
      <c r="J628">
        <v>71</v>
      </c>
      <c r="M628" s="38"/>
    </row>
    <row r="629" spans="1:13" x14ac:dyDescent="0.35">
      <c r="A629" t="str">
        <f t="shared" si="10"/>
        <v>62 DayJanuary-March 2024NHS Ayrshire &amp; ArranOvarian</v>
      </c>
      <c r="B629" t="s">
        <v>193</v>
      </c>
      <c r="C629" t="s">
        <v>195</v>
      </c>
      <c r="D629" t="s">
        <v>162</v>
      </c>
      <c r="E629" t="s">
        <v>19</v>
      </c>
      <c r="F629">
        <v>7</v>
      </c>
      <c r="G629">
        <v>7</v>
      </c>
      <c r="H629">
        <v>100</v>
      </c>
      <c r="I629">
        <v>57</v>
      </c>
      <c r="J629">
        <v>49</v>
      </c>
      <c r="M629" s="39"/>
    </row>
    <row r="630" spans="1:13" x14ac:dyDescent="0.35">
      <c r="A630" t="str">
        <f t="shared" si="10"/>
        <v>62 DayJanuary-March 2024NHS BordersOvarian</v>
      </c>
      <c r="B630" t="s">
        <v>193</v>
      </c>
      <c r="C630" t="s">
        <v>195</v>
      </c>
      <c r="D630" t="s">
        <v>0</v>
      </c>
      <c r="E630" t="s">
        <v>19</v>
      </c>
      <c r="F630">
        <v>1</v>
      </c>
      <c r="G630">
        <v>1</v>
      </c>
      <c r="H630">
        <v>100</v>
      </c>
      <c r="I630">
        <v>60</v>
      </c>
      <c r="M630" s="38"/>
    </row>
    <row r="631" spans="1:13" x14ac:dyDescent="0.35">
      <c r="A631" t="str">
        <f t="shared" si="10"/>
        <v>62 DayJanuary-March 2024NHS Dumfries &amp; GallowayOvarian</v>
      </c>
      <c r="B631" t="s">
        <v>193</v>
      </c>
      <c r="C631" t="s">
        <v>195</v>
      </c>
      <c r="D631" t="s">
        <v>163</v>
      </c>
      <c r="E631" t="s">
        <v>19</v>
      </c>
      <c r="F631">
        <v>1</v>
      </c>
      <c r="G631">
        <v>1</v>
      </c>
      <c r="H631">
        <v>100</v>
      </c>
      <c r="I631">
        <v>59</v>
      </c>
      <c r="M631" s="39"/>
    </row>
    <row r="632" spans="1:13" x14ac:dyDescent="0.35">
      <c r="A632" t="str">
        <f t="shared" si="10"/>
        <v>62 DayJanuary-March 2024NHS FifeOvarian</v>
      </c>
      <c r="B632" t="s">
        <v>193</v>
      </c>
      <c r="C632" t="s">
        <v>195</v>
      </c>
      <c r="D632" t="s">
        <v>164</v>
      </c>
      <c r="E632" t="s">
        <v>19</v>
      </c>
      <c r="F632">
        <v>6</v>
      </c>
      <c r="G632">
        <v>6</v>
      </c>
      <c r="H632">
        <v>100</v>
      </c>
      <c r="I632">
        <v>62</v>
      </c>
      <c r="J632">
        <v>34</v>
      </c>
      <c r="M632" s="38"/>
    </row>
    <row r="633" spans="1:13" x14ac:dyDescent="0.35">
      <c r="A633" t="str">
        <f t="shared" si="10"/>
        <v>62 DayJanuary-March 2024NHS Forth ValleyOvarian</v>
      </c>
      <c r="B633" t="s">
        <v>193</v>
      </c>
      <c r="C633" t="s">
        <v>195</v>
      </c>
      <c r="D633" t="s">
        <v>165</v>
      </c>
      <c r="E633" t="s">
        <v>19</v>
      </c>
      <c r="F633">
        <v>4</v>
      </c>
      <c r="G633">
        <v>4</v>
      </c>
      <c r="H633">
        <v>100</v>
      </c>
      <c r="I633">
        <v>58</v>
      </c>
      <c r="J633">
        <v>38</v>
      </c>
      <c r="M633" s="39"/>
    </row>
    <row r="634" spans="1:13" x14ac:dyDescent="0.35">
      <c r="A634" t="str">
        <f t="shared" si="10"/>
        <v>62 DayJanuary-March 2024NHS GrampianOvarian</v>
      </c>
      <c r="B634" t="s">
        <v>193</v>
      </c>
      <c r="C634" t="s">
        <v>195</v>
      </c>
      <c r="D634" t="s">
        <v>166</v>
      </c>
      <c r="E634" t="s">
        <v>19</v>
      </c>
      <c r="F634">
        <v>5</v>
      </c>
      <c r="G634">
        <v>4</v>
      </c>
      <c r="H634">
        <v>80</v>
      </c>
      <c r="I634">
        <v>77</v>
      </c>
      <c r="J634">
        <v>44</v>
      </c>
      <c r="M634" s="38"/>
    </row>
    <row r="635" spans="1:13" x14ac:dyDescent="0.35">
      <c r="A635" t="str">
        <f t="shared" si="10"/>
        <v>62 DayJanuary-March 2024NHS Greater Glasgow &amp; ClydeOvarian</v>
      </c>
      <c r="B635" t="s">
        <v>193</v>
      </c>
      <c r="C635" t="s">
        <v>195</v>
      </c>
      <c r="D635" t="s">
        <v>11</v>
      </c>
      <c r="E635" t="s">
        <v>19</v>
      </c>
      <c r="F635">
        <v>15</v>
      </c>
      <c r="G635">
        <v>11</v>
      </c>
      <c r="H635">
        <v>73.3333333333333</v>
      </c>
      <c r="I635">
        <v>128</v>
      </c>
      <c r="J635">
        <v>53</v>
      </c>
      <c r="M635" s="39"/>
    </row>
    <row r="636" spans="1:13" x14ac:dyDescent="0.35">
      <c r="A636" t="str">
        <f t="shared" si="10"/>
        <v>62 DayJanuary-March 2024NHS HighlandOvarian</v>
      </c>
      <c r="B636" t="s">
        <v>193</v>
      </c>
      <c r="C636" t="s">
        <v>195</v>
      </c>
      <c r="D636" t="s">
        <v>1</v>
      </c>
      <c r="E636" t="s">
        <v>19</v>
      </c>
      <c r="F636">
        <v>3</v>
      </c>
      <c r="G636">
        <v>0</v>
      </c>
      <c r="H636">
        <v>0</v>
      </c>
      <c r="I636">
        <v>92</v>
      </c>
      <c r="J636">
        <v>80</v>
      </c>
      <c r="M636" s="38"/>
    </row>
    <row r="637" spans="1:13" x14ac:dyDescent="0.35">
      <c r="A637" t="str">
        <f t="shared" si="10"/>
        <v>62 DayJanuary-March 2024NHS LanarkshireOvarian</v>
      </c>
      <c r="B637" t="s">
        <v>193</v>
      </c>
      <c r="C637" t="s">
        <v>195</v>
      </c>
      <c r="D637" t="s">
        <v>2</v>
      </c>
      <c r="E637" t="s">
        <v>19</v>
      </c>
      <c r="F637">
        <v>4</v>
      </c>
      <c r="G637">
        <v>4</v>
      </c>
      <c r="H637">
        <v>100</v>
      </c>
      <c r="I637">
        <v>39</v>
      </c>
      <c r="J637">
        <v>22</v>
      </c>
      <c r="M637" s="39"/>
    </row>
    <row r="638" spans="1:13" x14ac:dyDescent="0.35">
      <c r="A638" t="str">
        <f t="shared" si="10"/>
        <v>62 DayJanuary-March 2024NHS LothianOvarian</v>
      </c>
      <c r="B638" t="s">
        <v>193</v>
      </c>
      <c r="C638" t="s">
        <v>195</v>
      </c>
      <c r="D638" t="s">
        <v>3</v>
      </c>
      <c r="E638" t="s">
        <v>19</v>
      </c>
      <c r="F638">
        <v>7</v>
      </c>
      <c r="G638">
        <v>6</v>
      </c>
      <c r="H638">
        <v>85.714285714285694</v>
      </c>
      <c r="I638">
        <v>76</v>
      </c>
      <c r="J638">
        <v>44</v>
      </c>
      <c r="M638" s="38"/>
    </row>
    <row r="639" spans="1:13" x14ac:dyDescent="0.35">
      <c r="A639" t="str">
        <f t="shared" si="10"/>
        <v>62 DayJanuary-March 2024NHS OrkneyOvarian</v>
      </c>
      <c r="B639" t="s">
        <v>193</v>
      </c>
      <c r="C639" t="s">
        <v>195</v>
      </c>
      <c r="D639" t="s">
        <v>4</v>
      </c>
      <c r="E639" t="s">
        <v>19</v>
      </c>
      <c r="F639">
        <v>1</v>
      </c>
      <c r="G639">
        <v>1</v>
      </c>
      <c r="H639">
        <v>100</v>
      </c>
      <c r="I639">
        <v>19</v>
      </c>
      <c r="M639" s="39"/>
    </row>
    <row r="640" spans="1:13" x14ac:dyDescent="0.35">
      <c r="A640" t="str">
        <f t="shared" si="10"/>
        <v>62 DayJanuary-March 2024NHS ScotlandOvarian</v>
      </c>
      <c r="B640" t="s">
        <v>193</v>
      </c>
      <c r="C640" t="s">
        <v>195</v>
      </c>
      <c r="D640" t="s">
        <v>8</v>
      </c>
      <c r="E640" t="s">
        <v>19</v>
      </c>
      <c r="F640">
        <v>58</v>
      </c>
      <c r="G640">
        <v>46</v>
      </c>
      <c r="H640">
        <v>79.310344827586206</v>
      </c>
      <c r="I640">
        <v>128</v>
      </c>
      <c r="J640">
        <v>46</v>
      </c>
      <c r="K640">
        <v>78</v>
      </c>
      <c r="L640">
        <v>92</v>
      </c>
      <c r="M640" s="38"/>
    </row>
    <row r="641" spans="1:13" x14ac:dyDescent="0.35">
      <c r="A641" t="str">
        <f t="shared" si="10"/>
        <v>62 DayJanuary-March 2024NHS TaysideOvarian</v>
      </c>
      <c r="B641" t="s">
        <v>193</v>
      </c>
      <c r="C641" t="s">
        <v>195</v>
      </c>
      <c r="D641" t="s">
        <v>6</v>
      </c>
      <c r="E641" t="s">
        <v>19</v>
      </c>
      <c r="F641">
        <v>4</v>
      </c>
      <c r="G641">
        <v>1</v>
      </c>
      <c r="H641">
        <v>25</v>
      </c>
      <c r="I641">
        <v>79</v>
      </c>
      <c r="J641">
        <v>73</v>
      </c>
      <c r="M641" s="39"/>
    </row>
    <row r="642" spans="1:13" x14ac:dyDescent="0.35">
      <c r="A642" t="str">
        <f t="shared" si="10"/>
        <v>62 DayJanuary-March 2024SCANOvarian</v>
      </c>
      <c r="B642" t="s">
        <v>193</v>
      </c>
      <c r="C642" t="s">
        <v>195</v>
      </c>
      <c r="D642" t="s">
        <v>9</v>
      </c>
      <c r="E642" t="s">
        <v>19</v>
      </c>
      <c r="F642">
        <v>15</v>
      </c>
      <c r="G642">
        <v>14</v>
      </c>
      <c r="H642">
        <v>93.3333333333333</v>
      </c>
      <c r="I642">
        <v>76</v>
      </c>
      <c r="J642">
        <v>44</v>
      </c>
      <c r="M642" s="38"/>
    </row>
    <row r="643" spans="1:13" x14ac:dyDescent="0.35">
      <c r="A643" t="str">
        <f t="shared" si="10"/>
        <v>62 DayJanuary-March 2024WOSCANOvarian</v>
      </c>
      <c r="B643" t="s">
        <v>193</v>
      </c>
      <c r="C643" t="s">
        <v>195</v>
      </c>
      <c r="D643" t="s">
        <v>10</v>
      </c>
      <c r="E643" t="s">
        <v>19</v>
      </c>
      <c r="F643">
        <v>30</v>
      </c>
      <c r="G643">
        <v>26</v>
      </c>
      <c r="H643">
        <v>86.6666666666667</v>
      </c>
      <c r="I643">
        <v>128</v>
      </c>
      <c r="J643">
        <v>46</v>
      </c>
      <c r="M643" s="39"/>
    </row>
    <row r="644" spans="1:13" x14ac:dyDescent="0.35">
      <c r="A644" t="str">
        <f t="shared" si="10"/>
        <v>62 DayJanuary-March 2024NCAUpper GI</v>
      </c>
      <c r="B644" t="s">
        <v>193</v>
      </c>
      <c r="C644" t="s">
        <v>195</v>
      </c>
      <c r="D644" t="s">
        <v>150</v>
      </c>
      <c r="E644" t="s">
        <v>160</v>
      </c>
      <c r="F644">
        <v>87</v>
      </c>
      <c r="G644">
        <v>80</v>
      </c>
      <c r="H644">
        <v>91.954022988505699</v>
      </c>
      <c r="I644">
        <v>120</v>
      </c>
      <c r="J644">
        <v>28</v>
      </c>
      <c r="K644">
        <v>61</v>
      </c>
      <c r="L644">
        <v>65</v>
      </c>
      <c r="M644" s="38"/>
    </row>
    <row r="645" spans="1:13" x14ac:dyDescent="0.35">
      <c r="A645" t="str">
        <f t="shared" si="10"/>
        <v>62 DayJanuary-March 2024NHS Ayrshire &amp; ArranUpper GI</v>
      </c>
      <c r="B645" t="s">
        <v>193</v>
      </c>
      <c r="C645" t="s">
        <v>195</v>
      </c>
      <c r="D645" t="s">
        <v>162</v>
      </c>
      <c r="E645" t="s">
        <v>160</v>
      </c>
      <c r="F645">
        <v>16</v>
      </c>
      <c r="G645">
        <v>11</v>
      </c>
      <c r="H645">
        <v>68.75</v>
      </c>
      <c r="I645">
        <v>134</v>
      </c>
      <c r="J645">
        <v>44</v>
      </c>
      <c r="M645" s="39"/>
    </row>
    <row r="646" spans="1:13" x14ac:dyDescent="0.35">
      <c r="A646" t="str">
        <f t="shared" si="10"/>
        <v>62 DayJanuary-March 2024NHS BordersUpper GI</v>
      </c>
      <c r="B646" t="s">
        <v>193</v>
      </c>
      <c r="C646" t="s">
        <v>195</v>
      </c>
      <c r="D646" t="s">
        <v>0</v>
      </c>
      <c r="E646" t="s">
        <v>160</v>
      </c>
      <c r="F646">
        <v>6</v>
      </c>
      <c r="G646">
        <v>5</v>
      </c>
      <c r="H646">
        <v>83.3333333333333</v>
      </c>
      <c r="I646">
        <v>64</v>
      </c>
      <c r="J646">
        <v>58</v>
      </c>
      <c r="M646" s="38"/>
    </row>
    <row r="647" spans="1:13" x14ac:dyDescent="0.35">
      <c r="A647" t="str">
        <f t="shared" si="10"/>
        <v>62 DayJanuary-March 2024NHS Dumfries &amp; GallowayUpper GI</v>
      </c>
      <c r="B647" t="s">
        <v>193</v>
      </c>
      <c r="C647" t="s">
        <v>195</v>
      </c>
      <c r="D647" t="s">
        <v>163</v>
      </c>
      <c r="E647" t="s">
        <v>160</v>
      </c>
      <c r="F647">
        <v>13</v>
      </c>
      <c r="G647">
        <v>12</v>
      </c>
      <c r="H647">
        <v>92.307692307692307</v>
      </c>
      <c r="I647">
        <v>77</v>
      </c>
      <c r="J647">
        <v>24</v>
      </c>
      <c r="M647" s="39"/>
    </row>
    <row r="648" spans="1:13" x14ac:dyDescent="0.35">
      <c r="A648" t="str">
        <f t="shared" si="10"/>
        <v>62 DayJanuary-March 2024NHS FifeUpper GI</v>
      </c>
      <c r="B648" t="s">
        <v>193</v>
      </c>
      <c r="C648" t="s">
        <v>195</v>
      </c>
      <c r="D648" t="s">
        <v>164</v>
      </c>
      <c r="E648" t="s">
        <v>160</v>
      </c>
      <c r="F648">
        <v>23</v>
      </c>
      <c r="G648">
        <v>20</v>
      </c>
      <c r="H648">
        <v>86.956521739130395</v>
      </c>
      <c r="I648">
        <v>81</v>
      </c>
      <c r="J648">
        <v>22</v>
      </c>
      <c r="M648" s="38"/>
    </row>
    <row r="649" spans="1:13" x14ac:dyDescent="0.35">
      <c r="A649" t="str">
        <f t="shared" si="10"/>
        <v>62 DayJanuary-March 2024NHS Forth ValleyUpper GI</v>
      </c>
      <c r="B649" t="s">
        <v>193</v>
      </c>
      <c r="C649" t="s">
        <v>195</v>
      </c>
      <c r="D649" t="s">
        <v>165</v>
      </c>
      <c r="E649" t="s">
        <v>160</v>
      </c>
      <c r="F649">
        <v>21</v>
      </c>
      <c r="G649">
        <v>20</v>
      </c>
      <c r="H649">
        <v>95.238095238095198</v>
      </c>
      <c r="I649">
        <v>66</v>
      </c>
      <c r="J649">
        <v>31</v>
      </c>
      <c r="M649" s="39"/>
    </row>
    <row r="650" spans="1:13" x14ac:dyDescent="0.35">
      <c r="A650" t="str">
        <f t="shared" si="10"/>
        <v>62 DayJanuary-March 2024NHS GrampianUpper GI</v>
      </c>
      <c r="B650" t="s">
        <v>193</v>
      </c>
      <c r="C650" t="s">
        <v>195</v>
      </c>
      <c r="D650" t="s">
        <v>166</v>
      </c>
      <c r="E650" t="s">
        <v>160</v>
      </c>
      <c r="F650">
        <v>39</v>
      </c>
      <c r="G650">
        <v>38</v>
      </c>
      <c r="H650">
        <v>97.435897435897402</v>
      </c>
      <c r="I650">
        <v>120</v>
      </c>
      <c r="J650">
        <v>32</v>
      </c>
      <c r="M650" s="38"/>
    </row>
    <row r="651" spans="1:13" x14ac:dyDescent="0.35">
      <c r="A651" t="str">
        <f t="shared" si="10"/>
        <v>62 DayJanuary-March 2024NHS Greater Glasgow &amp; ClydeUpper GI</v>
      </c>
      <c r="B651" t="s">
        <v>193</v>
      </c>
      <c r="C651" t="s">
        <v>195</v>
      </c>
      <c r="D651" t="s">
        <v>11</v>
      </c>
      <c r="E651" t="s">
        <v>160</v>
      </c>
      <c r="F651">
        <v>95</v>
      </c>
      <c r="G651">
        <v>76</v>
      </c>
      <c r="H651">
        <v>80</v>
      </c>
      <c r="I651">
        <v>169</v>
      </c>
      <c r="J651">
        <v>36</v>
      </c>
      <c r="K651">
        <v>80</v>
      </c>
      <c r="L651">
        <v>102</v>
      </c>
      <c r="M651" s="39"/>
    </row>
    <row r="652" spans="1:13" x14ac:dyDescent="0.35">
      <c r="A652" t="str">
        <f t="shared" si="10"/>
        <v>62 DayJanuary-March 2024NHS HighlandUpper GI</v>
      </c>
      <c r="B652" t="s">
        <v>193</v>
      </c>
      <c r="C652" t="s">
        <v>195</v>
      </c>
      <c r="D652" t="s">
        <v>1</v>
      </c>
      <c r="E652" t="s">
        <v>160</v>
      </c>
      <c r="F652">
        <v>23</v>
      </c>
      <c r="G652">
        <v>18</v>
      </c>
      <c r="H652">
        <v>78.260869565217405</v>
      </c>
      <c r="I652">
        <v>105</v>
      </c>
      <c r="J652">
        <v>33</v>
      </c>
      <c r="M652" s="38"/>
    </row>
    <row r="653" spans="1:13" x14ac:dyDescent="0.35">
      <c r="A653" t="str">
        <f t="shared" si="10"/>
        <v>62 DayJanuary-March 2024NHS LanarkshireUpper GI</v>
      </c>
      <c r="B653" t="s">
        <v>193</v>
      </c>
      <c r="C653" t="s">
        <v>195</v>
      </c>
      <c r="D653" t="s">
        <v>2</v>
      </c>
      <c r="E653" t="s">
        <v>160</v>
      </c>
      <c r="F653">
        <v>27</v>
      </c>
      <c r="G653">
        <v>22</v>
      </c>
      <c r="H653">
        <v>81.481481481481495</v>
      </c>
      <c r="I653">
        <v>127</v>
      </c>
      <c r="J653">
        <v>49</v>
      </c>
      <c r="M653" s="39"/>
    </row>
    <row r="654" spans="1:13" x14ac:dyDescent="0.35">
      <c r="A654" t="str">
        <f t="shared" si="10"/>
        <v>62 DayJanuary-March 2024NHS LothianUpper GI</v>
      </c>
      <c r="B654" t="s">
        <v>193</v>
      </c>
      <c r="C654" t="s">
        <v>195</v>
      </c>
      <c r="D654" t="s">
        <v>3</v>
      </c>
      <c r="E654" t="s">
        <v>160</v>
      </c>
      <c r="F654">
        <v>76</v>
      </c>
      <c r="G654">
        <v>71</v>
      </c>
      <c r="H654">
        <v>93.421052631578902</v>
      </c>
      <c r="I654">
        <v>96</v>
      </c>
      <c r="J654">
        <v>38</v>
      </c>
      <c r="K654">
        <v>61</v>
      </c>
      <c r="L654">
        <v>66</v>
      </c>
      <c r="M654" s="38"/>
    </row>
    <row r="655" spans="1:13" x14ac:dyDescent="0.35">
      <c r="A655" t="str">
        <f t="shared" si="10"/>
        <v>62 DayJanuary-March 2024NHS OrkneyUpper GI</v>
      </c>
      <c r="B655" t="s">
        <v>193</v>
      </c>
      <c r="C655" t="s">
        <v>195</v>
      </c>
      <c r="D655" t="s">
        <v>4</v>
      </c>
      <c r="E655" t="s">
        <v>160</v>
      </c>
      <c r="F655">
        <v>2</v>
      </c>
      <c r="G655">
        <v>2</v>
      </c>
      <c r="H655">
        <v>100</v>
      </c>
      <c r="I655">
        <v>53</v>
      </c>
      <c r="M655" s="39"/>
    </row>
    <row r="656" spans="1:13" x14ac:dyDescent="0.35">
      <c r="A656" t="str">
        <f t="shared" si="10"/>
        <v>62 DayJanuary-March 2024NHS ScotlandUpper GI</v>
      </c>
      <c r="B656" t="s">
        <v>193</v>
      </c>
      <c r="C656" t="s">
        <v>195</v>
      </c>
      <c r="D656" t="s">
        <v>8</v>
      </c>
      <c r="E656" t="s">
        <v>160</v>
      </c>
      <c r="F656">
        <v>364</v>
      </c>
      <c r="G656">
        <v>317</v>
      </c>
      <c r="H656">
        <v>87.087912087912102</v>
      </c>
      <c r="I656">
        <v>169</v>
      </c>
      <c r="J656">
        <v>34</v>
      </c>
      <c r="K656">
        <v>71</v>
      </c>
      <c r="L656">
        <v>88</v>
      </c>
      <c r="M656" s="38"/>
    </row>
    <row r="657" spans="1:13" x14ac:dyDescent="0.35">
      <c r="A657" t="str">
        <f t="shared" si="10"/>
        <v>62 DayJanuary-March 2024NHS ShetlandUpper GI</v>
      </c>
      <c r="B657" t="s">
        <v>193</v>
      </c>
      <c r="C657" t="s">
        <v>195</v>
      </c>
      <c r="D657" t="s">
        <v>5</v>
      </c>
      <c r="E657" t="s">
        <v>160</v>
      </c>
      <c r="F657">
        <v>1</v>
      </c>
      <c r="G657">
        <v>1</v>
      </c>
      <c r="H657">
        <v>100</v>
      </c>
      <c r="I657">
        <v>27</v>
      </c>
      <c r="M657" s="39"/>
    </row>
    <row r="658" spans="1:13" x14ac:dyDescent="0.35">
      <c r="A658" t="str">
        <f t="shared" ref="A658:A721" si="11">CONCATENATE(B658,C658,D658,E658)</f>
        <v>62 DayJanuary-March 2024NHS TaysideUpper GI</v>
      </c>
      <c r="B658" t="s">
        <v>193</v>
      </c>
      <c r="C658" t="s">
        <v>195</v>
      </c>
      <c r="D658" t="s">
        <v>6</v>
      </c>
      <c r="E658" t="s">
        <v>160</v>
      </c>
      <c r="F658">
        <v>17</v>
      </c>
      <c r="G658">
        <v>16</v>
      </c>
      <c r="H658">
        <v>94.117647058823493</v>
      </c>
      <c r="I658">
        <v>63</v>
      </c>
      <c r="J658">
        <v>13</v>
      </c>
      <c r="M658" s="38"/>
    </row>
    <row r="659" spans="1:13" x14ac:dyDescent="0.35">
      <c r="A659" t="str">
        <f t="shared" si="11"/>
        <v>62 DayJanuary-March 2024NHS Western IslesUpper GI</v>
      </c>
      <c r="B659" t="s">
        <v>193</v>
      </c>
      <c r="C659" t="s">
        <v>195</v>
      </c>
      <c r="D659" t="s">
        <v>7</v>
      </c>
      <c r="E659" t="s">
        <v>160</v>
      </c>
      <c r="F659">
        <v>5</v>
      </c>
      <c r="G659">
        <v>5</v>
      </c>
      <c r="H659">
        <v>100</v>
      </c>
      <c r="I659">
        <v>42</v>
      </c>
      <c r="J659">
        <v>13</v>
      </c>
      <c r="M659" s="39"/>
    </row>
    <row r="660" spans="1:13" x14ac:dyDescent="0.35">
      <c r="A660" t="str">
        <f t="shared" si="11"/>
        <v>62 DayJanuary-March 2024SCANUpper GI</v>
      </c>
      <c r="B660" t="s">
        <v>193</v>
      </c>
      <c r="C660" t="s">
        <v>195</v>
      </c>
      <c r="D660" t="s">
        <v>9</v>
      </c>
      <c r="E660" t="s">
        <v>160</v>
      </c>
      <c r="F660">
        <v>118</v>
      </c>
      <c r="G660">
        <v>108</v>
      </c>
      <c r="H660">
        <v>91.525423728813607</v>
      </c>
      <c r="I660">
        <v>96</v>
      </c>
      <c r="J660">
        <v>35</v>
      </c>
      <c r="K660">
        <v>62</v>
      </c>
      <c r="L660">
        <v>73</v>
      </c>
      <c r="M660" s="38"/>
    </row>
    <row r="661" spans="1:13" x14ac:dyDescent="0.35">
      <c r="A661" t="str">
        <f t="shared" si="11"/>
        <v>62 DayJanuary-March 2024WOSCANUpper GI</v>
      </c>
      <c r="B661" t="s">
        <v>193</v>
      </c>
      <c r="C661" t="s">
        <v>195</v>
      </c>
      <c r="D661" t="s">
        <v>10</v>
      </c>
      <c r="E661" t="s">
        <v>160</v>
      </c>
      <c r="F661">
        <v>159</v>
      </c>
      <c r="G661">
        <v>129</v>
      </c>
      <c r="H661">
        <v>81.132075471698101</v>
      </c>
      <c r="I661">
        <v>169</v>
      </c>
      <c r="J661">
        <v>38</v>
      </c>
      <c r="K661">
        <v>87</v>
      </c>
      <c r="L661">
        <v>104</v>
      </c>
      <c r="M661" s="39"/>
    </row>
    <row r="662" spans="1:13" x14ac:dyDescent="0.35">
      <c r="A662" t="str">
        <f t="shared" si="11"/>
        <v>62 DayJanuary-March 2024NCAUpper GI - Hepatopancreatobiliary</v>
      </c>
      <c r="B662" t="s">
        <v>193</v>
      </c>
      <c r="C662" t="s">
        <v>195</v>
      </c>
      <c r="D662" t="s">
        <v>150</v>
      </c>
      <c r="E662" t="s">
        <v>167</v>
      </c>
      <c r="F662">
        <v>46</v>
      </c>
      <c r="G662">
        <v>45</v>
      </c>
      <c r="H662">
        <v>97.826086956521706</v>
      </c>
      <c r="I662">
        <v>120</v>
      </c>
      <c r="J662">
        <v>20</v>
      </c>
      <c r="K662">
        <v>50</v>
      </c>
      <c r="L662">
        <v>56</v>
      </c>
      <c r="M662" s="38"/>
    </row>
    <row r="663" spans="1:13" x14ac:dyDescent="0.35">
      <c r="A663" t="str">
        <f t="shared" si="11"/>
        <v>62 DayJanuary-March 2024NHS Ayrshire &amp; ArranUpper GI - Hepatopancreatobiliary</v>
      </c>
      <c r="B663" t="s">
        <v>193</v>
      </c>
      <c r="C663" t="s">
        <v>195</v>
      </c>
      <c r="D663" t="s">
        <v>162</v>
      </c>
      <c r="E663" t="s">
        <v>167</v>
      </c>
      <c r="F663">
        <v>5</v>
      </c>
      <c r="G663">
        <v>4</v>
      </c>
      <c r="H663">
        <v>80</v>
      </c>
      <c r="I663">
        <v>134</v>
      </c>
      <c r="J663">
        <v>31</v>
      </c>
      <c r="M663" s="39"/>
    </row>
    <row r="664" spans="1:13" x14ac:dyDescent="0.35">
      <c r="A664" t="str">
        <f t="shared" si="11"/>
        <v>62 DayJanuary-March 2024NHS BordersUpper GI - Hepatopancreatobiliary</v>
      </c>
      <c r="B664" t="s">
        <v>193</v>
      </c>
      <c r="C664" t="s">
        <v>195</v>
      </c>
      <c r="D664" t="s">
        <v>0</v>
      </c>
      <c r="E664" t="s">
        <v>167</v>
      </c>
      <c r="F664">
        <v>1</v>
      </c>
      <c r="G664">
        <v>0</v>
      </c>
      <c r="H664">
        <v>0</v>
      </c>
      <c r="I664">
        <v>64</v>
      </c>
      <c r="M664" s="38"/>
    </row>
    <row r="665" spans="1:13" x14ac:dyDescent="0.35">
      <c r="A665" t="str">
        <f t="shared" si="11"/>
        <v>62 DayJanuary-March 2024NHS Dumfries &amp; GallowayUpper GI - Hepatopancreatobiliary</v>
      </c>
      <c r="B665" t="s">
        <v>193</v>
      </c>
      <c r="C665" t="s">
        <v>195</v>
      </c>
      <c r="D665" t="s">
        <v>163</v>
      </c>
      <c r="E665" t="s">
        <v>167</v>
      </c>
      <c r="F665">
        <v>8</v>
      </c>
      <c r="G665">
        <v>8</v>
      </c>
      <c r="H665">
        <v>100</v>
      </c>
      <c r="I665">
        <v>59</v>
      </c>
      <c r="J665">
        <v>22</v>
      </c>
      <c r="M665" s="39"/>
    </row>
    <row r="666" spans="1:13" x14ac:dyDescent="0.35">
      <c r="A666" t="str">
        <f t="shared" si="11"/>
        <v>62 DayJanuary-March 2024NHS FifeUpper GI - Hepatopancreatobiliary</v>
      </c>
      <c r="B666" t="s">
        <v>193</v>
      </c>
      <c r="C666" t="s">
        <v>195</v>
      </c>
      <c r="D666" t="s">
        <v>164</v>
      </c>
      <c r="E666" t="s">
        <v>167</v>
      </c>
      <c r="F666">
        <v>11</v>
      </c>
      <c r="G666">
        <v>10</v>
      </c>
      <c r="H666">
        <v>90.909090909090907</v>
      </c>
      <c r="I666">
        <v>81</v>
      </c>
      <c r="J666">
        <v>15</v>
      </c>
      <c r="M666" s="38"/>
    </row>
    <row r="667" spans="1:13" x14ac:dyDescent="0.35">
      <c r="A667" t="str">
        <f t="shared" si="11"/>
        <v>62 DayJanuary-March 2024NHS Forth ValleyUpper GI - Hepatopancreatobiliary</v>
      </c>
      <c r="B667" t="s">
        <v>193</v>
      </c>
      <c r="C667" t="s">
        <v>195</v>
      </c>
      <c r="D667" t="s">
        <v>165</v>
      </c>
      <c r="E667" t="s">
        <v>167</v>
      </c>
      <c r="F667">
        <v>11</v>
      </c>
      <c r="G667">
        <v>10</v>
      </c>
      <c r="H667">
        <v>90.909090909090907</v>
      </c>
      <c r="I667">
        <v>66</v>
      </c>
      <c r="J667">
        <v>42</v>
      </c>
      <c r="M667" s="39"/>
    </row>
    <row r="668" spans="1:13" x14ac:dyDescent="0.35">
      <c r="A668" t="str">
        <f t="shared" si="11"/>
        <v>62 DayJanuary-March 2024NHS GrampianUpper GI - Hepatopancreatobiliary</v>
      </c>
      <c r="B668" t="s">
        <v>193</v>
      </c>
      <c r="C668" t="s">
        <v>195</v>
      </c>
      <c r="D668" t="s">
        <v>166</v>
      </c>
      <c r="E668" t="s">
        <v>167</v>
      </c>
      <c r="F668">
        <v>18</v>
      </c>
      <c r="G668">
        <v>17</v>
      </c>
      <c r="H668">
        <v>94.4444444444444</v>
      </c>
      <c r="I668">
        <v>120</v>
      </c>
      <c r="J668">
        <v>26</v>
      </c>
      <c r="M668" s="38"/>
    </row>
    <row r="669" spans="1:13" x14ac:dyDescent="0.35">
      <c r="A669" t="str">
        <f t="shared" si="11"/>
        <v>62 DayJanuary-March 2024NHS Greater Glasgow &amp; ClydeUpper GI - Hepatopancreatobiliary</v>
      </c>
      <c r="B669" t="s">
        <v>193</v>
      </c>
      <c r="C669" t="s">
        <v>195</v>
      </c>
      <c r="D669" t="s">
        <v>11</v>
      </c>
      <c r="E669" t="s">
        <v>167</v>
      </c>
      <c r="F669">
        <v>60</v>
      </c>
      <c r="G669">
        <v>52</v>
      </c>
      <c r="H669">
        <v>86.6666666666667</v>
      </c>
      <c r="I669">
        <v>145</v>
      </c>
      <c r="J669">
        <v>26</v>
      </c>
      <c r="K669">
        <v>73</v>
      </c>
      <c r="L669">
        <v>120</v>
      </c>
      <c r="M669" s="39"/>
    </row>
    <row r="670" spans="1:13" x14ac:dyDescent="0.35">
      <c r="A670" t="str">
        <f t="shared" si="11"/>
        <v>62 DayJanuary-March 2024NHS HighlandUpper GI - Hepatopancreatobiliary</v>
      </c>
      <c r="B670" t="s">
        <v>193</v>
      </c>
      <c r="C670" t="s">
        <v>195</v>
      </c>
      <c r="D670" t="s">
        <v>1</v>
      </c>
      <c r="E670" t="s">
        <v>167</v>
      </c>
      <c r="F670">
        <v>11</v>
      </c>
      <c r="G670">
        <v>11</v>
      </c>
      <c r="H670">
        <v>100</v>
      </c>
      <c r="I670">
        <v>61</v>
      </c>
      <c r="J670">
        <v>23</v>
      </c>
      <c r="M670" s="38"/>
    </row>
    <row r="671" spans="1:13" x14ac:dyDescent="0.35">
      <c r="A671" t="str">
        <f t="shared" si="11"/>
        <v>62 DayJanuary-March 2024NHS LanarkshireUpper GI - Hepatopancreatobiliary</v>
      </c>
      <c r="B671" t="s">
        <v>193</v>
      </c>
      <c r="C671" t="s">
        <v>195</v>
      </c>
      <c r="D671" t="s">
        <v>2</v>
      </c>
      <c r="E671" t="s">
        <v>167</v>
      </c>
      <c r="F671">
        <v>2</v>
      </c>
      <c r="G671">
        <v>2</v>
      </c>
      <c r="H671">
        <v>100</v>
      </c>
      <c r="I671">
        <v>48</v>
      </c>
      <c r="M671" s="39"/>
    </row>
    <row r="672" spans="1:13" x14ac:dyDescent="0.35">
      <c r="A672" t="str">
        <f t="shared" si="11"/>
        <v>62 DayJanuary-March 2024NHS LothianUpper GI - Hepatopancreatobiliary</v>
      </c>
      <c r="B672" t="s">
        <v>193</v>
      </c>
      <c r="C672" t="s">
        <v>195</v>
      </c>
      <c r="D672" t="s">
        <v>3</v>
      </c>
      <c r="E672" t="s">
        <v>167</v>
      </c>
      <c r="F672">
        <v>35</v>
      </c>
      <c r="G672">
        <v>35</v>
      </c>
      <c r="H672">
        <v>100</v>
      </c>
      <c r="I672">
        <v>62</v>
      </c>
      <c r="J672">
        <v>11</v>
      </c>
      <c r="M672" s="38"/>
    </row>
    <row r="673" spans="1:13" x14ac:dyDescent="0.35">
      <c r="A673" t="str">
        <f t="shared" si="11"/>
        <v>62 DayJanuary-March 2024NHS OrkneyUpper GI - Hepatopancreatobiliary</v>
      </c>
      <c r="B673" t="s">
        <v>193</v>
      </c>
      <c r="C673" t="s">
        <v>195</v>
      </c>
      <c r="D673" t="s">
        <v>4</v>
      </c>
      <c r="E673" t="s">
        <v>167</v>
      </c>
      <c r="F673">
        <v>1</v>
      </c>
      <c r="G673">
        <v>1</v>
      </c>
      <c r="H673">
        <v>100</v>
      </c>
      <c r="I673">
        <v>8</v>
      </c>
      <c r="M673" s="39"/>
    </row>
    <row r="674" spans="1:13" x14ac:dyDescent="0.35">
      <c r="A674" t="str">
        <f t="shared" si="11"/>
        <v>62 DayJanuary-March 2024NHS ScotlandUpper GI - Hepatopancreatobiliary</v>
      </c>
      <c r="B674" t="s">
        <v>193</v>
      </c>
      <c r="C674" t="s">
        <v>195</v>
      </c>
      <c r="D674" t="s">
        <v>8</v>
      </c>
      <c r="E674" t="s">
        <v>167</v>
      </c>
      <c r="F674">
        <v>179</v>
      </c>
      <c r="G674">
        <v>166</v>
      </c>
      <c r="H674">
        <v>92.737430167597793</v>
      </c>
      <c r="I674">
        <v>145</v>
      </c>
      <c r="J674">
        <v>21</v>
      </c>
      <c r="K674">
        <v>59</v>
      </c>
      <c r="L674">
        <v>73</v>
      </c>
      <c r="M674" s="38"/>
    </row>
    <row r="675" spans="1:13" x14ac:dyDescent="0.35">
      <c r="A675" t="str">
        <f t="shared" si="11"/>
        <v>62 DayJanuary-March 2024NHS ShetlandUpper GI - Hepatopancreatobiliary</v>
      </c>
      <c r="B675" t="s">
        <v>193</v>
      </c>
      <c r="C675" t="s">
        <v>195</v>
      </c>
      <c r="D675" t="s">
        <v>5</v>
      </c>
      <c r="E675" t="s">
        <v>167</v>
      </c>
      <c r="F675">
        <v>1</v>
      </c>
      <c r="G675">
        <v>1</v>
      </c>
      <c r="H675">
        <v>100</v>
      </c>
      <c r="I675">
        <v>27</v>
      </c>
      <c r="M675" s="39"/>
    </row>
    <row r="676" spans="1:13" x14ac:dyDescent="0.35">
      <c r="A676" t="str">
        <f t="shared" si="11"/>
        <v>62 DayJanuary-March 2024NHS TaysideUpper GI - Hepatopancreatobiliary</v>
      </c>
      <c r="B676" t="s">
        <v>193</v>
      </c>
      <c r="C676" t="s">
        <v>195</v>
      </c>
      <c r="D676" t="s">
        <v>6</v>
      </c>
      <c r="E676" t="s">
        <v>167</v>
      </c>
      <c r="F676">
        <v>12</v>
      </c>
      <c r="G676">
        <v>12</v>
      </c>
      <c r="H676">
        <v>100</v>
      </c>
      <c r="I676">
        <v>38</v>
      </c>
      <c r="J676">
        <v>13</v>
      </c>
      <c r="M676" s="38"/>
    </row>
    <row r="677" spans="1:13" x14ac:dyDescent="0.35">
      <c r="A677" t="str">
        <f t="shared" si="11"/>
        <v>62 DayJanuary-March 2024NHS Western IslesUpper GI - Hepatopancreatobiliary</v>
      </c>
      <c r="B677" t="s">
        <v>193</v>
      </c>
      <c r="C677" t="s">
        <v>195</v>
      </c>
      <c r="D677" t="s">
        <v>7</v>
      </c>
      <c r="E677" t="s">
        <v>167</v>
      </c>
      <c r="F677">
        <v>3</v>
      </c>
      <c r="G677">
        <v>3</v>
      </c>
      <c r="H677">
        <v>100</v>
      </c>
      <c r="I677">
        <v>25</v>
      </c>
      <c r="J677">
        <v>11</v>
      </c>
      <c r="M677" s="39"/>
    </row>
    <row r="678" spans="1:13" x14ac:dyDescent="0.35">
      <c r="A678" t="str">
        <f t="shared" si="11"/>
        <v>62 DayJanuary-March 2024SCANUpper GI - Hepatopancreatobiliary</v>
      </c>
      <c r="B678" t="s">
        <v>193</v>
      </c>
      <c r="C678" t="s">
        <v>195</v>
      </c>
      <c r="D678" t="s">
        <v>9</v>
      </c>
      <c r="E678" t="s">
        <v>167</v>
      </c>
      <c r="F678">
        <v>55</v>
      </c>
      <c r="G678">
        <v>53</v>
      </c>
      <c r="H678">
        <v>96.363636363636402</v>
      </c>
      <c r="I678">
        <v>81</v>
      </c>
      <c r="J678">
        <v>14</v>
      </c>
      <c r="K678">
        <v>59</v>
      </c>
      <c r="L678">
        <v>60</v>
      </c>
      <c r="M678" s="38"/>
    </row>
    <row r="679" spans="1:13" x14ac:dyDescent="0.35">
      <c r="A679" t="str">
        <f t="shared" si="11"/>
        <v>62 DayJanuary-March 2024WOSCANUpper GI - Hepatopancreatobiliary</v>
      </c>
      <c r="B679" t="s">
        <v>193</v>
      </c>
      <c r="C679" t="s">
        <v>195</v>
      </c>
      <c r="D679" t="s">
        <v>10</v>
      </c>
      <c r="E679" t="s">
        <v>167</v>
      </c>
      <c r="F679">
        <v>78</v>
      </c>
      <c r="G679">
        <v>68</v>
      </c>
      <c r="H679">
        <v>87.179487179487197</v>
      </c>
      <c r="I679">
        <v>145</v>
      </c>
      <c r="J679">
        <v>28</v>
      </c>
      <c r="K679">
        <v>73</v>
      </c>
      <c r="L679">
        <v>121</v>
      </c>
      <c r="M679" s="39"/>
    </row>
    <row r="680" spans="1:13" x14ac:dyDescent="0.35">
      <c r="A680" t="str">
        <f t="shared" si="11"/>
        <v>62 DayJanuary-March 2024NCAUpper GI - Oesophagogastric</v>
      </c>
      <c r="B680" t="s">
        <v>193</v>
      </c>
      <c r="C680" t="s">
        <v>195</v>
      </c>
      <c r="D680" t="s">
        <v>150</v>
      </c>
      <c r="E680" t="s">
        <v>168</v>
      </c>
      <c r="F680">
        <v>41</v>
      </c>
      <c r="G680">
        <v>35</v>
      </c>
      <c r="H680">
        <v>85.365853658536594</v>
      </c>
      <c r="I680">
        <v>105</v>
      </c>
      <c r="J680">
        <v>42</v>
      </c>
      <c r="K680">
        <v>64</v>
      </c>
      <c r="L680">
        <v>69</v>
      </c>
      <c r="M680" s="38"/>
    </row>
    <row r="681" spans="1:13" x14ac:dyDescent="0.35">
      <c r="A681" t="str">
        <f t="shared" si="11"/>
        <v>62 DayJanuary-March 2024NHS Ayrshire &amp; ArranUpper GI - Oesophagogastric</v>
      </c>
      <c r="B681" t="s">
        <v>193</v>
      </c>
      <c r="C681" t="s">
        <v>195</v>
      </c>
      <c r="D681" t="s">
        <v>162</v>
      </c>
      <c r="E681" t="s">
        <v>168</v>
      </c>
      <c r="F681">
        <v>11</v>
      </c>
      <c r="G681">
        <v>7</v>
      </c>
      <c r="H681">
        <v>63.636363636363598</v>
      </c>
      <c r="I681">
        <v>131</v>
      </c>
      <c r="J681">
        <v>50</v>
      </c>
      <c r="M681" s="39"/>
    </row>
    <row r="682" spans="1:13" x14ac:dyDescent="0.35">
      <c r="A682" t="str">
        <f t="shared" si="11"/>
        <v>62 DayJanuary-March 2024NHS BordersUpper GI - Oesophagogastric</v>
      </c>
      <c r="B682" t="s">
        <v>193</v>
      </c>
      <c r="C682" t="s">
        <v>195</v>
      </c>
      <c r="D682" t="s">
        <v>0</v>
      </c>
      <c r="E682" t="s">
        <v>168</v>
      </c>
      <c r="F682">
        <v>5</v>
      </c>
      <c r="G682">
        <v>5</v>
      </c>
      <c r="H682">
        <v>100</v>
      </c>
      <c r="I682">
        <v>62</v>
      </c>
      <c r="J682">
        <v>54</v>
      </c>
      <c r="M682" s="38"/>
    </row>
    <row r="683" spans="1:13" x14ac:dyDescent="0.35">
      <c r="A683" t="str">
        <f t="shared" si="11"/>
        <v>62 DayJanuary-March 2024NHS Dumfries &amp; GallowayUpper GI - Oesophagogastric</v>
      </c>
      <c r="B683" t="s">
        <v>193</v>
      </c>
      <c r="C683" t="s">
        <v>195</v>
      </c>
      <c r="D683" t="s">
        <v>163</v>
      </c>
      <c r="E683" t="s">
        <v>168</v>
      </c>
      <c r="F683">
        <v>5</v>
      </c>
      <c r="G683">
        <v>4</v>
      </c>
      <c r="H683">
        <v>80</v>
      </c>
      <c r="I683">
        <v>77</v>
      </c>
      <c r="J683">
        <v>55</v>
      </c>
      <c r="M683" s="39"/>
    </row>
    <row r="684" spans="1:13" x14ac:dyDescent="0.35">
      <c r="A684" t="str">
        <f t="shared" si="11"/>
        <v>62 DayJanuary-March 2024NHS FifeUpper GI - Oesophagogastric</v>
      </c>
      <c r="B684" t="s">
        <v>193</v>
      </c>
      <c r="C684" t="s">
        <v>195</v>
      </c>
      <c r="D684" t="s">
        <v>164</v>
      </c>
      <c r="E684" t="s">
        <v>168</v>
      </c>
      <c r="F684">
        <v>12</v>
      </c>
      <c r="G684">
        <v>10</v>
      </c>
      <c r="H684">
        <v>83.3333333333333</v>
      </c>
      <c r="I684">
        <v>73</v>
      </c>
      <c r="J684">
        <v>38</v>
      </c>
      <c r="M684" s="38"/>
    </row>
    <row r="685" spans="1:13" x14ac:dyDescent="0.35">
      <c r="A685" t="str">
        <f t="shared" si="11"/>
        <v>62 DayJanuary-March 2024NHS Forth ValleyUpper GI - Oesophagogastric</v>
      </c>
      <c r="B685" t="s">
        <v>193</v>
      </c>
      <c r="C685" t="s">
        <v>195</v>
      </c>
      <c r="D685" t="s">
        <v>165</v>
      </c>
      <c r="E685" t="s">
        <v>168</v>
      </c>
      <c r="F685">
        <v>10</v>
      </c>
      <c r="G685">
        <v>10</v>
      </c>
      <c r="H685">
        <v>100</v>
      </c>
      <c r="I685">
        <v>56</v>
      </c>
      <c r="J685">
        <v>25</v>
      </c>
      <c r="M685" s="39"/>
    </row>
    <row r="686" spans="1:13" x14ac:dyDescent="0.35">
      <c r="A686" t="str">
        <f t="shared" si="11"/>
        <v>62 DayJanuary-March 2024NHS GrampianUpper GI - Oesophagogastric</v>
      </c>
      <c r="B686" t="s">
        <v>193</v>
      </c>
      <c r="C686" t="s">
        <v>195</v>
      </c>
      <c r="D686" t="s">
        <v>166</v>
      </c>
      <c r="E686" t="s">
        <v>168</v>
      </c>
      <c r="F686">
        <v>21</v>
      </c>
      <c r="G686">
        <v>21</v>
      </c>
      <c r="H686">
        <v>100</v>
      </c>
      <c r="I686">
        <v>62</v>
      </c>
      <c r="J686">
        <v>37</v>
      </c>
      <c r="M686" s="38"/>
    </row>
    <row r="687" spans="1:13" x14ac:dyDescent="0.35">
      <c r="A687" t="str">
        <f t="shared" si="11"/>
        <v>62 DayJanuary-March 2024NHS Greater Glasgow &amp; ClydeUpper GI - Oesophagogastric</v>
      </c>
      <c r="B687" t="s">
        <v>193</v>
      </c>
      <c r="C687" t="s">
        <v>195</v>
      </c>
      <c r="D687" t="s">
        <v>11</v>
      </c>
      <c r="E687" t="s">
        <v>168</v>
      </c>
      <c r="F687">
        <v>35</v>
      </c>
      <c r="G687">
        <v>24</v>
      </c>
      <c r="H687">
        <v>68.571428571428598</v>
      </c>
      <c r="I687">
        <v>169</v>
      </c>
      <c r="J687">
        <v>51</v>
      </c>
      <c r="M687" s="39"/>
    </row>
    <row r="688" spans="1:13" x14ac:dyDescent="0.35">
      <c r="A688" t="str">
        <f t="shared" si="11"/>
        <v>62 DayJanuary-March 2024NHS HighlandUpper GI - Oesophagogastric</v>
      </c>
      <c r="B688" t="s">
        <v>193</v>
      </c>
      <c r="C688" t="s">
        <v>195</v>
      </c>
      <c r="D688" t="s">
        <v>1</v>
      </c>
      <c r="E688" t="s">
        <v>168</v>
      </c>
      <c r="F688">
        <v>12</v>
      </c>
      <c r="G688">
        <v>7</v>
      </c>
      <c r="H688">
        <v>58.3333333333333</v>
      </c>
      <c r="I688">
        <v>105</v>
      </c>
      <c r="J688">
        <v>43</v>
      </c>
      <c r="M688" s="38"/>
    </row>
    <row r="689" spans="1:13" x14ac:dyDescent="0.35">
      <c r="A689" t="str">
        <f t="shared" si="11"/>
        <v>62 DayJanuary-March 2024NHS LanarkshireUpper GI - Oesophagogastric</v>
      </c>
      <c r="B689" t="s">
        <v>193</v>
      </c>
      <c r="C689" t="s">
        <v>195</v>
      </c>
      <c r="D689" t="s">
        <v>2</v>
      </c>
      <c r="E689" t="s">
        <v>168</v>
      </c>
      <c r="F689">
        <v>25</v>
      </c>
      <c r="G689">
        <v>20</v>
      </c>
      <c r="H689">
        <v>80</v>
      </c>
      <c r="I689">
        <v>127</v>
      </c>
      <c r="J689">
        <v>52</v>
      </c>
      <c r="M689" s="39"/>
    </row>
    <row r="690" spans="1:13" x14ac:dyDescent="0.35">
      <c r="A690" t="str">
        <f t="shared" si="11"/>
        <v>62 DayJanuary-March 2024NHS LothianUpper GI - Oesophagogastric</v>
      </c>
      <c r="B690" t="s">
        <v>193</v>
      </c>
      <c r="C690" t="s">
        <v>195</v>
      </c>
      <c r="D690" t="s">
        <v>3</v>
      </c>
      <c r="E690" t="s">
        <v>168</v>
      </c>
      <c r="F690">
        <v>41</v>
      </c>
      <c r="G690">
        <v>36</v>
      </c>
      <c r="H690">
        <v>87.804878048780495</v>
      </c>
      <c r="I690">
        <v>96</v>
      </c>
      <c r="J690">
        <v>51</v>
      </c>
      <c r="K690">
        <v>64</v>
      </c>
      <c r="L690">
        <v>73</v>
      </c>
      <c r="M690" s="38"/>
    </row>
    <row r="691" spans="1:13" x14ac:dyDescent="0.35">
      <c r="A691" t="str">
        <f t="shared" si="11"/>
        <v>62 DayJanuary-March 2024NHS OrkneyUpper GI - Oesophagogastric</v>
      </c>
      <c r="B691" t="s">
        <v>193</v>
      </c>
      <c r="C691" t="s">
        <v>195</v>
      </c>
      <c r="D691" t="s">
        <v>4</v>
      </c>
      <c r="E691" t="s">
        <v>168</v>
      </c>
      <c r="F691">
        <v>1</v>
      </c>
      <c r="G691">
        <v>1</v>
      </c>
      <c r="H691">
        <v>100</v>
      </c>
      <c r="I691">
        <v>53</v>
      </c>
      <c r="M691" s="39"/>
    </row>
    <row r="692" spans="1:13" x14ac:dyDescent="0.35">
      <c r="A692" t="str">
        <f t="shared" si="11"/>
        <v>62 DayJanuary-March 2024NHS ScotlandUpper GI - Oesophagogastric</v>
      </c>
      <c r="B692" t="s">
        <v>193</v>
      </c>
      <c r="C692" t="s">
        <v>195</v>
      </c>
      <c r="D692" t="s">
        <v>8</v>
      </c>
      <c r="E692" t="s">
        <v>168</v>
      </c>
      <c r="F692">
        <v>185</v>
      </c>
      <c r="G692">
        <v>151</v>
      </c>
      <c r="H692">
        <v>81.6216216216216</v>
      </c>
      <c r="I692">
        <v>169</v>
      </c>
      <c r="J692">
        <v>49</v>
      </c>
      <c r="K692">
        <v>74</v>
      </c>
      <c r="L692">
        <v>92</v>
      </c>
      <c r="M692" s="38"/>
    </row>
    <row r="693" spans="1:13" x14ac:dyDescent="0.35">
      <c r="A693" t="str">
        <f t="shared" si="11"/>
        <v>62 DayJanuary-March 2024NHS TaysideUpper GI - Oesophagogastric</v>
      </c>
      <c r="B693" t="s">
        <v>193</v>
      </c>
      <c r="C693" t="s">
        <v>195</v>
      </c>
      <c r="D693" t="s">
        <v>6</v>
      </c>
      <c r="E693" t="s">
        <v>168</v>
      </c>
      <c r="F693">
        <v>5</v>
      </c>
      <c r="G693">
        <v>4</v>
      </c>
      <c r="H693">
        <v>80</v>
      </c>
      <c r="I693">
        <v>63</v>
      </c>
      <c r="J693">
        <v>47</v>
      </c>
      <c r="M693" s="39"/>
    </row>
    <row r="694" spans="1:13" x14ac:dyDescent="0.35">
      <c r="A694" t="str">
        <f t="shared" si="11"/>
        <v>62 DayJanuary-March 2024NHS Western IslesUpper GI - Oesophagogastric</v>
      </c>
      <c r="B694" t="s">
        <v>193</v>
      </c>
      <c r="C694" t="s">
        <v>195</v>
      </c>
      <c r="D694" t="s">
        <v>7</v>
      </c>
      <c r="E694" t="s">
        <v>168</v>
      </c>
      <c r="F694">
        <v>2</v>
      </c>
      <c r="G694">
        <v>2</v>
      </c>
      <c r="H694">
        <v>100</v>
      </c>
      <c r="I694">
        <v>42</v>
      </c>
      <c r="M694" s="38"/>
    </row>
    <row r="695" spans="1:13" x14ac:dyDescent="0.35">
      <c r="A695" t="str">
        <f t="shared" si="11"/>
        <v>62 DayJanuary-March 2024SCANUpper GI - Oesophagogastric</v>
      </c>
      <c r="B695" t="s">
        <v>193</v>
      </c>
      <c r="C695" t="s">
        <v>195</v>
      </c>
      <c r="D695" t="s">
        <v>9</v>
      </c>
      <c r="E695" t="s">
        <v>168</v>
      </c>
      <c r="F695">
        <v>63</v>
      </c>
      <c r="G695">
        <v>55</v>
      </c>
      <c r="H695">
        <v>87.301587301587304</v>
      </c>
      <c r="I695">
        <v>96</v>
      </c>
      <c r="J695">
        <v>51</v>
      </c>
      <c r="K695">
        <v>70</v>
      </c>
      <c r="L695">
        <v>73</v>
      </c>
      <c r="M695" s="39"/>
    </row>
    <row r="696" spans="1:13" x14ac:dyDescent="0.35">
      <c r="A696" t="str">
        <f t="shared" si="11"/>
        <v>62 DayJanuary-March 2024WOSCANUpper GI - Oesophagogastric</v>
      </c>
      <c r="B696" t="s">
        <v>193</v>
      </c>
      <c r="C696" t="s">
        <v>195</v>
      </c>
      <c r="D696" t="s">
        <v>10</v>
      </c>
      <c r="E696" t="s">
        <v>168</v>
      </c>
      <c r="F696">
        <v>81</v>
      </c>
      <c r="G696">
        <v>61</v>
      </c>
      <c r="H696">
        <v>75.308641975308603</v>
      </c>
      <c r="I696">
        <v>169</v>
      </c>
      <c r="J696">
        <v>50</v>
      </c>
      <c r="K696">
        <v>92</v>
      </c>
      <c r="L696">
        <v>98</v>
      </c>
      <c r="M696" s="38"/>
    </row>
    <row r="697" spans="1:13" x14ac:dyDescent="0.35">
      <c r="A697" t="str">
        <f t="shared" si="11"/>
        <v>62 DayJanuary-March 2024NCAUrological</v>
      </c>
      <c r="B697" t="s">
        <v>193</v>
      </c>
      <c r="C697" t="s">
        <v>195</v>
      </c>
      <c r="D697" t="s">
        <v>150</v>
      </c>
      <c r="E697" t="s">
        <v>161</v>
      </c>
      <c r="F697">
        <v>287</v>
      </c>
      <c r="G697">
        <v>108</v>
      </c>
      <c r="H697">
        <v>37.630662020905902</v>
      </c>
      <c r="I697">
        <v>273</v>
      </c>
      <c r="J697">
        <v>77</v>
      </c>
      <c r="K697">
        <v>138</v>
      </c>
      <c r="L697">
        <v>157</v>
      </c>
      <c r="M697" s="39"/>
    </row>
    <row r="698" spans="1:13" x14ac:dyDescent="0.35">
      <c r="A698" t="str">
        <f t="shared" si="11"/>
        <v>62 DayJanuary-March 2024NHS Ayrshire &amp; ArranUrological</v>
      </c>
      <c r="B698" t="s">
        <v>193</v>
      </c>
      <c r="C698" t="s">
        <v>195</v>
      </c>
      <c r="D698" t="s">
        <v>162</v>
      </c>
      <c r="E698" t="s">
        <v>161</v>
      </c>
      <c r="F698">
        <v>52</v>
      </c>
      <c r="G698">
        <v>32</v>
      </c>
      <c r="H698">
        <v>61.538461538461497</v>
      </c>
      <c r="I698">
        <v>127</v>
      </c>
      <c r="J698">
        <v>60</v>
      </c>
      <c r="K698">
        <v>101</v>
      </c>
      <c r="L698">
        <v>115</v>
      </c>
      <c r="M698" s="38"/>
    </row>
    <row r="699" spans="1:13" x14ac:dyDescent="0.35">
      <c r="A699" t="str">
        <f t="shared" si="11"/>
        <v>62 DayJanuary-March 2024NHS BordersUrological</v>
      </c>
      <c r="B699" t="s">
        <v>193</v>
      </c>
      <c r="C699" t="s">
        <v>195</v>
      </c>
      <c r="D699" t="s">
        <v>0</v>
      </c>
      <c r="E699" t="s">
        <v>161</v>
      </c>
      <c r="F699">
        <v>27</v>
      </c>
      <c r="G699">
        <v>17</v>
      </c>
      <c r="H699">
        <v>62.962962962962997</v>
      </c>
      <c r="I699">
        <v>212</v>
      </c>
      <c r="J699">
        <v>52</v>
      </c>
      <c r="M699" s="39"/>
    </row>
    <row r="700" spans="1:13" x14ac:dyDescent="0.35">
      <c r="A700" t="str">
        <f t="shared" si="11"/>
        <v>62 DayJanuary-March 2024NHS Dumfries &amp; GallowayUrological</v>
      </c>
      <c r="B700" t="s">
        <v>193</v>
      </c>
      <c r="C700" t="s">
        <v>195</v>
      </c>
      <c r="D700" t="s">
        <v>163</v>
      </c>
      <c r="E700" t="s">
        <v>161</v>
      </c>
      <c r="F700">
        <v>34</v>
      </c>
      <c r="G700">
        <v>20</v>
      </c>
      <c r="H700">
        <v>58.823529411764703</v>
      </c>
      <c r="I700">
        <v>329</v>
      </c>
      <c r="J700">
        <v>57</v>
      </c>
      <c r="M700" s="38"/>
    </row>
    <row r="701" spans="1:13" x14ac:dyDescent="0.35">
      <c r="A701" t="str">
        <f t="shared" si="11"/>
        <v>62 DayJanuary-March 2024NHS FifeUrological</v>
      </c>
      <c r="B701" t="s">
        <v>193</v>
      </c>
      <c r="C701" t="s">
        <v>195</v>
      </c>
      <c r="D701" t="s">
        <v>164</v>
      </c>
      <c r="E701" t="s">
        <v>161</v>
      </c>
      <c r="F701">
        <v>70</v>
      </c>
      <c r="G701">
        <v>22</v>
      </c>
      <c r="H701">
        <v>31.428571428571399</v>
      </c>
      <c r="I701">
        <v>239</v>
      </c>
      <c r="J701">
        <v>86</v>
      </c>
      <c r="K701">
        <v>158</v>
      </c>
      <c r="L701">
        <v>210</v>
      </c>
      <c r="M701" s="39"/>
    </row>
    <row r="702" spans="1:13" x14ac:dyDescent="0.35">
      <c r="A702" t="str">
        <f t="shared" si="11"/>
        <v>62 DayJanuary-March 2024NHS Forth ValleyUrological</v>
      </c>
      <c r="B702" t="s">
        <v>193</v>
      </c>
      <c r="C702" t="s">
        <v>195</v>
      </c>
      <c r="D702" t="s">
        <v>165</v>
      </c>
      <c r="E702" t="s">
        <v>161</v>
      </c>
      <c r="F702">
        <v>73</v>
      </c>
      <c r="G702">
        <v>43</v>
      </c>
      <c r="H702">
        <v>58.904109589041099</v>
      </c>
      <c r="I702">
        <v>162</v>
      </c>
      <c r="J702">
        <v>57</v>
      </c>
      <c r="K702">
        <v>124</v>
      </c>
      <c r="L702">
        <v>129</v>
      </c>
      <c r="M702" s="38"/>
    </row>
    <row r="703" spans="1:13" x14ac:dyDescent="0.35">
      <c r="A703" t="str">
        <f t="shared" si="11"/>
        <v>62 DayJanuary-March 2024NHS GrampianUrological</v>
      </c>
      <c r="B703" t="s">
        <v>193</v>
      </c>
      <c r="C703" t="s">
        <v>195</v>
      </c>
      <c r="D703" t="s">
        <v>166</v>
      </c>
      <c r="E703" t="s">
        <v>161</v>
      </c>
      <c r="F703">
        <v>123</v>
      </c>
      <c r="G703">
        <v>30</v>
      </c>
      <c r="H703">
        <v>24.390243902439</v>
      </c>
      <c r="I703">
        <v>273</v>
      </c>
      <c r="J703">
        <v>101</v>
      </c>
      <c r="K703">
        <v>164</v>
      </c>
      <c r="L703">
        <v>200</v>
      </c>
      <c r="M703" s="39"/>
    </row>
    <row r="704" spans="1:13" x14ac:dyDescent="0.35">
      <c r="A704" t="str">
        <f t="shared" si="11"/>
        <v>62 DayJanuary-March 2024NHS Greater Glasgow &amp; ClydeUrological</v>
      </c>
      <c r="B704" t="s">
        <v>193</v>
      </c>
      <c r="C704" t="s">
        <v>195</v>
      </c>
      <c r="D704" t="s">
        <v>11</v>
      </c>
      <c r="E704" t="s">
        <v>161</v>
      </c>
      <c r="F704">
        <v>328</v>
      </c>
      <c r="G704">
        <v>138</v>
      </c>
      <c r="H704">
        <v>42.0731707317073</v>
      </c>
      <c r="I704">
        <v>257</v>
      </c>
      <c r="J704">
        <v>71</v>
      </c>
      <c r="K704">
        <v>148</v>
      </c>
      <c r="L704">
        <v>169</v>
      </c>
      <c r="M704" s="38"/>
    </row>
    <row r="705" spans="1:13" x14ac:dyDescent="0.35">
      <c r="A705" t="str">
        <f t="shared" si="11"/>
        <v>62 DayJanuary-March 2024NHS HighlandUrological</v>
      </c>
      <c r="B705" t="s">
        <v>193</v>
      </c>
      <c r="C705" t="s">
        <v>195</v>
      </c>
      <c r="D705" t="s">
        <v>1</v>
      </c>
      <c r="E705" t="s">
        <v>161</v>
      </c>
      <c r="F705">
        <v>89</v>
      </c>
      <c r="G705">
        <v>52</v>
      </c>
      <c r="H705">
        <v>58.4269662921348</v>
      </c>
      <c r="I705">
        <v>159</v>
      </c>
      <c r="J705">
        <v>60</v>
      </c>
      <c r="K705">
        <v>108</v>
      </c>
      <c r="L705">
        <v>120</v>
      </c>
      <c r="M705" s="39"/>
    </row>
    <row r="706" spans="1:13" x14ac:dyDescent="0.35">
      <c r="A706" t="str">
        <f t="shared" si="11"/>
        <v>62 DayJanuary-March 2024NHS LanarkshireUrological</v>
      </c>
      <c r="B706" t="s">
        <v>193</v>
      </c>
      <c r="C706" t="s">
        <v>195</v>
      </c>
      <c r="D706" t="s">
        <v>2</v>
      </c>
      <c r="E706" t="s">
        <v>161</v>
      </c>
      <c r="F706">
        <v>90</v>
      </c>
      <c r="G706">
        <v>60</v>
      </c>
      <c r="H706">
        <v>66.6666666666667</v>
      </c>
      <c r="I706">
        <v>134</v>
      </c>
      <c r="J706">
        <v>56</v>
      </c>
      <c r="K706">
        <v>89</v>
      </c>
      <c r="L706">
        <v>102</v>
      </c>
      <c r="M706" s="38"/>
    </row>
    <row r="707" spans="1:13" x14ac:dyDescent="0.35">
      <c r="A707" t="str">
        <f t="shared" si="11"/>
        <v>62 DayJanuary-March 2024NHS LothianUrological</v>
      </c>
      <c r="B707" t="s">
        <v>193</v>
      </c>
      <c r="C707" t="s">
        <v>195</v>
      </c>
      <c r="D707" t="s">
        <v>3</v>
      </c>
      <c r="E707" t="s">
        <v>161</v>
      </c>
      <c r="F707">
        <v>217</v>
      </c>
      <c r="G707">
        <v>89</v>
      </c>
      <c r="H707">
        <v>41.013824884792598</v>
      </c>
      <c r="I707">
        <v>379</v>
      </c>
      <c r="J707">
        <v>98</v>
      </c>
      <c r="K707">
        <v>229</v>
      </c>
      <c r="L707">
        <v>290</v>
      </c>
      <c r="M707" s="39"/>
    </row>
    <row r="708" spans="1:13" x14ac:dyDescent="0.35">
      <c r="A708" t="str">
        <f t="shared" si="11"/>
        <v>62 DayJanuary-March 2024NHS ScotlandUrological</v>
      </c>
      <c r="B708" t="s">
        <v>193</v>
      </c>
      <c r="C708" t="s">
        <v>195</v>
      </c>
      <c r="D708" t="s">
        <v>8</v>
      </c>
      <c r="E708" t="s">
        <v>161</v>
      </c>
      <c r="F708">
        <v>1178</v>
      </c>
      <c r="G708">
        <v>529</v>
      </c>
      <c r="H708">
        <v>44.906621392190203</v>
      </c>
      <c r="I708">
        <v>379</v>
      </c>
      <c r="J708">
        <v>71</v>
      </c>
      <c r="K708">
        <v>153</v>
      </c>
      <c r="L708">
        <v>184</v>
      </c>
      <c r="M708" s="38"/>
    </row>
    <row r="709" spans="1:13" x14ac:dyDescent="0.35">
      <c r="A709" t="str">
        <f t="shared" si="11"/>
        <v>62 DayJanuary-March 2024NHS ShetlandUrological</v>
      </c>
      <c r="B709" t="s">
        <v>193</v>
      </c>
      <c r="C709" t="s">
        <v>195</v>
      </c>
      <c r="D709" t="s">
        <v>5</v>
      </c>
      <c r="E709" t="s">
        <v>161</v>
      </c>
      <c r="F709">
        <v>4</v>
      </c>
      <c r="G709">
        <v>3</v>
      </c>
      <c r="H709">
        <v>75</v>
      </c>
      <c r="I709">
        <v>86</v>
      </c>
      <c r="J709">
        <v>46</v>
      </c>
      <c r="M709" s="39"/>
    </row>
    <row r="710" spans="1:13" x14ac:dyDescent="0.35">
      <c r="A710" t="str">
        <f t="shared" si="11"/>
        <v>62 DayJanuary-March 2024NHS TaysideUrological</v>
      </c>
      <c r="B710" t="s">
        <v>193</v>
      </c>
      <c r="C710" t="s">
        <v>195</v>
      </c>
      <c r="D710" t="s">
        <v>6</v>
      </c>
      <c r="E710" t="s">
        <v>161</v>
      </c>
      <c r="F710">
        <v>66</v>
      </c>
      <c r="G710">
        <v>22</v>
      </c>
      <c r="H710">
        <v>33.3333333333333</v>
      </c>
      <c r="I710">
        <v>147</v>
      </c>
      <c r="J710">
        <v>76</v>
      </c>
      <c r="K710">
        <v>108</v>
      </c>
      <c r="L710">
        <v>124</v>
      </c>
      <c r="M710" s="38"/>
    </row>
    <row r="711" spans="1:13" x14ac:dyDescent="0.35">
      <c r="A711" t="str">
        <f t="shared" si="11"/>
        <v>62 DayJanuary-March 2024NHS Western IslesUrological</v>
      </c>
      <c r="B711" t="s">
        <v>193</v>
      </c>
      <c r="C711" t="s">
        <v>195</v>
      </c>
      <c r="D711" t="s">
        <v>7</v>
      </c>
      <c r="E711" t="s">
        <v>161</v>
      </c>
      <c r="F711">
        <v>5</v>
      </c>
      <c r="G711">
        <v>1</v>
      </c>
      <c r="H711">
        <v>20</v>
      </c>
      <c r="I711">
        <v>131</v>
      </c>
      <c r="J711">
        <v>115</v>
      </c>
      <c r="M711" s="39"/>
    </row>
    <row r="712" spans="1:13" x14ac:dyDescent="0.35">
      <c r="A712" t="str">
        <f t="shared" si="11"/>
        <v>62 DayJanuary-March 2024SCANUrological</v>
      </c>
      <c r="B712" t="s">
        <v>193</v>
      </c>
      <c r="C712" t="s">
        <v>195</v>
      </c>
      <c r="D712" t="s">
        <v>9</v>
      </c>
      <c r="E712" t="s">
        <v>161</v>
      </c>
      <c r="F712">
        <v>348</v>
      </c>
      <c r="G712">
        <v>148</v>
      </c>
      <c r="H712">
        <v>42.528735632183903</v>
      </c>
      <c r="I712">
        <v>379</v>
      </c>
      <c r="J712">
        <v>84</v>
      </c>
      <c r="K712">
        <v>210</v>
      </c>
      <c r="L712">
        <v>273</v>
      </c>
      <c r="M712" s="38"/>
    </row>
    <row r="713" spans="1:13" x14ac:dyDescent="0.35">
      <c r="A713" t="str">
        <f t="shared" si="11"/>
        <v>62 DayJanuary-March 2024WOSCANUrological</v>
      </c>
      <c r="B713" t="s">
        <v>193</v>
      </c>
      <c r="C713" t="s">
        <v>195</v>
      </c>
      <c r="D713" t="s">
        <v>10</v>
      </c>
      <c r="E713" t="s">
        <v>161</v>
      </c>
      <c r="F713">
        <v>543</v>
      </c>
      <c r="G713">
        <v>273</v>
      </c>
      <c r="H713">
        <v>50.276243093922702</v>
      </c>
      <c r="I713">
        <v>257</v>
      </c>
      <c r="J713">
        <v>62</v>
      </c>
      <c r="K713">
        <v>128</v>
      </c>
      <c r="L713">
        <v>155</v>
      </c>
      <c r="M713" s="39"/>
    </row>
    <row r="714" spans="1:13" x14ac:dyDescent="0.35">
      <c r="A714" t="str">
        <f t="shared" si="11"/>
        <v>62 DayJanuary-March 2024NCAUrology - Bladder</v>
      </c>
      <c r="B714" t="s">
        <v>193</v>
      </c>
      <c r="C714" t="s">
        <v>195</v>
      </c>
      <c r="D714" t="s">
        <v>150</v>
      </c>
      <c r="E714" t="s">
        <v>157</v>
      </c>
      <c r="F714">
        <v>33</v>
      </c>
      <c r="G714">
        <v>17</v>
      </c>
      <c r="H714">
        <v>51.515151515151501</v>
      </c>
      <c r="I714">
        <v>138</v>
      </c>
      <c r="J714">
        <v>61</v>
      </c>
      <c r="M714" s="38"/>
    </row>
    <row r="715" spans="1:13" x14ac:dyDescent="0.35">
      <c r="A715" t="str">
        <f t="shared" si="11"/>
        <v>62 DayJanuary-March 2024NHS Ayrshire &amp; ArranUrology - Bladder</v>
      </c>
      <c r="B715" t="s">
        <v>193</v>
      </c>
      <c r="C715" t="s">
        <v>195</v>
      </c>
      <c r="D715" t="s">
        <v>162</v>
      </c>
      <c r="E715" t="s">
        <v>157</v>
      </c>
      <c r="F715">
        <v>4</v>
      </c>
      <c r="G715">
        <v>3</v>
      </c>
      <c r="H715">
        <v>75</v>
      </c>
      <c r="I715">
        <v>80</v>
      </c>
      <c r="J715">
        <v>43</v>
      </c>
      <c r="M715" s="39"/>
    </row>
    <row r="716" spans="1:13" x14ac:dyDescent="0.35">
      <c r="A716" t="str">
        <f t="shared" si="11"/>
        <v>62 DayJanuary-March 2024NHS BordersUrology - Bladder</v>
      </c>
      <c r="B716" t="s">
        <v>193</v>
      </c>
      <c r="C716" t="s">
        <v>195</v>
      </c>
      <c r="D716" t="s">
        <v>0</v>
      </c>
      <c r="E716" t="s">
        <v>157</v>
      </c>
      <c r="F716">
        <v>7</v>
      </c>
      <c r="G716">
        <v>7</v>
      </c>
      <c r="H716">
        <v>100</v>
      </c>
      <c r="I716">
        <v>60</v>
      </c>
      <c r="J716">
        <v>51</v>
      </c>
      <c r="M716" s="38"/>
    </row>
    <row r="717" spans="1:13" x14ac:dyDescent="0.35">
      <c r="A717" t="str">
        <f t="shared" si="11"/>
        <v>62 DayJanuary-March 2024NHS Dumfries &amp; GallowayUrology - Bladder</v>
      </c>
      <c r="B717" t="s">
        <v>193</v>
      </c>
      <c r="C717" t="s">
        <v>195</v>
      </c>
      <c r="D717" t="s">
        <v>163</v>
      </c>
      <c r="E717" t="s">
        <v>157</v>
      </c>
      <c r="F717">
        <v>11</v>
      </c>
      <c r="G717">
        <v>11</v>
      </c>
      <c r="H717">
        <v>100</v>
      </c>
      <c r="I717">
        <v>62</v>
      </c>
      <c r="J717">
        <v>50</v>
      </c>
      <c r="M717" s="39"/>
    </row>
    <row r="718" spans="1:13" x14ac:dyDescent="0.35">
      <c r="A718" t="str">
        <f t="shared" si="11"/>
        <v>62 DayJanuary-March 2024NHS FifeUrology - Bladder</v>
      </c>
      <c r="B718" t="s">
        <v>193</v>
      </c>
      <c r="C718" t="s">
        <v>195</v>
      </c>
      <c r="D718" t="s">
        <v>164</v>
      </c>
      <c r="E718" t="s">
        <v>157</v>
      </c>
      <c r="F718">
        <v>6</v>
      </c>
      <c r="G718">
        <v>6</v>
      </c>
      <c r="H718">
        <v>100</v>
      </c>
      <c r="I718">
        <v>43</v>
      </c>
      <c r="J718">
        <v>32</v>
      </c>
      <c r="M718" s="38"/>
    </row>
    <row r="719" spans="1:13" x14ac:dyDescent="0.35">
      <c r="A719" t="str">
        <f t="shared" si="11"/>
        <v>62 DayJanuary-March 2024NHS Forth ValleyUrology - Bladder</v>
      </c>
      <c r="B719" t="s">
        <v>193</v>
      </c>
      <c r="C719" t="s">
        <v>195</v>
      </c>
      <c r="D719" t="s">
        <v>165</v>
      </c>
      <c r="E719" t="s">
        <v>157</v>
      </c>
      <c r="F719">
        <v>7</v>
      </c>
      <c r="G719">
        <v>7</v>
      </c>
      <c r="H719">
        <v>100</v>
      </c>
      <c r="I719">
        <v>62</v>
      </c>
      <c r="J719">
        <v>42</v>
      </c>
      <c r="M719" s="39"/>
    </row>
    <row r="720" spans="1:13" x14ac:dyDescent="0.35">
      <c r="A720" t="str">
        <f t="shared" si="11"/>
        <v>62 DayJanuary-March 2024NHS GrampianUrology - Bladder</v>
      </c>
      <c r="B720" t="s">
        <v>193</v>
      </c>
      <c r="C720" t="s">
        <v>195</v>
      </c>
      <c r="D720" t="s">
        <v>166</v>
      </c>
      <c r="E720" t="s">
        <v>157</v>
      </c>
      <c r="F720">
        <v>20</v>
      </c>
      <c r="G720">
        <v>6</v>
      </c>
      <c r="H720">
        <v>30</v>
      </c>
      <c r="I720">
        <v>138</v>
      </c>
      <c r="J720">
        <v>84</v>
      </c>
      <c r="M720" s="38"/>
    </row>
    <row r="721" spans="1:13" x14ac:dyDescent="0.35">
      <c r="A721" t="str">
        <f t="shared" si="11"/>
        <v>62 DayJanuary-March 2024NHS Greater Glasgow &amp; ClydeUrology - Bladder</v>
      </c>
      <c r="B721" t="s">
        <v>193</v>
      </c>
      <c r="C721" t="s">
        <v>195</v>
      </c>
      <c r="D721" t="s">
        <v>11</v>
      </c>
      <c r="E721" t="s">
        <v>157</v>
      </c>
      <c r="F721">
        <v>44</v>
      </c>
      <c r="G721">
        <v>33</v>
      </c>
      <c r="H721">
        <v>75</v>
      </c>
      <c r="I721">
        <v>125</v>
      </c>
      <c r="J721">
        <v>42</v>
      </c>
      <c r="K721">
        <v>79</v>
      </c>
      <c r="L721">
        <v>82</v>
      </c>
      <c r="M721" s="39"/>
    </row>
    <row r="722" spans="1:13" x14ac:dyDescent="0.35">
      <c r="A722" t="str">
        <f t="shared" ref="A722:A785" si="12">CONCATENATE(B722,C722,D722,E722)</f>
        <v>62 DayJanuary-March 2024NHS HighlandUrology - Bladder</v>
      </c>
      <c r="B722" t="s">
        <v>193</v>
      </c>
      <c r="C722" t="s">
        <v>195</v>
      </c>
      <c r="D722" t="s">
        <v>1</v>
      </c>
      <c r="E722" t="s">
        <v>157</v>
      </c>
      <c r="F722">
        <v>5</v>
      </c>
      <c r="G722">
        <v>4</v>
      </c>
      <c r="H722">
        <v>80</v>
      </c>
      <c r="I722">
        <v>97</v>
      </c>
      <c r="J722">
        <v>34</v>
      </c>
      <c r="M722" s="38"/>
    </row>
    <row r="723" spans="1:13" x14ac:dyDescent="0.35">
      <c r="A723" t="str">
        <f t="shared" si="12"/>
        <v>62 DayJanuary-March 2024NHS LanarkshireUrology - Bladder</v>
      </c>
      <c r="B723" t="s">
        <v>193</v>
      </c>
      <c r="C723" t="s">
        <v>195</v>
      </c>
      <c r="D723" t="s">
        <v>2</v>
      </c>
      <c r="E723" t="s">
        <v>157</v>
      </c>
      <c r="F723">
        <v>6</v>
      </c>
      <c r="G723">
        <v>5</v>
      </c>
      <c r="H723">
        <v>83.3333333333333</v>
      </c>
      <c r="I723">
        <v>78</v>
      </c>
      <c r="J723">
        <v>46</v>
      </c>
      <c r="M723" s="39"/>
    </row>
    <row r="724" spans="1:13" x14ac:dyDescent="0.35">
      <c r="A724" t="str">
        <f t="shared" si="12"/>
        <v>62 DayJanuary-March 2024NHS LothianUrology - Bladder</v>
      </c>
      <c r="B724" t="s">
        <v>193</v>
      </c>
      <c r="C724" t="s">
        <v>195</v>
      </c>
      <c r="D724" t="s">
        <v>3</v>
      </c>
      <c r="E724" t="s">
        <v>157</v>
      </c>
      <c r="F724">
        <v>28</v>
      </c>
      <c r="G724">
        <v>26</v>
      </c>
      <c r="H724">
        <v>92.857142857142904</v>
      </c>
      <c r="I724">
        <v>97</v>
      </c>
      <c r="J724">
        <v>43</v>
      </c>
      <c r="M724" s="38"/>
    </row>
    <row r="725" spans="1:13" x14ac:dyDescent="0.35">
      <c r="A725" t="str">
        <f t="shared" si="12"/>
        <v>62 DayJanuary-March 2024NHS ScotlandUrology - Bladder</v>
      </c>
      <c r="B725" t="s">
        <v>193</v>
      </c>
      <c r="C725" t="s">
        <v>195</v>
      </c>
      <c r="D725" t="s">
        <v>8</v>
      </c>
      <c r="E725" t="s">
        <v>157</v>
      </c>
      <c r="F725">
        <v>146</v>
      </c>
      <c r="G725">
        <v>115</v>
      </c>
      <c r="H725">
        <v>78.767123287671197</v>
      </c>
      <c r="I725">
        <v>138</v>
      </c>
      <c r="J725">
        <v>46</v>
      </c>
      <c r="K725">
        <v>82</v>
      </c>
      <c r="L725">
        <v>98</v>
      </c>
      <c r="M725" s="39"/>
    </row>
    <row r="726" spans="1:13" x14ac:dyDescent="0.35">
      <c r="A726" t="str">
        <f t="shared" si="12"/>
        <v>62 DayJanuary-March 2024NHS ShetlandUrology - Bladder</v>
      </c>
      <c r="B726" t="s">
        <v>193</v>
      </c>
      <c r="C726" t="s">
        <v>195</v>
      </c>
      <c r="D726" t="s">
        <v>5</v>
      </c>
      <c r="E726" t="s">
        <v>157</v>
      </c>
      <c r="F726">
        <v>1</v>
      </c>
      <c r="G726">
        <v>1</v>
      </c>
      <c r="H726">
        <v>100</v>
      </c>
      <c r="I726">
        <v>58</v>
      </c>
      <c r="M726" s="38"/>
    </row>
    <row r="727" spans="1:13" x14ac:dyDescent="0.35">
      <c r="A727" t="str">
        <f t="shared" si="12"/>
        <v>62 DayJanuary-March 2024NHS TaysideUrology - Bladder</v>
      </c>
      <c r="B727" t="s">
        <v>193</v>
      </c>
      <c r="C727" t="s">
        <v>195</v>
      </c>
      <c r="D727" t="s">
        <v>6</v>
      </c>
      <c r="E727" t="s">
        <v>157</v>
      </c>
      <c r="F727">
        <v>7</v>
      </c>
      <c r="G727">
        <v>6</v>
      </c>
      <c r="H727">
        <v>85.714285714285694</v>
      </c>
      <c r="I727">
        <v>82</v>
      </c>
      <c r="J727">
        <v>44</v>
      </c>
      <c r="M727" s="39"/>
    </row>
    <row r="728" spans="1:13" x14ac:dyDescent="0.35">
      <c r="A728" t="str">
        <f t="shared" si="12"/>
        <v>62 DayJanuary-March 2024SCANUrology - Bladder</v>
      </c>
      <c r="B728" t="s">
        <v>193</v>
      </c>
      <c r="C728" t="s">
        <v>195</v>
      </c>
      <c r="D728" t="s">
        <v>9</v>
      </c>
      <c r="E728" t="s">
        <v>157</v>
      </c>
      <c r="F728">
        <v>52</v>
      </c>
      <c r="G728">
        <v>50</v>
      </c>
      <c r="H728">
        <v>96.153846153846203</v>
      </c>
      <c r="I728">
        <v>97</v>
      </c>
      <c r="J728">
        <v>44</v>
      </c>
      <c r="K728">
        <v>59</v>
      </c>
      <c r="L728">
        <v>61</v>
      </c>
      <c r="M728" s="38"/>
    </row>
    <row r="729" spans="1:13" x14ac:dyDescent="0.35">
      <c r="A729" t="str">
        <f t="shared" si="12"/>
        <v>62 DayJanuary-March 2024WOSCANUrology - Bladder</v>
      </c>
      <c r="B729" t="s">
        <v>193</v>
      </c>
      <c r="C729" t="s">
        <v>195</v>
      </c>
      <c r="D729" t="s">
        <v>10</v>
      </c>
      <c r="E729" t="s">
        <v>157</v>
      </c>
      <c r="F729">
        <v>61</v>
      </c>
      <c r="G729">
        <v>48</v>
      </c>
      <c r="H729">
        <v>78.688524590163894</v>
      </c>
      <c r="I729">
        <v>125</v>
      </c>
      <c r="J729">
        <v>43</v>
      </c>
      <c r="K729">
        <v>78</v>
      </c>
      <c r="L729">
        <v>81</v>
      </c>
      <c r="M729" s="39"/>
    </row>
    <row r="730" spans="1:13" x14ac:dyDescent="0.35">
      <c r="A730" t="str">
        <f t="shared" si="12"/>
        <v>62 DayJanuary-March 2024NCAUrology - Other</v>
      </c>
      <c r="B730" t="s">
        <v>193</v>
      </c>
      <c r="C730" t="s">
        <v>195</v>
      </c>
      <c r="D730" t="s">
        <v>150</v>
      </c>
      <c r="E730" t="s">
        <v>158</v>
      </c>
      <c r="F730">
        <v>36</v>
      </c>
      <c r="G730">
        <v>24</v>
      </c>
      <c r="H730">
        <v>66.6666666666667</v>
      </c>
      <c r="I730">
        <v>191</v>
      </c>
      <c r="J730">
        <v>40</v>
      </c>
      <c r="M730" s="38"/>
    </row>
    <row r="731" spans="1:13" x14ac:dyDescent="0.35">
      <c r="A731" t="str">
        <f t="shared" si="12"/>
        <v>62 DayJanuary-March 2024NHS Ayrshire &amp; ArranUrology - Other</v>
      </c>
      <c r="B731" t="s">
        <v>193</v>
      </c>
      <c r="C731" t="s">
        <v>195</v>
      </c>
      <c r="D731" t="s">
        <v>162</v>
      </c>
      <c r="E731" t="s">
        <v>158</v>
      </c>
      <c r="F731">
        <v>7</v>
      </c>
      <c r="G731">
        <v>6</v>
      </c>
      <c r="H731">
        <v>85.714285714285694</v>
      </c>
      <c r="I731">
        <v>102</v>
      </c>
      <c r="J731">
        <v>35</v>
      </c>
      <c r="M731" s="39"/>
    </row>
    <row r="732" spans="1:13" x14ac:dyDescent="0.35">
      <c r="A732" t="str">
        <f t="shared" si="12"/>
        <v>62 DayJanuary-March 2024NHS BordersUrology - Other</v>
      </c>
      <c r="B732" t="s">
        <v>193</v>
      </c>
      <c r="C732" t="s">
        <v>195</v>
      </c>
      <c r="D732" t="s">
        <v>0</v>
      </c>
      <c r="E732" t="s">
        <v>158</v>
      </c>
      <c r="F732">
        <v>2</v>
      </c>
      <c r="G732">
        <v>2</v>
      </c>
      <c r="H732">
        <v>100</v>
      </c>
      <c r="I732">
        <v>45</v>
      </c>
      <c r="M732" s="38"/>
    </row>
    <row r="733" spans="1:13" x14ac:dyDescent="0.35">
      <c r="A733" t="str">
        <f t="shared" si="12"/>
        <v>62 DayJanuary-March 2024NHS Dumfries &amp; GallowayUrology - Other</v>
      </c>
      <c r="B733" t="s">
        <v>193</v>
      </c>
      <c r="C733" t="s">
        <v>195</v>
      </c>
      <c r="D733" t="s">
        <v>163</v>
      </c>
      <c r="E733" t="s">
        <v>158</v>
      </c>
      <c r="F733">
        <v>4</v>
      </c>
      <c r="G733">
        <v>2</v>
      </c>
      <c r="H733">
        <v>50</v>
      </c>
      <c r="I733">
        <v>141</v>
      </c>
      <c r="J733">
        <v>96</v>
      </c>
      <c r="M733" s="39"/>
    </row>
    <row r="734" spans="1:13" x14ac:dyDescent="0.35">
      <c r="A734" t="str">
        <f t="shared" si="12"/>
        <v>62 DayJanuary-March 2024NHS FifeUrology - Other</v>
      </c>
      <c r="B734" t="s">
        <v>193</v>
      </c>
      <c r="C734" t="s">
        <v>195</v>
      </c>
      <c r="D734" t="s">
        <v>164</v>
      </c>
      <c r="E734" t="s">
        <v>158</v>
      </c>
      <c r="F734">
        <v>9</v>
      </c>
      <c r="G734">
        <v>7</v>
      </c>
      <c r="H734">
        <v>77.7777777777778</v>
      </c>
      <c r="I734">
        <v>158</v>
      </c>
      <c r="J734">
        <v>44</v>
      </c>
      <c r="M734" s="38"/>
    </row>
    <row r="735" spans="1:13" x14ac:dyDescent="0.35">
      <c r="A735" t="str">
        <f t="shared" si="12"/>
        <v>62 DayJanuary-March 2024NHS Forth ValleyUrology - Other</v>
      </c>
      <c r="B735" t="s">
        <v>193</v>
      </c>
      <c r="C735" t="s">
        <v>195</v>
      </c>
      <c r="D735" t="s">
        <v>165</v>
      </c>
      <c r="E735" t="s">
        <v>158</v>
      </c>
      <c r="F735">
        <v>10</v>
      </c>
      <c r="G735">
        <v>9</v>
      </c>
      <c r="H735">
        <v>90</v>
      </c>
      <c r="I735">
        <v>131</v>
      </c>
      <c r="J735">
        <v>24</v>
      </c>
      <c r="M735" s="39"/>
    </row>
    <row r="736" spans="1:13" x14ac:dyDescent="0.35">
      <c r="A736" t="str">
        <f t="shared" si="12"/>
        <v>62 DayJanuary-March 2024NHS GrampianUrology - Other</v>
      </c>
      <c r="B736" t="s">
        <v>193</v>
      </c>
      <c r="C736" t="s">
        <v>195</v>
      </c>
      <c r="D736" t="s">
        <v>166</v>
      </c>
      <c r="E736" t="s">
        <v>158</v>
      </c>
      <c r="F736">
        <v>15</v>
      </c>
      <c r="G736">
        <v>8</v>
      </c>
      <c r="H736">
        <v>53.3333333333333</v>
      </c>
      <c r="I736">
        <v>191</v>
      </c>
      <c r="J736">
        <v>40</v>
      </c>
      <c r="M736" s="38"/>
    </row>
    <row r="737" spans="1:13" x14ac:dyDescent="0.35">
      <c r="A737" t="str">
        <f t="shared" si="12"/>
        <v>62 DayJanuary-March 2024NHS Greater Glasgow &amp; ClydeUrology - Other</v>
      </c>
      <c r="B737" t="s">
        <v>193</v>
      </c>
      <c r="C737" t="s">
        <v>195</v>
      </c>
      <c r="D737" t="s">
        <v>11</v>
      </c>
      <c r="E737" t="s">
        <v>158</v>
      </c>
      <c r="F737">
        <v>38</v>
      </c>
      <c r="G737">
        <v>28</v>
      </c>
      <c r="H737">
        <v>73.684210526315795</v>
      </c>
      <c r="I737">
        <v>257</v>
      </c>
      <c r="J737">
        <v>42</v>
      </c>
      <c r="M737" s="39"/>
    </row>
    <row r="738" spans="1:13" x14ac:dyDescent="0.35">
      <c r="A738" t="str">
        <f t="shared" si="12"/>
        <v>62 DayJanuary-March 2024NHS HighlandUrology - Other</v>
      </c>
      <c r="B738" t="s">
        <v>193</v>
      </c>
      <c r="C738" t="s">
        <v>195</v>
      </c>
      <c r="D738" t="s">
        <v>1</v>
      </c>
      <c r="E738" t="s">
        <v>158</v>
      </c>
      <c r="F738">
        <v>13</v>
      </c>
      <c r="G738">
        <v>9</v>
      </c>
      <c r="H738">
        <v>69.230769230769198</v>
      </c>
      <c r="I738">
        <v>93</v>
      </c>
      <c r="J738">
        <v>40</v>
      </c>
      <c r="M738" s="38"/>
    </row>
    <row r="739" spans="1:13" x14ac:dyDescent="0.35">
      <c r="A739" t="str">
        <f t="shared" si="12"/>
        <v>62 DayJanuary-March 2024NHS LanarkshireUrology - Other</v>
      </c>
      <c r="B739" t="s">
        <v>193</v>
      </c>
      <c r="C739" t="s">
        <v>195</v>
      </c>
      <c r="D739" t="s">
        <v>2</v>
      </c>
      <c r="E739" t="s">
        <v>158</v>
      </c>
      <c r="F739">
        <v>5</v>
      </c>
      <c r="G739">
        <v>4</v>
      </c>
      <c r="H739">
        <v>80</v>
      </c>
      <c r="I739">
        <v>118</v>
      </c>
      <c r="J739">
        <v>36</v>
      </c>
      <c r="M739" s="39"/>
    </row>
    <row r="740" spans="1:13" x14ac:dyDescent="0.35">
      <c r="A740" t="str">
        <f t="shared" si="12"/>
        <v>62 DayJanuary-March 2024NHS LothianUrology - Other</v>
      </c>
      <c r="B740" t="s">
        <v>193</v>
      </c>
      <c r="C740" t="s">
        <v>195</v>
      </c>
      <c r="D740" t="s">
        <v>3</v>
      </c>
      <c r="E740" t="s">
        <v>158</v>
      </c>
      <c r="F740">
        <v>29</v>
      </c>
      <c r="G740">
        <v>23</v>
      </c>
      <c r="H740">
        <v>79.310344827586206</v>
      </c>
      <c r="I740">
        <v>162</v>
      </c>
      <c r="J740">
        <v>31</v>
      </c>
      <c r="M740" s="38"/>
    </row>
    <row r="741" spans="1:13" x14ac:dyDescent="0.35">
      <c r="A741" t="str">
        <f t="shared" si="12"/>
        <v>62 DayJanuary-March 2024NHS ScotlandUrology - Other</v>
      </c>
      <c r="B741" t="s">
        <v>193</v>
      </c>
      <c r="C741" t="s">
        <v>195</v>
      </c>
      <c r="D741" t="s">
        <v>8</v>
      </c>
      <c r="E741" t="s">
        <v>158</v>
      </c>
      <c r="F741">
        <v>140</v>
      </c>
      <c r="G741">
        <v>105</v>
      </c>
      <c r="H741">
        <v>75</v>
      </c>
      <c r="I741">
        <v>257</v>
      </c>
      <c r="J741">
        <v>39</v>
      </c>
      <c r="K741">
        <v>117</v>
      </c>
      <c r="L741">
        <v>141</v>
      </c>
      <c r="M741" s="39"/>
    </row>
    <row r="742" spans="1:13" x14ac:dyDescent="0.35">
      <c r="A742" t="str">
        <f t="shared" si="12"/>
        <v>62 DayJanuary-March 2024NHS TaysideUrology - Other</v>
      </c>
      <c r="B742" t="s">
        <v>193</v>
      </c>
      <c r="C742" t="s">
        <v>195</v>
      </c>
      <c r="D742" t="s">
        <v>6</v>
      </c>
      <c r="E742" t="s">
        <v>158</v>
      </c>
      <c r="F742">
        <v>8</v>
      </c>
      <c r="G742">
        <v>7</v>
      </c>
      <c r="H742">
        <v>87.5</v>
      </c>
      <c r="I742">
        <v>126</v>
      </c>
      <c r="J742">
        <v>28</v>
      </c>
      <c r="M742" s="38"/>
    </row>
    <row r="743" spans="1:13" x14ac:dyDescent="0.35">
      <c r="A743" t="str">
        <f t="shared" si="12"/>
        <v>62 DayJanuary-March 2024SCANUrology - Other</v>
      </c>
      <c r="B743" t="s">
        <v>193</v>
      </c>
      <c r="C743" t="s">
        <v>195</v>
      </c>
      <c r="D743" t="s">
        <v>9</v>
      </c>
      <c r="E743" t="s">
        <v>158</v>
      </c>
      <c r="F743">
        <v>44</v>
      </c>
      <c r="G743">
        <v>34</v>
      </c>
      <c r="H743">
        <v>77.272727272727295</v>
      </c>
      <c r="I743">
        <v>162</v>
      </c>
      <c r="J743">
        <v>34</v>
      </c>
      <c r="K743">
        <v>111</v>
      </c>
      <c r="L743">
        <v>141</v>
      </c>
      <c r="M743" s="39"/>
    </row>
    <row r="744" spans="1:13" x14ac:dyDescent="0.35">
      <c r="A744" t="str">
        <f t="shared" si="12"/>
        <v>62 DayJanuary-March 2024WOSCANUrology - Other</v>
      </c>
      <c r="B744" t="s">
        <v>193</v>
      </c>
      <c r="C744" t="s">
        <v>195</v>
      </c>
      <c r="D744" t="s">
        <v>10</v>
      </c>
      <c r="E744" t="s">
        <v>158</v>
      </c>
      <c r="F744">
        <v>60</v>
      </c>
      <c r="G744">
        <v>47</v>
      </c>
      <c r="H744">
        <v>78.3333333333333</v>
      </c>
      <c r="I744">
        <v>257</v>
      </c>
      <c r="J744">
        <v>39</v>
      </c>
      <c r="K744">
        <v>127</v>
      </c>
      <c r="L744">
        <v>152</v>
      </c>
      <c r="M744" s="38"/>
    </row>
    <row r="745" spans="1:13" x14ac:dyDescent="0.35">
      <c r="A745" t="str">
        <f t="shared" si="12"/>
        <v>62 DayJanuary-March 2024NCAUrology - Prostate</v>
      </c>
      <c r="B745" t="s">
        <v>193</v>
      </c>
      <c r="C745" t="s">
        <v>195</v>
      </c>
      <c r="D745" t="s">
        <v>150</v>
      </c>
      <c r="E745" t="s">
        <v>159</v>
      </c>
      <c r="F745">
        <v>218</v>
      </c>
      <c r="G745">
        <v>67</v>
      </c>
      <c r="H745">
        <v>30.7339449541284</v>
      </c>
      <c r="I745">
        <v>273</v>
      </c>
      <c r="J745">
        <v>83</v>
      </c>
      <c r="K745">
        <v>145</v>
      </c>
      <c r="L745">
        <v>164</v>
      </c>
      <c r="M745" s="39"/>
    </row>
    <row r="746" spans="1:13" x14ac:dyDescent="0.35">
      <c r="A746" t="str">
        <f t="shared" si="12"/>
        <v>62 DayJanuary-March 2024NHS Ayrshire &amp; ArranUrology - Prostate</v>
      </c>
      <c r="B746" t="s">
        <v>193</v>
      </c>
      <c r="C746" t="s">
        <v>195</v>
      </c>
      <c r="D746" t="s">
        <v>162</v>
      </c>
      <c r="E746" t="s">
        <v>159</v>
      </c>
      <c r="F746">
        <v>41</v>
      </c>
      <c r="G746">
        <v>23</v>
      </c>
      <c r="H746">
        <v>56.097560975609802</v>
      </c>
      <c r="I746">
        <v>127</v>
      </c>
      <c r="J746">
        <v>62</v>
      </c>
      <c r="K746">
        <v>108</v>
      </c>
      <c r="L746">
        <v>119</v>
      </c>
      <c r="M746" s="38"/>
    </row>
    <row r="747" spans="1:13" x14ac:dyDescent="0.35">
      <c r="A747" t="str">
        <f t="shared" si="12"/>
        <v>62 DayJanuary-March 2024NHS BordersUrology - Prostate</v>
      </c>
      <c r="B747" t="s">
        <v>193</v>
      </c>
      <c r="C747" t="s">
        <v>195</v>
      </c>
      <c r="D747" t="s">
        <v>0</v>
      </c>
      <c r="E747" t="s">
        <v>159</v>
      </c>
      <c r="F747">
        <v>18</v>
      </c>
      <c r="G747">
        <v>8</v>
      </c>
      <c r="H747">
        <v>44.4444444444444</v>
      </c>
      <c r="I747">
        <v>212</v>
      </c>
      <c r="J747">
        <v>74</v>
      </c>
      <c r="M747" s="39"/>
    </row>
    <row r="748" spans="1:13" x14ac:dyDescent="0.35">
      <c r="A748" t="str">
        <f t="shared" si="12"/>
        <v>62 DayJanuary-March 2024NHS Dumfries &amp; GallowayUrology - Prostate</v>
      </c>
      <c r="B748" t="s">
        <v>193</v>
      </c>
      <c r="C748" t="s">
        <v>195</v>
      </c>
      <c r="D748" t="s">
        <v>163</v>
      </c>
      <c r="E748" t="s">
        <v>159</v>
      </c>
      <c r="F748">
        <v>19</v>
      </c>
      <c r="G748">
        <v>7</v>
      </c>
      <c r="H748">
        <v>36.842105263157897</v>
      </c>
      <c r="I748">
        <v>329</v>
      </c>
      <c r="J748">
        <v>126</v>
      </c>
      <c r="M748" s="38"/>
    </row>
    <row r="749" spans="1:13" x14ac:dyDescent="0.35">
      <c r="A749" t="str">
        <f t="shared" si="12"/>
        <v>62 DayJanuary-March 2024NHS FifeUrology - Prostate</v>
      </c>
      <c r="B749" t="s">
        <v>193</v>
      </c>
      <c r="C749" t="s">
        <v>195</v>
      </c>
      <c r="D749" t="s">
        <v>164</v>
      </c>
      <c r="E749" t="s">
        <v>159</v>
      </c>
      <c r="F749">
        <v>55</v>
      </c>
      <c r="G749">
        <v>9</v>
      </c>
      <c r="H749">
        <v>16.363636363636399</v>
      </c>
      <c r="I749">
        <v>239</v>
      </c>
      <c r="J749">
        <v>97</v>
      </c>
      <c r="K749">
        <v>183</v>
      </c>
      <c r="L749">
        <v>219</v>
      </c>
      <c r="M749" s="39"/>
    </row>
    <row r="750" spans="1:13" x14ac:dyDescent="0.35">
      <c r="A750" t="str">
        <f t="shared" si="12"/>
        <v>62 DayJanuary-March 2024NHS Forth ValleyUrology - Prostate</v>
      </c>
      <c r="B750" t="s">
        <v>193</v>
      </c>
      <c r="C750" t="s">
        <v>195</v>
      </c>
      <c r="D750" t="s">
        <v>165</v>
      </c>
      <c r="E750" t="s">
        <v>159</v>
      </c>
      <c r="F750">
        <v>56</v>
      </c>
      <c r="G750">
        <v>27</v>
      </c>
      <c r="H750">
        <v>48.214285714285701</v>
      </c>
      <c r="I750">
        <v>162</v>
      </c>
      <c r="J750">
        <v>64</v>
      </c>
      <c r="K750">
        <v>126</v>
      </c>
      <c r="L750">
        <v>130</v>
      </c>
      <c r="M750" s="38"/>
    </row>
    <row r="751" spans="1:13" x14ac:dyDescent="0.35">
      <c r="A751" t="str">
        <f t="shared" si="12"/>
        <v>62 DayJanuary-March 2024NHS GrampianUrology - Prostate</v>
      </c>
      <c r="B751" t="s">
        <v>193</v>
      </c>
      <c r="C751" t="s">
        <v>195</v>
      </c>
      <c r="D751" t="s">
        <v>166</v>
      </c>
      <c r="E751" t="s">
        <v>159</v>
      </c>
      <c r="F751">
        <v>88</v>
      </c>
      <c r="G751">
        <v>16</v>
      </c>
      <c r="H751">
        <v>18.181818181818201</v>
      </c>
      <c r="I751">
        <v>273</v>
      </c>
      <c r="J751">
        <v>113</v>
      </c>
      <c r="K751">
        <v>169</v>
      </c>
      <c r="L751">
        <v>209</v>
      </c>
      <c r="M751" s="39"/>
    </row>
    <row r="752" spans="1:13" x14ac:dyDescent="0.35">
      <c r="A752" t="str">
        <f t="shared" si="12"/>
        <v>62 DayJanuary-March 2024NHS Greater Glasgow &amp; ClydeUrology - Prostate</v>
      </c>
      <c r="B752" t="s">
        <v>193</v>
      </c>
      <c r="C752" t="s">
        <v>195</v>
      </c>
      <c r="D752" t="s">
        <v>11</v>
      </c>
      <c r="E752" t="s">
        <v>159</v>
      </c>
      <c r="F752">
        <v>246</v>
      </c>
      <c r="G752">
        <v>77</v>
      </c>
      <c r="H752">
        <v>31.300813008130099</v>
      </c>
      <c r="I752">
        <v>236</v>
      </c>
      <c r="J752">
        <v>80</v>
      </c>
      <c r="K752">
        <v>152</v>
      </c>
      <c r="L752">
        <v>170</v>
      </c>
      <c r="M752" s="38"/>
    </row>
    <row r="753" spans="1:13" x14ac:dyDescent="0.35">
      <c r="A753" t="str">
        <f t="shared" si="12"/>
        <v>62 DayJanuary-March 2024NHS HighlandUrology - Prostate</v>
      </c>
      <c r="B753" t="s">
        <v>193</v>
      </c>
      <c r="C753" t="s">
        <v>195</v>
      </c>
      <c r="D753" t="s">
        <v>1</v>
      </c>
      <c r="E753" t="s">
        <v>159</v>
      </c>
      <c r="F753">
        <v>71</v>
      </c>
      <c r="G753">
        <v>39</v>
      </c>
      <c r="H753">
        <v>54.9295774647887</v>
      </c>
      <c r="I753">
        <v>159</v>
      </c>
      <c r="J753">
        <v>62</v>
      </c>
      <c r="K753">
        <v>114</v>
      </c>
      <c r="L753">
        <v>124</v>
      </c>
      <c r="M753" s="39"/>
    </row>
    <row r="754" spans="1:13" x14ac:dyDescent="0.35">
      <c r="A754" t="str">
        <f t="shared" si="12"/>
        <v>62 DayJanuary-March 2024NHS LanarkshireUrology - Prostate</v>
      </c>
      <c r="B754" t="s">
        <v>193</v>
      </c>
      <c r="C754" t="s">
        <v>195</v>
      </c>
      <c r="D754" t="s">
        <v>2</v>
      </c>
      <c r="E754" t="s">
        <v>159</v>
      </c>
      <c r="F754">
        <v>79</v>
      </c>
      <c r="G754">
        <v>51</v>
      </c>
      <c r="H754">
        <v>64.556962025316494</v>
      </c>
      <c r="I754">
        <v>134</v>
      </c>
      <c r="J754">
        <v>56</v>
      </c>
      <c r="K754">
        <v>89</v>
      </c>
      <c r="L754">
        <v>96</v>
      </c>
      <c r="M754" s="38"/>
    </row>
    <row r="755" spans="1:13" x14ac:dyDescent="0.35">
      <c r="A755" t="str">
        <f t="shared" si="12"/>
        <v>62 DayJanuary-March 2024NHS LothianUrology - Prostate</v>
      </c>
      <c r="B755" t="s">
        <v>193</v>
      </c>
      <c r="C755" t="s">
        <v>195</v>
      </c>
      <c r="D755" t="s">
        <v>3</v>
      </c>
      <c r="E755" t="s">
        <v>159</v>
      </c>
      <c r="F755">
        <v>160</v>
      </c>
      <c r="G755">
        <v>40</v>
      </c>
      <c r="H755">
        <v>25</v>
      </c>
      <c r="I755">
        <v>379</v>
      </c>
      <c r="J755">
        <v>123</v>
      </c>
      <c r="K755">
        <v>260</v>
      </c>
      <c r="L755">
        <v>307</v>
      </c>
      <c r="M755" s="39"/>
    </row>
    <row r="756" spans="1:13" x14ac:dyDescent="0.35">
      <c r="A756" t="str">
        <f t="shared" si="12"/>
        <v>62 DayJanuary-March 2024NHS ScotlandUrology - Prostate</v>
      </c>
      <c r="B756" t="s">
        <v>193</v>
      </c>
      <c r="C756" t="s">
        <v>195</v>
      </c>
      <c r="D756" t="s">
        <v>8</v>
      </c>
      <c r="E756" t="s">
        <v>159</v>
      </c>
      <c r="F756">
        <v>892</v>
      </c>
      <c r="G756">
        <v>309</v>
      </c>
      <c r="H756">
        <v>34.641255605381197</v>
      </c>
      <c r="I756">
        <v>379</v>
      </c>
      <c r="J756">
        <v>80</v>
      </c>
      <c r="K756">
        <v>164</v>
      </c>
      <c r="L756">
        <v>200</v>
      </c>
      <c r="M756" s="38"/>
    </row>
    <row r="757" spans="1:13" x14ac:dyDescent="0.35">
      <c r="A757" t="str">
        <f t="shared" si="12"/>
        <v>62 DayJanuary-March 2024NHS ShetlandUrology - Prostate</v>
      </c>
      <c r="B757" t="s">
        <v>193</v>
      </c>
      <c r="C757" t="s">
        <v>195</v>
      </c>
      <c r="D757" t="s">
        <v>5</v>
      </c>
      <c r="E757" t="s">
        <v>159</v>
      </c>
      <c r="F757">
        <v>3</v>
      </c>
      <c r="G757">
        <v>2</v>
      </c>
      <c r="H757">
        <v>66.6666666666667</v>
      </c>
      <c r="I757">
        <v>86</v>
      </c>
      <c r="J757">
        <v>33</v>
      </c>
      <c r="M757" s="39"/>
    </row>
    <row r="758" spans="1:13" x14ac:dyDescent="0.35">
      <c r="A758" t="str">
        <f t="shared" si="12"/>
        <v>62 DayJanuary-March 2024NHS TaysideUrology - Prostate</v>
      </c>
      <c r="B758" t="s">
        <v>193</v>
      </c>
      <c r="C758" t="s">
        <v>195</v>
      </c>
      <c r="D758" t="s">
        <v>6</v>
      </c>
      <c r="E758" t="s">
        <v>159</v>
      </c>
      <c r="F758">
        <v>51</v>
      </c>
      <c r="G758">
        <v>9</v>
      </c>
      <c r="H758">
        <v>17.647058823529399</v>
      </c>
      <c r="I758">
        <v>147</v>
      </c>
      <c r="J758">
        <v>81</v>
      </c>
      <c r="K758">
        <v>110</v>
      </c>
      <c r="L758">
        <v>122</v>
      </c>
      <c r="M758" s="38"/>
    </row>
    <row r="759" spans="1:13" x14ac:dyDescent="0.35">
      <c r="A759" t="str">
        <f t="shared" si="12"/>
        <v>62 DayJanuary-March 2024NHS Western IslesUrology - Prostate</v>
      </c>
      <c r="B759" t="s">
        <v>193</v>
      </c>
      <c r="C759" t="s">
        <v>195</v>
      </c>
      <c r="D759" t="s">
        <v>7</v>
      </c>
      <c r="E759" t="s">
        <v>159</v>
      </c>
      <c r="F759">
        <v>5</v>
      </c>
      <c r="G759">
        <v>1</v>
      </c>
      <c r="H759">
        <v>20</v>
      </c>
      <c r="I759">
        <v>131</v>
      </c>
      <c r="J759">
        <v>115</v>
      </c>
      <c r="M759" s="39"/>
    </row>
    <row r="760" spans="1:13" x14ac:dyDescent="0.35">
      <c r="A760" t="str">
        <f t="shared" si="12"/>
        <v>62 DayJanuary-March 2024SCANUrology - Prostate</v>
      </c>
      <c r="B760" t="s">
        <v>193</v>
      </c>
      <c r="C760" t="s">
        <v>195</v>
      </c>
      <c r="D760" t="s">
        <v>9</v>
      </c>
      <c r="E760" t="s">
        <v>159</v>
      </c>
      <c r="F760">
        <v>252</v>
      </c>
      <c r="G760">
        <v>64</v>
      </c>
      <c r="H760">
        <v>25.396825396825399</v>
      </c>
      <c r="I760">
        <v>379</v>
      </c>
      <c r="J760">
        <v>111</v>
      </c>
      <c r="K760">
        <v>235</v>
      </c>
      <c r="L760">
        <v>290</v>
      </c>
      <c r="M760" s="38"/>
    </row>
    <row r="761" spans="1:13" x14ac:dyDescent="0.35">
      <c r="A761" t="str">
        <f t="shared" si="12"/>
        <v>62 DayJanuary-March 2024WOSCANUrology - Prostate</v>
      </c>
      <c r="B761" t="s">
        <v>193</v>
      </c>
      <c r="C761" t="s">
        <v>195</v>
      </c>
      <c r="D761" t="s">
        <v>10</v>
      </c>
      <c r="E761" t="s">
        <v>159</v>
      </c>
      <c r="F761">
        <v>422</v>
      </c>
      <c r="G761">
        <v>178</v>
      </c>
      <c r="H761">
        <v>42.180094786729903</v>
      </c>
      <c r="I761">
        <v>236</v>
      </c>
      <c r="J761">
        <v>70</v>
      </c>
      <c r="K761">
        <v>134</v>
      </c>
      <c r="L761">
        <v>156</v>
      </c>
      <c r="M761" s="39"/>
    </row>
    <row r="762" spans="1:13" x14ac:dyDescent="0.35">
      <c r="A762" t="str">
        <f t="shared" si="12"/>
        <v>62 DayJuly-September 2024NCAAll Cancer Types*</v>
      </c>
      <c r="B762" t="s">
        <v>193</v>
      </c>
      <c r="C762" t="s">
        <v>196</v>
      </c>
      <c r="D762" t="s">
        <v>150</v>
      </c>
      <c r="E762" t="s">
        <v>93</v>
      </c>
      <c r="F762">
        <v>1118</v>
      </c>
      <c r="G762">
        <v>683</v>
      </c>
      <c r="H762">
        <v>61.091234347048299</v>
      </c>
      <c r="I762">
        <v>352</v>
      </c>
      <c r="J762">
        <v>55</v>
      </c>
      <c r="K762">
        <v>118</v>
      </c>
      <c r="L762">
        <v>153</v>
      </c>
      <c r="M762" s="38"/>
    </row>
    <row r="763" spans="1:13" x14ac:dyDescent="0.35">
      <c r="A763" t="str">
        <f t="shared" si="12"/>
        <v>62 DayJuly-September 2024NHS Ayrshire &amp; ArranAll Cancer Types*</v>
      </c>
      <c r="B763" t="s">
        <v>193</v>
      </c>
      <c r="C763" t="s">
        <v>196</v>
      </c>
      <c r="D763" t="s">
        <v>162</v>
      </c>
      <c r="E763" t="s">
        <v>93</v>
      </c>
      <c r="F763">
        <v>295</v>
      </c>
      <c r="G763">
        <v>235</v>
      </c>
      <c r="H763">
        <v>79.661016949152497</v>
      </c>
      <c r="I763">
        <v>191</v>
      </c>
      <c r="J763">
        <v>49</v>
      </c>
      <c r="K763">
        <v>88</v>
      </c>
      <c r="L763">
        <v>104</v>
      </c>
      <c r="M763" s="39"/>
    </row>
    <row r="764" spans="1:13" x14ac:dyDescent="0.35">
      <c r="A764" t="str">
        <f t="shared" si="12"/>
        <v>62 DayJuly-September 2024NHS BordersAll Cancer Types*</v>
      </c>
      <c r="B764" t="s">
        <v>193</v>
      </c>
      <c r="C764" t="s">
        <v>196</v>
      </c>
      <c r="D764" t="s">
        <v>0</v>
      </c>
      <c r="E764" t="s">
        <v>93</v>
      </c>
      <c r="F764">
        <v>86</v>
      </c>
      <c r="G764">
        <v>67</v>
      </c>
      <c r="H764">
        <v>77.906976744186096</v>
      </c>
      <c r="I764">
        <v>354</v>
      </c>
      <c r="J764">
        <v>51</v>
      </c>
      <c r="K764">
        <v>102</v>
      </c>
      <c r="L764">
        <v>125</v>
      </c>
      <c r="M764" s="38"/>
    </row>
    <row r="765" spans="1:13" x14ac:dyDescent="0.35">
      <c r="A765" t="str">
        <f t="shared" si="12"/>
        <v>62 DayJuly-September 2024NHS Dumfries &amp; GallowayAll Cancer Types*</v>
      </c>
      <c r="B765" t="s">
        <v>193</v>
      </c>
      <c r="C765" t="s">
        <v>196</v>
      </c>
      <c r="D765" t="s">
        <v>163</v>
      </c>
      <c r="E765" t="s">
        <v>93</v>
      </c>
      <c r="F765">
        <v>116</v>
      </c>
      <c r="G765">
        <v>97</v>
      </c>
      <c r="H765">
        <v>83.620689655172399</v>
      </c>
      <c r="I765">
        <v>333</v>
      </c>
      <c r="J765">
        <v>39</v>
      </c>
      <c r="K765">
        <v>95</v>
      </c>
      <c r="L765">
        <v>134</v>
      </c>
      <c r="M765" s="39"/>
    </row>
    <row r="766" spans="1:13" x14ac:dyDescent="0.35">
      <c r="A766" t="str">
        <f t="shared" si="12"/>
        <v>62 DayJuly-September 2024NHS FifeAll Cancer Types*</v>
      </c>
      <c r="B766" t="s">
        <v>193</v>
      </c>
      <c r="C766" t="s">
        <v>196</v>
      </c>
      <c r="D766" t="s">
        <v>164</v>
      </c>
      <c r="E766" t="s">
        <v>93</v>
      </c>
      <c r="F766">
        <v>244</v>
      </c>
      <c r="G766">
        <v>183</v>
      </c>
      <c r="H766">
        <v>75</v>
      </c>
      <c r="I766">
        <v>229</v>
      </c>
      <c r="J766">
        <v>49</v>
      </c>
      <c r="K766">
        <v>105</v>
      </c>
      <c r="L766">
        <v>126</v>
      </c>
      <c r="M766" s="38"/>
    </row>
    <row r="767" spans="1:13" x14ac:dyDescent="0.35">
      <c r="A767" t="str">
        <f t="shared" si="12"/>
        <v>62 DayJuly-September 2024NHS Forth ValleyAll Cancer Types*</v>
      </c>
      <c r="B767" t="s">
        <v>193</v>
      </c>
      <c r="C767" t="s">
        <v>196</v>
      </c>
      <c r="D767" t="s">
        <v>165</v>
      </c>
      <c r="E767" t="s">
        <v>93</v>
      </c>
      <c r="F767">
        <v>227</v>
      </c>
      <c r="G767">
        <v>192</v>
      </c>
      <c r="H767">
        <v>84.581497797356803</v>
      </c>
      <c r="I767">
        <v>142</v>
      </c>
      <c r="J767">
        <v>42</v>
      </c>
      <c r="K767">
        <v>75</v>
      </c>
      <c r="L767">
        <v>100</v>
      </c>
      <c r="M767" s="39"/>
    </row>
    <row r="768" spans="1:13" x14ac:dyDescent="0.35">
      <c r="A768" t="str">
        <f t="shared" si="12"/>
        <v>62 DayJuly-September 2024NHS GrampianAll Cancer Types*</v>
      </c>
      <c r="B768" t="s">
        <v>193</v>
      </c>
      <c r="C768" t="s">
        <v>196</v>
      </c>
      <c r="D768" t="s">
        <v>166</v>
      </c>
      <c r="E768" t="s">
        <v>93</v>
      </c>
      <c r="F768">
        <v>456</v>
      </c>
      <c r="G768">
        <v>246</v>
      </c>
      <c r="H768">
        <v>53.947368421052602</v>
      </c>
      <c r="I768">
        <v>352</v>
      </c>
      <c r="J768">
        <v>60</v>
      </c>
      <c r="K768">
        <v>156</v>
      </c>
      <c r="L768">
        <v>184</v>
      </c>
      <c r="M768" s="38"/>
    </row>
    <row r="769" spans="1:13" x14ac:dyDescent="0.35">
      <c r="A769" t="str">
        <f t="shared" si="12"/>
        <v>62 DayJuly-September 2024NHS Greater Glasgow &amp; ClydeAll Cancer Types*</v>
      </c>
      <c r="B769" t="s">
        <v>193</v>
      </c>
      <c r="C769" t="s">
        <v>196</v>
      </c>
      <c r="D769" t="s">
        <v>11</v>
      </c>
      <c r="E769" t="s">
        <v>93</v>
      </c>
      <c r="F769">
        <v>1154</v>
      </c>
      <c r="G769">
        <v>771</v>
      </c>
      <c r="H769">
        <v>66.811091854419402</v>
      </c>
      <c r="I769">
        <v>221</v>
      </c>
      <c r="J769">
        <v>52</v>
      </c>
      <c r="K769">
        <v>110</v>
      </c>
      <c r="L769">
        <v>132</v>
      </c>
      <c r="M769" s="39"/>
    </row>
    <row r="770" spans="1:13" x14ac:dyDescent="0.35">
      <c r="A770" t="str">
        <f t="shared" si="12"/>
        <v>62 DayJuly-September 2024NHS HighlandAll Cancer Types*</v>
      </c>
      <c r="B770" t="s">
        <v>193</v>
      </c>
      <c r="C770" t="s">
        <v>196</v>
      </c>
      <c r="D770" t="s">
        <v>1</v>
      </c>
      <c r="E770" t="s">
        <v>93</v>
      </c>
      <c r="F770">
        <v>332</v>
      </c>
      <c r="G770">
        <v>218</v>
      </c>
      <c r="H770">
        <v>65.662650602409599</v>
      </c>
      <c r="I770">
        <v>228</v>
      </c>
      <c r="J770">
        <v>52</v>
      </c>
      <c r="K770">
        <v>91</v>
      </c>
      <c r="L770">
        <v>108</v>
      </c>
      <c r="M770" s="38"/>
    </row>
    <row r="771" spans="1:13" x14ac:dyDescent="0.35">
      <c r="A771" t="str">
        <f t="shared" si="12"/>
        <v>62 DayJuly-September 2024NHS LanarkshireAll Cancer Types*</v>
      </c>
      <c r="B771" t="s">
        <v>193</v>
      </c>
      <c r="C771" t="s">
        <v>196</v>
      </c>
      <c r="D771" t="s">
        <v>2</v>
      </c>
      <c r="E771" t="s">
        <v>93</v>
      </c>
      <c r="F771">
        <v>368</v>
      </c>
      <c r="G771">
        <v>351</v>
      </c>
      <c r="H771">
        <v>95.380434782608702</v>
      </c>
      <c r="I771">
        <v>104</v>
      </c>
      <c r="J771">
        <v>44</v>
      </c>
      <c r="K771">
        <v>61</v>
      </c>
      <c r="L771">
        <v>62</v>
      </c>
      <c r="M771" s="39"/>
    </row>
    <row r="772" spans="1:13" x14ac:dyDescent="0.35">
      <c r="A772" t="str">
        <f t="shared" si="12"/>
        <v>62 DayJuly-September 2024NHS LothianAll Cancer Types*</v>
      </c>
      <c r="B772" t="s">
        <v>193</v>
      </c>
      <c r="C772" t="s">
        <v>196</v>
      </c>
      <c r="D772" t="s">
        <v>3</v>
      </c>
      <c r="E772" t="s">
        <v>93</v>
      </c>
      <c r="F772">
        <v>744</v>
      </c>
      <c r="G772">
        <v>559</v>
      </c>
      <c r="H772">
        <v>75.134408602150501</v>
      </c>
      <c r="I772">
        <v>411</v>
      </c>
      <c r="J772">
        <v>47</v>
      </c>
      <c r="K772">
        <v>127</v>
      </c>
      <c r="L772">
        <v>171</v>
      </c>
      <c r="M772" s="38"/>
    </row>
    <row r="773" spans="1:13" x14ac:dyDescent="0.35">
      <c r="A773" t="str">
        <f t="shared" si="12"/>
        <v>62 DayJuly-September 2024NHS OrkneyAll Cancer Types*</v>
      </c>
      <c r="B773" t="s">
        <v>193</v>
      </c>
      <c r="C773" t="s">
        <v>196</v>
      </c>
      <c r="D773" t="s">
        <v>4</v>
      </c>
      <c r="E773" t="s">
        <v>93</v>
      </c>
      <c r="F773">
        <v>9</v>
      </c>
      <c r="G773">
        <v>6</v>
      </c>
      <c r="H773">
        <v>66.6666666666667</v>
      </c>
      <c r="I773">
        <v>160</v>
      </c>
      <c r="J773">
        <v>62</v>
      </c>
      <c r="M773" s="39"/>
    </row>
    <row r="774" spans="1:13" x14ac:dyDescent="0.35">
      <c r="A774" t="str">
        <f t="shared" si="12"/>
        <v>62 DayJuly-September 2024NHS ScotlandAll Cancer Types*</v>
      </c>
      <c r="B774" t="s">
        <v>193</v>
      </c>
      <c r="C774" t="s">
        <v>196</v>
      </c>
      <c r="D774" t="s">
        <v>8</v>
      </c>
      <c r="E774" t="s">
        <v>93</v>
      </c>
      <c r="F774">
        <v>4352</v>
      </c>
      <c r="G774">
        <v>3138</v>
      </c>
      <c r="H774">
        <v>72.104779411764696</v>
      </c>
      <c r="I774">
        <v>411</v>
      </c>
      <c r="J774">
        <v>49</v>
      </c>
      <c r="K774">
        <v>105</v>
      </c>
      <c r="L774">
        <v>135</v>
      </c>
      <c r="M774" s="38"/>
    </row>
    <row r="775" spans="1:13" x14ac:dyDescent="0.35">
      <c r="A775" t="str">
        <f t="shared" si="12"/>
        <v>62 DayJuly-September 2024NHS ShetlandAll Cancer Types*</v>
      </c>
      <c r="B775" t="s">
        <v>193</v>
      </c>
      <c r="C775" t="s">
        <v>196</v>
      </c>
      <c r="D775" t="s">
        <v>5</v>
      </c>
      <c r="E775" t="s">
        <v>93</v>
      </c>
      <c r="F775">
        <v>23</v>
      </c>
      <c r="G775">
        <v>19</v>
      </c>
      <c r="H775">
        <v>82.608695652173907</v>
      </c>
      <c r="I775">
        <v>154</v>
      </c>
      <c r="J775">
        <v>50</v>
      </c>
      <c r="M775" s="39"/>
    </row>
    <row r="776" spans="1:13" x14ac:dyDescent="0.35">
      <c r="A776" t="str">
        <f t="shared" si="12"/>
        <v>62 DayJuly-September 2024NHS TaysideAll Cancer Types*</v>
      </c>
      <c r="B776" t="s">
        <v>193</v>
      </c>
      <c r="C776" t="s">
        <v>196</v>
      </c>
      <c r="D776" t="s">
        <v>6</v>
      </c>
      <c r="E776" t="s">
        <v>93</v>
      </c>
      <c r="F776">
        <v>275</v>
      </c>
      <c r="G776">
        <v>176</v>
      </c>
      <c r="H776">
        <v>64</v>
      </c>
      <c r="I776">
        <v>157</v>
      </c>
      <c r="J776">
        <v>53</v>
      </c>
      <c r="K776">
        <v>93</v>
      </c>
      <c r="L776">
        <v>104</v>
      </c>
      <c r="M776" s="38"/>
    </row>
    <row r="777" spans="1:13" x14ac:dyDescent="0.35">
      <c r="A777" t="str">
        <f t="shared" si="12"/>
        <v>62 DayJuly-September 2024NHS Western IslesAll Cancer Types*</v>
      </c>
      <c r="B777" t="s">
        <v>193</v>
      </c>
      <c r="C777" t="s">
        <v>196</v>
      </c>
      <c r="D777" t="s">
        <v>7</v>
      </c>
      <c r="E777" t="s">
        <v>93</v>
      </c>
      <c r="F777">
        <v>23</v>
      </c>
      <c r="G777">
        <v>18</v>
      </c>
      <c r="H777">
        <v>78.260869565217405</v>
      </c>
      <c r="I777">
        <v>109</v>
      </c>
      <c r="J777">
        <v>49</v>
      </c>
      <c r="M777" s="39"/>
    </row>
    <row r="778" spans="1:13" x14ac:dyDescent="0.35">
      <c r="A778" t="str">
        <f t="shared" si="12"/>
        <v>62 DayJuly-September 2024SCANAll Cancer Types*</v>
      </c>
      <c r="B778" t="s">
        <v>193</v>
      </c>
      <c r="C778" t="s">
        <v>196</v>
      </c>
      <c r="D778" t="s">
        <v>9</v>
      </c>
      <c r="E778" t="s">
        <v>93</v>
      </c>
      <c r="F778">
        <v>1190</v>
      </c>
      <c r="G778">
        <v>906</v>
      </c>
      <c r="H778">
        <v>76.134453781512605</v>
      </c>
      <c r="I778">
        <v>411</v>
      </c>
      <c r="J778">
        <v>47</v>
      </c>
      <c r="K778">
        <v>112</v>
      </c>
      <c r="L778">
        <v>162</v>
      </c>
      <c r="M778" s="38"/>
    </row>
    <row r="779" spans="1:13" x14ac:dyDescent="0.35">
      <c r="A779" t="str">
        <f t="shared" si="12"/>
        <v>62 DayJuly-September 2024WOSCANAll Cancer Types*</v>
      </c>
      <c r="B779" t="s">
        <v>193</v>
      </c>
      <c r="C779" t="s">
        <v>196</v>
      </c>
      <c r="D779" t="s">
        <v>10</v>
      </c>
      <c r="E779" t="s">
        <v>93</v>
      </c>
      <c r="F779">
        <v>2044</v>
      </c>
      <c r="G779">
        <v>1549</v>
      </c>
      <c r="H779">
        <v>75.782778864970695</v>
      </c>
      <c r="I779">
        <v>221</v>
      </c>
      <c r="J779">
        <v>48</v>
      </c>
      <c r="K779">
        <v>97</v>
      </c>
      <c r="L779">
        <v>120</v>
      </c>
      <c r="M779" s="39"/>
    </row>
    <row r="780" spans="1:13" x14ac:dyDescent="0.35">
      <c r="A780" t="str">
        <f t="shared" si="12"/>
        <v>62 DayJuly-September 2024NCAAll Cancer Types* (screened excluded)</v>
      </c>
      <c r="B780" t="s">
        <v>193</v>
      </c>
      <c r="C780" t="s">
        <v>196</v>
      </c>
      <c r="D780" t="s">
        <v>150</v>
      </c>
      <c r="E780" t="s">
        <v>94</v>
      </c>
      <c r="F780">
        <v>953</v>
      </c>
      <c r="G780">
        <v>575</v>
      </c>
      <c r="H780">
        <v>60.335781741867798</v>
      </c>
      <c r="I780">
        <v>288</v>
      </c>
      <c r="J780">
        <v>56</v>
      </c>
      <c r="K780">
        <v>117</v>
      </c>
      <c r="L780">
        <v>142</v>
      </c>
      <c r="M780" s="38"/>
    </row>
    <row r="781" spans="1:13" x14ac:dyDescent="0.35">
      <c r="A781" t="str">
        <f t="shared" si="12"/>
        <v>62 DayJuly-September 2024NHS Ayrshire &amp; ArranAll Cancer Types* (screened excluded)</v>
      </c>
      <c r="B781" t="s">
        <v>193</v>
      </c>
      <c r="C781" t="s">
        <v>196</v>
      </c>
      <c r="D781" t="s">
        <v>162</v>
      </c>
      <c r="E781" t="s">
        <v>94</v>
      </c>
      <c r="F781">
        <v>226</v>
      </c>
      <c r="G781">
        <v>170</v>
      </c>
      <c r="H781">
        <v>75.221238938053105</v>
      </c>
      <c r="I781">
        <v>191</v>
      </c>
      <c r="J781">
        <v>52</v>
      </c>
      <c r="K781">
        <v>96</v>
      </c>
      <c r="L781">
        <v>111</v>
      </c>
      <c r="M781" s="39"/>
    </row>
    <row r="782" spans="1:13" x14ac:dyDescent="0.35">
      <c r="A782" t="str">
        <f t="shared" si="12"/>
        <v>62 DayJuly-September 2024NHS BordersAll Cancer Types* (screened excluded)</v>
      </c>
      <c r="B782" t="s">
        <v>193</v>
      </c>
      <c r="C782" t="s">
        <v>196</v>
      </c>
      <c r="D782" t="s">
        <v>0</v>
      </c>
      <c r="E782" t="s">
        <v>94</v>
      </c>
      <c r="F782">
        <v>82</v>
      </c>
      <c r="G782">
        <v>63</v>
      </c>
      <c r="H782">
        <v>76.829268292682897</v>
      </c>
      <c r="I782">
        <v>354</v>
      </c>
      <c r="J782">
        <v>51</v>
      </c>
      <c r="K782">
        <v>104</v>
      </c>
      <c r="L782">
        <v>126</v>
      </c>
      <c r="M782" s="38"/>
    </row>
    <row r="783" spans="1:13" x14ac:dyDescent="0.35">
      <c r="A783" t="str">
        <f t="shared" si="12"/>
        <v>62 DayJuly-September 2024NHS Dumfries &amp; GallowayAll Cancer Types* (screened excluded)</v>
      </c>
      <c r="B783" t="s">
        <v>193</v>
      </c>
      <c r="C783" t="s">
        <v>196</v>
      </c>
      <c r="D783" t="s">
        <v>163</v>
      </c>
      <c r="E783" t="s">
        <v>94</v>
      </c>
      <c r="F783">
        <v>112</v>
      </c>
      <c r="G783">
        <v>93</v>
      </c>
      <c r="H783">
        <v>83.035714285714306</v>
      </c>
      <c r="I783">
        <v>333</v>
      </c>
      <c r="J783">
        <v>38</v>
      </c>
      <c r="K783">
        <v>97</v>
      </c>
      <c r="L783">
        <v>138</v>
      </c>
      <c r="M783" s="39"/>
    </row>
    <row r="784" spans="1:13" x14ac:dyDescent="0.35">
      <c r="A784" t="str">
        <f t="shared" si="12"/>
        <v>62 DayJuly-September 2024NHS FifeAll Cancer Types* (screened excluded)</v>
      </c>
      <c r="B784" t="s">
        <v>193</v>
      </c>
      <c r="C784" t="s">
        <v>196</v>
      </c>
      <c r="D784" t="s">
        <v>164</v>
      </c>
      <c r="E784" t="s">
        <v>94</v>
      </c>
      <c r="F784">
        <v>229</v>
      </c>
      <c r="G784">
        <v>173</v>
      </c>
      <c r="H784">
        <v>75.545851528384304</v>
      </c>
      <c r="I784">
        <v>229</v>
      </c>
      <c r="J784">
        <v>45</v>
      </c>
      <c r="K784">
        <v>106</v>
      </c>
      <c r="L784">
        <v>126</v>
      </c>
      <c r="M784" s="38"/>
    </row>
    <row r="785" spans="1:13" x14ac:dyDescent="0.35">
      <c r="A785" t="str">
        <f t="shared" si="12"/>
        <v>62 DayJuly-September 2024NHS Forth ValleyAll Cancer Types* (screened excluded)</v>
      </c>
      <c r="B785" t="s">
        <v>193</v>
      </c>
      <c r="C785" t="s">
        <v>196</v>
      </c>
      <c r="D785" t="s">
        <v>165</v>
      </c>
      <c r="E785" t="s">
        <v>94</v>
      </c>
      <c r="F785">
        <v>221</v>
      </c>
      <c r="G785">
        <v>186</v>
      </c>
      <c r="H785">
        <v>84.162895927601795</v>
      </c>
      <c r="I785">
        <v>142</v>
      </c>
      <c r="J785">
        <v>41</v>
      </c>
      <c r="K785">
        <v>76</v>
      </c>
      <c r="L785">
        <v>100</v>
      </c>
      <c r="M785" s="39"/>
    </row>
    <row r="786" spans="1:13" x14ac:dyDescent="0.35">
      <c r="A786" t="str">
        <f t="shared" ref="A786:A849" si="13">CONCATENATE(B786,C786,D786,E786)</f>
        <v>62 DayJuly-September 2024NHS GrampianAll Cancer Types* (screened excluded)</v>
      </c>
      <c r="B786" t="s">
        <v>193</v>
      </c>
      <c r="C786" t="s">
        <v>196</v>
      </c>
      <c r="D786" t="s">
        <v>166</v>
      </c>
      <c r="E786" t="s">
        <v>94</v>
      </c>
      <c r="F786">
        <v>375</v>
      </c>
      <c r="G786">
        <v>208</v>
      </c>
      <c r="H786">
        <v>55.466666666666697</v>
      </c>
      <c r="I786">
        <v>288</v>
      </c>
      <c r="J786">
        <v>60</v>
      </c>
      <c r="K786">
        <v>143</v>
      </c>
      <c r="L786">
        <v>177</v>
      </c>
      <c r="M786" s="38"/>
    </row>
    <row r="787" spans="1:13" x14ac:dyDescent="0.35">
      <c r="A787" t="str">
        <f t="shared" si="13"/>
        <v>62 DayJuly-September 2024NHS Greater Glasgow &amp; ClydeAll Cancer Types* (screened excluded)</v>
      </c>
      <c r="B787" t="s">
        <v>193</v>
      </c>
      <c r="C787" t="s">
        <v>196</v>
      </c>
      <c r="D787" t="s">
        <v>11</v>
      </c>
      <c r="E787" t="s">
        <v>94</v>
      </c>
      <c r="F787">
        <v>974</v>
      </c>
      <c r="G787">
        <v>628</v>
      </c>
      <c r="H787">
        <v>64.476386036961003</v>
      </c>
      <c r="I787">
        <v>221</v>
      </c>
      <c r="J787">
        <v>54</v>
      </c>
      <c r="K787">
        <v>115</v>
      </c>
      <c r="L787">
        <v>133</v>
      </c>
      <c r="M787" s="39"/>
    </row>
    <row r="788" spans="1:13" x14ac:dyDescent="0.35">
      <c r="A788" t="str">
        <f t="shared" si="13"/>
        <v>62 DayJuly-September 2024NHS HighlandAll Cancer Types* (screened excluded)</v>
      </c>
      <c r="B788" t="s">
        <v>193</v>
      </c>
      <c r="C788" t="s">
        <v>196</v>
      </c>
      <c r="D788" t="s">
        <v>1</v>
      </c>
      <c r="E788" t="s">
        <v>94</v>
      </c>
      <c r="F788">
        <v>293</v>
      </c>
      <c r="G788">
        <v>188</v>
      </c>
      <c r="H788">
        <v>64.163822525597297</v>
      </c>
      <c r="I788">
        <v>228</v>
      </c>
      <c r="J788">
        <v>53</v>
      </c>
      <c r="K788">
        <v>92</v>
      </c>
      <c r="L788">
        <v>113</v>
      </c>
      <c r="M788" s="38"/>
    </row>
    <row r="789" spans="1:13" x14ac:dyDescent="0.35">
      <c r="A789" t="str">
        <f t="shared" si="13"/>
        <v>62 DayJuly-September 2024NHS LanarkshireAll Cancer Types* (screened excluded)</v>
      </c>
      <c r="B789" t="s">
        <v>193</v>
      </c>
      <c r="C789" t="s">
        <v>196</v>
      </c>
      <c r="D789" t="s">
        <v>2</v>
      </c>
      <c r="E789" t="s">
        <v>94</v>
      </c>
      <c r="F789">
        <v>347</v>
      </c>
      <c r="G789">
        <v>330</v>
      </c>
      <c r="H789">
        <v>95.100864553314096</v>
      </c>
      <c r="I789">
        <v>104</v>
      </c>
      <c r="J789">
        <v>44</v>
      </c>
      <c r="K789">
        <v>61</v>
      </c>
      <c r="L789">
        <v>62</v>
      </c>
      <c r="M789" s="39"/>
    </row>
    <row r="790" spans="1:13" x14ac:dyDescent="0.35">
      <c r="A790" t="str">
        <f t="shared" si="13"/>
        <v>62 DayJuly-September 2024NHS LothianAll Cancer Types* (screened excluded)</v>
      </c>
      <c r="B790" t="s">
        <v>193</v>
      </c>
      <c r="C790" t="s">
        <v>196</v>
      </c>
      <c r="D790" t="s">
        <v>3</v>
      </c>
      <c r="E790" t="s">
        <v>94</v>
      </c>
      <c r="F790">
        <v>631</v>
      </c>
      <c r="G790">
        <v>460</v>
      </c>
      <c r="H790">
        <v>72.900158478605405</v>
      </c>
      <c r="I790">
        <v>411</v>
      </c>
      <c r="J790">
        <v>49</v>
      </c>
      <c r="K790">
        <v>146</v>
      </c>
      <c r="L790">
        <v>176</v>
      </c>
      <c r="M790" s="38"/>
    </row>
    <row r="791" spans="1:13" x14ac:dyDescent="0.35">
      <c r="A791" t="str">
        <f t="shared" si="13"/>
        <v>62 DayJuly-September 2024NHS OrkneyAll Cancer Types* (screened excluded)</v>
      </c>
      <c r="B791" t="s">
        <v>193</v>
      </c>
      <c r="C791" t="s">
        <v>196</v>
      </c>
      <c r="D791" t="s">
        <v>4</v>
      </c>
      <c r="E791" t="s">
        <v>94</v>
      </c>
      <c r="F791">
        <v>9</v>
      </c>
      <c r="G791">
        <v>6</v>
      </c>
      <c r="H791">
        <v>66.6666666666667</v>
      </c>
      <c r="I791">
        <v>160</v>
      </c>
      <c r="J791">
        <v>62</v>
      </c>
      <c r="M791" s="39"/>
    </row>
    <row r="792" spans="1:13" x14ac:dyDescent="0.35">
      <c r="A792" t="str">
        <f t="shared" si="13"/>
        <v>62 DayJuly-September 2024NHS ScotlandAll Cancer Types* (screened excluded)</v>
      </c>
      <c r="B792" t="s">
        <v>193</v>
      </c>
      <c r="C792" t="s">
        <v>196</v>
      </c>
      <c r="D792" t="s">
        <v>8</v>
      </c>
      <c r="E792" t="s">
        <v>94</v>
      </c>
      <c r="F792">
        <v>3775</v>
      </c>
      <c r="G792">
        <v>2678</v>
      </c>
      <c r="H792">
        <v>70.940397350993393</v>
      </c>
      <c r="I792">
        <v>411</v>
      </c>
      <c r="J792">
        <v>50</v>
      </c>
      <c r="K792">
        <v>108</v>
      </c>
      <c r="L792">
        <v>138</v>
      </c>
      <c r="M792" s="38"/>
    </row>
    <row r="793" spans="1:13" x14ac:dyDescent="0.35">
      <c r="A793" t="str">
        <f t="shared" si="13"/>
        <v>62 DayJuly-September 2024NHS ShetlandAll Cancer Types* (screened excluded)</v>
      </c>
      <c r="B793" t="s">
        <v>193</v>
      </c>
      <c r="C793" t="s">
        <v>196</v>
      </c>
      <c r="D793" t="s">
        <v>5</v>
      </c>
      <c r="E793" t="s">
        <v>94</v>
      </c>
      <c r="F793">
        <v>21</v>
      </c>
      <c r="G793">
        <v>17</v>
      </c>
      <c r="H793">
        <v>80.952380952380906</v>
      </c>
      <c r="I793">
        <v>154</v>
      </c>
      <c r="J793">
        <v>51</v>
      </c>
      <c r="M793" s="39"/>
    </row>
    <row r="794" spans="1:13" x14ac:dyDescent="0.35">
      <c r="A794" t="str">
        <f t="shared" si="13"/>
        <v>62 DayJuly-September 2024NHS TaysideAll Cancer Types* (screened excluded)</v>
      </c>
      <c r="B794" t="s">
        <v>193</v>
      </c>
      <c r="C794" t="s">
        <v>196</v>
      </c>
      <c r="D794" t="s">
        <v>6</v>
      </c>
      <c r="E794" t="s">
        <v>94</v>
      </c>
      <c r="F794">
        <v>232</v>
      </c>
      <c r="G794">
        <v>138</v>
      </c>
      <c r="H794">
        <v>59.482758620689701</v>
      </c>
      <c r="I794">
        <v>157</v>
      </c>
      <c r="J794">
        <v>56</v>
      </c>
      <c r="K794">
        <v>95</v>
      </c>
      <c r="L794">
        <v>106</v>
      </c>
      <c r="M794" s="38"/>
    </row>
    <row r="795" spans="1:13" x14ac:dyDescent="0.35">
      <c r="A795" t="str">
        <f t="shared" si="13"/>
        <v>62 DayJuly-September 2024NHS Western IslesAll Cancer Types* (screened excluded)</v>
      </c>
      <c r="B795" t="s">
        <v>193</v>
      </c>
      <c r="C795" t="s">
        <v>196</v>
      </c>
      <c r="D795" t="s">
        <v>7</v>
      </c>
      <c r="E795" t="s">
        <v>94</v>
      </c>
      <c r="F795">
        <v>23</v>
      </c>
      <c r="G795">
        <v>18</v>
      </c>
      <c r="H795">
        <v>78.260869565217405</v>
      </c>
      <c r="I795">
        <v>109</v>
      </c>
      <c r="J795">
        <v>49</v>
      </c>
      <c r="M795" s="39"/>
    </row>
    <row r="796" spans="1:13" x14ac:dyDescent="0.35">
      <c r="A796" t="str">
        <f t="shared" si="13"/>
        <v>62 DayJuly-September 2024SCANAll Cancer Types* (screened excluded)</v>
      </c>
      <c r="B796" t="s">
        <v>193</v>
      </c>
      <c r="C796" t="s">
        <v>196</v>
      </c>
      <c r="D796" t="s">
        <v>9</v>
      </c>
      <c r="E796" t="s">
        <v>94</v>
      </c>
      <c r="F796">
        <v>1054</v>
      </c>
      <c r="G796">
        <v>789</v>
      </c>
      <c r="H796">
        <v>74.857685009487696</v>
      </c>
      <c r="I796">
        <v>411</v>
      </c>
      <c r="J796">
        <v>48</v>
      </c>
      <c r="K796">
        <v>122</v>
      </c>
      <c r="L796">
        <v>171</v>
      </c>
      <c r="M796" s="38"/>
    </row>
    <row r="797" spans="1:13" x14ac:dyDescent="0.35">
      <c r="A797" t="str">
        <f t="shared" si="13"/>
        <v>62 DayJuly-September 2024WOSCANAll Cancer Types* (screened excluded)</v>
      </c>
      <c r="B797" t="s">
        <v>193</v>
      </c>
      <c r="C797" t="s">
        <v>196</v>
      </c>
      <c r="D797" t="s">
        <v>10</v>
      </c>
      <c r="E797" t="s">
        <v>94</v>
      </c>
      <c r="F797">
        <v>1768</v>
      </c>
      <c r="G797">
        <v>1314</v>
      </c>
      <c r="H797">
        <v>74.321266968325801</v>
      </c>
      <c r="I797">
        <v>221</v>
      </c>
      <c r="J797">
        <v>48</v>
      </c>
      <c r="K797">
        <v>100</v>
      </c>
      <c r="L797">
        <v>122</v>
      </c>
      <c r="M797" s="39"/>
    </row>
    <row r="798" spans="1:13" x14ac:dyDescent="0.35">
      <c r="A798" t="str">
        <f t="shared" si="13"/>
        <v>62 DayJuly-September 2024NCAAll Cancer Types* (screened only)</v>
      </c>
      <c r="B798" t="s">
        <v>193</v>
      </c>
      <c r="C798" t="s">
        <v>196</v>
      </c>
      <c r="D798" t="s">
        <v>150</v>
      </c>
      <c r="E798" t="s">
        <v>95</v>
      </c>
      <c r="F798">
        <v>165</v>
      </c>
      <c r="G798">
        <v>108</v>
      </c>
      <c r="H798">
        <v>65.454545454545496</v>
      </c>
      <c r="I798">
        <v>352</v>
      </c>
      <c r="J798">
        <v>49</v>
      </c>
      <c r="K798">
        <v>138</v>
      </c>
      <c r="L798">
        <v>180</v>
      </c>
      <c r="M798" s="38"/>
    </row>
    <row r="799" spans="1:13" x14ac:dyDescent="0.35">
      <c r="A799" t="str">
        <f t="shared" si="13"/>
        <v>62 DayJuly-September 2024NHS Ayrshire &amp; ArranAll Cancer Types* (screened only)</v>
      </c>
      <c r="B799" t="s">
        <v>193</v>
      </c>
      <c r="C799" t="s">
        <v>196</v>
      </c>
      <c r="D799" t="s">
        <v>162</v>
      </c>
      <c r="E799" t="s">
        <v>95</v>
      </c>
      <c r="F799">
        <v>69</v>
      </c>
      <c r="G799">
        <v>65</v>
      </c>
      <c r="H799">
        <v>94.202898550724598</v>
      </c>
      <c r="I799">
        <v>89</v>
      </c>
      <c r="J799">
        <v>44</v>
      </c>
      <c r="K799">
        <v>61</v>
      </c>
      <c r="L799">
        <v>65</v>
      </c>
      <c r="M799" s="39"/>
    </row>
    <row r="800" spans="1:13" x14ac:dyDescent="0.35">
      <c r="A800" t="str">
        <f t="shared" si="13"/>
        <v>62 DayJuly-September 2024NHS BordersAll Cancer Types* (screened only)</v>
      </c>
      <c r="B800" t="s">
        <v>193</v>
      </c>
      <c r="C800" t="s">
        <v>196</v>
      </c>
      <c r="D800" t="s">
        <v>0</v>
      </c>
      <c r="E800" t="s">
        <v>95</v>
      </c>
      <c r="F800">
        <v>4</v>
      </c>
      <c r="G800">
        <v>4</v>
      </c>
      <c r="H800">
        <v>100</v>
      </c>
      <c r="I800">
        <v>58</v>
      </c>
      <c r="J800">
        <v>50</v>
      </c>
      <c r="M800" s="38"/>
    </row>
    <row r="801" spans="1:13" x14ac:dyDescent="0.35">
      <c r="A801" t="str">
        <f t="shared" si="13"/>
        <v>62 DayJuly-September 2024NHS Dumfries &amp; GallowayAll Cancer Types* (screened only)</v>
      </c>
      <c r="B801" t="s">
        <v>193</v>
      </c>
      <c r="C801" t="s">
        <v>196</v>
      </c>
      <c r="D801" t="s">
        <v>163</v>
      </c>
      <c r="E801" t="s">
        <v>95</v>
      </c>
      <c r="F801">
        <v>4</v>
      </c>
      <c r="G801">
        <v>4</v>
      </c>
      <c r="H801">
        <v>100</v>
      </c>
      <c r="I801">
        <v>61</v>
      </c>
      <c r="J801">
        <v>52</v>
      </c>
      <c r="M801" s="39"/>
    </row>
    <row r="802" spans="1:13" x14ac:dyDescent="0.35">
      <c r="A802" t="str">
        <f t="shared" si="13"/>
        <v>62 DayJuly-September 2024NHS FifeAll Cancer Types* (screened only)</v>
      </c>
      <c r="B802" t="s">
        <v>193</v>
      </c>
      <c r="C802" t="s">
        <v>196</v>
      </c>
      <c r="D802" t="s">
        <v>164</v>
      </c>
      <c r="E802" t="s">
        <v>95</v>
      </c>
      <c r="F802">
        <v>15</v>
      </c>
      <c r="G802">
        <v>10</v>
      </c>
      <c r="H802">
        <v>66.6666666666667</v>
      </c>
      <c r="I802">
        <v>105</v>
      </c>
      <c r="J802">
        <v>61</v>
      </c>
      <c r="M802" s="38"/>
    </row>
    <row r="803" spans="1:13" x14ac:dyDescent="0.35">
      <c r="A803" t="str">
        <f t="shared" si="13"/>
        <v>62 DayJuly-September 2024NHS Forth ValleyAll Cancer Types* (screened only)</v>
      </c>
      <c r="B803" t="s">
        <v>193</v>
      </c>
      <c r="C803" t="s">
        <v>196</v>
      </c>
      <c r="D803" t="s">
        <v>165</v>
      </c>
      <c r="E803" t="s">
        <v>95</v>
      </c>
      <c r="F803">
        <v>6</v>
      </c>
      <c r="G803">
        <v>6</v>
      </c>
      <c r="H803">
        <v>100</v>
      </c>
      <c r="I803">
        <v>62</v>
      </c>
      <c r="J803">
        <v>58</v>
      </c>
      <c r="M803" s="39"/>
    </row>
    <row r="804" spans="1:13" x14ac:dyDescent="0.35">
      <c r="A804" t="str">
        <f t="shared" si="13"/>
        <v>62 DayJuly-September 2024NHS GrampianAll Cancer Types* (screened only)</v>
      </c>
      <c r="B804" t="s">
        <v>193</v>
      </c>
      <c r="C804" t="s">
        <v>196</v>
      </c>
      <c r="D804" t="s">
        <v>166</v>
      </c>
      <c r="E804" t="s">
        <v>95</v>
      </c>
      <c r="F804">
        <v>81</v>
      </c>
      <c r="G804">
        <v>38</v>
      </c>
      <c r="H804">
        <v>46.913580246913597</v>
      </c>
      <c r="I804">
        <v>352</v>
      </c>
      <c r="J804">
        <v>63</v>
      </c>
      <c r="K804">
        <v>180</v>
      </c>
      <c r="L804">
        <v>201</v>
      </c>
      <c r="M804" s="38"/>
    </row>
    <row r="805" spans="1:13" x14ac:dyDescent="0.35">
      <c r="A805" t="str">
        <f t="shared" si="13"/>
        <v>62 DayJuly-September 2024NHS Greater Glasgow &amp; ClydeAll Cancer Types* (screened only)</v>
      </c>
      <c r="B805" t="s">
        <v>193</v>
      </c>
      <c r="C805" t="s">
        <v>196</v>
      </c>
      <c r="D805" t="s">
        <v>11</v>
      </c>
      <c r="E805" t="s">
        <v>95</v>
      </c>
      <c r="F805">
        <v>180</v>
      </c>
      <c r="G805">
        <v>143</v>
      </c>
      <c r="H805">
        <v>79.4444444444444</v>
      </c>
      <c r="I805">
        <v>148</v>
      </c>
      <c r="J805">
        <v>47</v>
      </c>
      <c r="K805">
        <v>79</v>
      </c>
      <c r="L805">
        <v>96</v>
      </c>
      <c r="M805" s="39"/>
    </row>
    <row r="806" spans="1:13" x14ac:dyDescent="0.35">
      <c r="A806" t="str">
        <f t="shared" si="13"/>
        <v>62 DayJuly-September 2024NHS HighlandAll Cancer Types* (screened only)</v>
      </c>
      <c r="B806" t="s">
        <v>193</v>
      </c>
      <c r="C806" t="s">
        <v>196</v>
      </c>
      <c r="D806" t="s">
        <v>1</v>
      </c>
      <c r="E806" t="s">
        <v>95</v>
      </c>
      <c r="F806">
        <v>39</v>
      </c>
      <c r="G806">
        <v>30</v>
      </c>
      <c r="H806">
        <v>76.923076923076906</v>
      </c>
      <c r="I806">
        <v>87</v>
      </c>
      <c r="J806">
        <v>49</v>
      </c>
      <c r="M806" s="38"/>
    </row>
    <row r="807" spans="1:13" x14ac:dyDescent="0.35">
      <c r="A807" t="str">
        <f t="shared" si="13"/>
        <v>62 DayJuly-September 2024NHS LanarkshireAll Cancer Types* (screened only)</v>
      </c>
      <c r="B807" t="s">
        <v>193</v>
      </c>
      <c r="C807" t="s">
        <v>196</v>
      </c>
      <c r="D807" t="s">
        <v>2</v>
      </c>
      <c r="E807" t="s">
        <v>95</v>
      </c>
      <c r="F807">
        <v>21</v>
      </c>
      <c r="G807">
        <v>21</v>
      </c>
      <c r="H807">
        <v>100</v>
      </c>
      <c r="I807">
        <v>62</v>
      </c>
      <c r="J807">
        <v>44</v>
      </c>
      <c r="M807" s="39"/>
    </row>
    <row r="808" spans="1:13" x14ac:dyDescent="0.35">
      <c r="A808" t="str">
        <f t="shared" si="13"/>
        <v>62 DayJuly-September 2024NHS LothianAll Cancer Types* (screened only)</v>
      </c>
      <c r="B808" t="s">
        <v>193</v>
      </c>
      <c r="C808" t="s">
        <v>196</v>
      </c>
      <c r="D808" t="s">
        <v>3</v>
      </c>
      <c r="E808" t="s">
        <v>95</v>
      </c>
      <c r="F808">
        <v>113</v>
      </c>
      <c r="G808">
        <v>99</v>
      </c>
      <c r="H808">
        <v>87.610619469026503</v>
      </c>
      <c r="I808">
        <v>109</v>
      </c>
      <c r="J808">
        <v>44</v>
      </c>
      <c r="K808">
        <v>70</v>
      </c>
      <c r="L808">
        <v>87</v>
      </c>
      <c r="M808" s="38"/>
    </row>
    <row r="809" spans="1:13" x14ac:dyDescent="0.35">
      <c r="A809" t="str">
        <f t="shared" si="13"/>
        <v>62 DayJuly-September 2024NHS ScotlandAll Cancer Types* (screened only)</v>
      </c>
      <c r="B809" t="s">
        <v>193</v>
      </c>
      <c r="C809" t="s">
        <v>196</v>
      </c>
      <c r="D809" t="s">
        <v>8</v>
      </c>
      <c r="E809" t="s">
        <v>95</v>
      </c>
      <c r="F809">
        <v>577</v>
      </c>
      <c r="G809">
        <v>460</v>
      </c>
      <c r="H809">
        <v>79.722703639514705</v>
      </c>
      <c r="I809">
        <v>352</v>
      </c>
      <c r="J809">
        <v>47</v>
      </c>
      <c r="K809">
        <v>80</v>
      </c>
      <c r="L809">
        <v>109</v>
      </c>
      <c r="M809" s="39"/>
    </row>
    <row r="810" spans="1:13" x14ac:dyDescent="0.35">
      <c r="A810" t="str">
        <f t="shared" si="13"/>
        <v>62 DayJuly-September 2024NHS ShetlandAll Cancer Types* (screened only)</v>
      </c>
      <c r="B810" t="s">
        <v>193</v>
      </c>
      <c r="C810" t="s">
        <v>196</v>
      </c>
      <c r="D810" t="s">
        <v>5</v>
      </c>
      <c r="E810" t="s">
        <v>95</v>
      </c>
      <c r="F810">
        <v>2</v>
      </c>
      <c r="G810">
        <v>2</v>
      </c>
      <c r="H810">
        <v>100</v>
      </c>
      <c r="I810">
        <v>50</v>
      </c>
      <c r="M810" s="38"/>
    </row>
    <row r="811" spans="1:13" x14ac:dyDescent="0.35">
      <c r="A811" t="str">
        <f t="shared" si="13"/>
        <v>62 DayJuly-September 2024NHS TaysideAll Cancer Types* (screened only)</v>
      </c>
      <c r="B811" t="s">
        <v>193</v>
      </c>
      <c r="C811" t="s">
        <v>196</v>
      </c>
      <c r="D811" t="s">
        <v>6</v>
      </c>
      <c r="E811" t="s">
        <v>95</v>
      </c>
      <c r="F811">
        <v>43</v>
      </c>
      <c r="G811">
        <v>38</v>
      </c>
      <c r="H811">
        <v>88.3720930232558</v>
      </c>
      <c r="I811">
        <v>86</v>
      </c>
      <c r="J811">
        <v>42</v>
      </c>
      <c r="K811">
        <v>63</v>
      </c>
      <c r="L811">
        <v>65</v>
      </c>
      <c r="M811" s="39"/>
    </row>
    <row r="812" spans="1:13" x14ac:dyDescent="0.35">
      <c r="A812" t="str">
        <f t="shared" si="13"/>
        <v>62 DayJuly-September 2024SCANAll Cancer Types* (screened only)</v>
      </c>
      <c r="B812" t="s">
        <v>193</v>
      </c>
      <c r="C812" t="s">
        <v>196</v>
      </c>
      <c r="D812" t="s">
        <v>9</v>
      </c>
      <c r="E812" t="s">
        <v>95</v>
      </c>
      <c r="F812">
        <v>136</v>
      </c>
      <c r="G812">
        <v>117</v>
      </c>
      <c r="H812">
        <v>86.029411764705898</v>
      </c>
      <c r="I812">
        <v>109</v>
      </c>
      <c r="J812">
        <v>46</v>
      </c>
      <c r="K812">
        <v>70</v>
      </c>
      <c r="L812">
        <v>87</v>
      </c>
      <c r="M812" s="38"/>
    </row>
    <row r="813" spans="1:13" x14ac:dyDescent="0.35">
      <c r="A813" t="str">
        <f t="shared" si="13"/>
        <v>62 DayJuly-September 2024WOSCANAll Cancer Types* (screened only)</v>
      </c>
      <c r="B813" t="s">
        <v>193</v>
      </c>
      <c r="C813" t="s">
        <v>196</v>
      </c>
      <c r="D813" t="s">
        <v>10</v>
      </c>
      <c r="E813" t="s">
        <v>95</v>
      </c>
      <c r="F813">
        <v>276</v>
      </c>
      <c r="G813">
        <v>235</v>
      </c>
      <c r="H813">
        <v>85.144927536231904</v>
      </c>
      <c r="I813">
        <v>148</v>
      </c>
      <c r="J813">
        <v>46</v>
      </c>
      <c r="K813">
        <v>72</v>
      </c>
      <c r="L813">
        <v>85</v>
      </c>
      <c r="M813" s="39"/>
    </row>
    <row r="814" spans="1:13" x14ac:dyDescent="0.35">
      <c r="A814" t="str">
        <f t="shared" si="13"/>
        <v>62 DayJuly-September 2024NCABreast</v>
      </c>
      <c r="B814" t="s">
        <v>193</v>
      </c>
      <c r="C814" t="s">
        <v>196</v>
      </c>
      <c r="D814" t="s">
        <v>150</v>
      </c>
      <c r="E814" t="s">
        <v>12</v>
      </c>
      <c r="F814">
        <v>270</v>
      </c>
      <c r="G814">
        <v>189</v>
      </c>
      <c r="H814">
        <v>70</v>
      </c>
      <c r="I814">
        <v>162</v>
      </c>
      <c r="J814">
        <v>51</v>
      </c>
      <c r="K814">
        <v>84</v>
      </c>
      <c r="L814">
        <v>93</v>
      </c>
      <c r="M814" s="38"/>
    </row>
    <row r="815" spans="1:13" x14ac:dyDescent="0.35">
      <c r="A815" t="str">
        <f t="shared" si="13"/>
        <v>62 DayJuly-September 2024NHS Ayrshire &amp; ArranBreast</v>
      </c>
      <c r="B815" t="s">
        <v>193</v>
      </c>
      <c r="C815" t="s">
        <v>196</v>
      </c>
      <c r="D815" t="s">
        <v>162</v>
      </c>
      <c r="E815" t="s">
        <v>12</v>
      </c>
      <c r="F815">
        <v>83</v>
      </c>
      <c r="G815">
        <v>76</v>
      </c>
      <c r="H815">
        <v>91.566265060240994</v>
      </c>
      <c r="I815">
        <v>89</v>
      </c>
      <c r="J815">
        <v>48</v>
      </c>
      <c r="K815">
        <v>62</v>
      </c>
      <c r="L815">
        <v>68</v>
      </c>
      <c r="M815" s="39"/>
    </row>
    <row r="816" spans="1:13" x14ac:dyDescent="0.35">
      <c r="A816" t="str">
        <f t="shared" si="13"/>
        <v>62 DayJuly-September 2024NHS BordersBreast</v>
      </c>
      <c r="B816" t="s">
        <v>193</v>
      </c>
      <c r="C816" t="s">
        <v>196</v>
      </c>
      <c r="D816" t="s">
        <v>0</v>
      </c>
      <c r="E816" t="s">
        <v>12</v>
      </c>
      <c r="F816">
        <v>10</v>
      </c>
      <c r="G816">
        <v>8</v>
      </c>
      <c r="H816">
        <v>80</v>
      </c>
      <c r="I816">
        <v>91</v>
      </c>
      <c r="J816">
        <v>52</v>
      </c>
      <c r="M816" s="38"/>
    </row>
    <row r="817" spans="1:13" x14ac:dyDescent="0.35">
      <c r="A817" t="str">
        <f t="shared" si="13"/>
        <v>62 DayJuly-September 2024NHS Dumfries &amp; GallowayBreast</v>
      </c>
      <c r="B817" t="s">
        <v>193</v>
      </c>
      <c r="C817" t="s">
        <v>196</v>
      </c>
      <c r="D817" t="s">
        <v>163</v>
      </c>
      <c r="E817" t="s">
        <v>12</v>
      </c>
      <c r="F817">
        <v>19</v>
      </c>
      <c r="G817">
        <v>19</v>
      </c>
      <c r="H817">
        <v>100</v>
      </c>
      <c r="I817">
        <v>61</v>
      </c>
      <c r="J817">
        <v>36</v>
      </c>
      <c r="M817" s="39"/>
    </row>
    <row r="818" spans="1:13" x14ac:dyDescent="0.35">
      <c r="A818" t="str">
        <f t="shared" si="13"/>
        <v>62 DayJuly-September 2024NHS FifeBreast</v>
      </c>
      <c r="B818" t="s">
        <v>193</v>
      </c>
      <c r="C818" t="s">
        <v>196</v>
      </c>
      <c r="D818" t="s">
        <v>164</v>
      </c>
      <c r="E818" t="s">
        <v>12</v>
      </c>
      <c r="F818">
        <v>32</v>
      </c>
      <c r="G818">
        <v>31</v>
      </c>
      <c r="H818">
        <v>96.875</v>
      </c>
      <c r="I818">
        <v>70</v>
      </c>
      <c r="J818">
        <v>48</v>
      </c>
      <c r="M818" s="38"/>
    </row>
    <row r="819" spans="1:13" x14ac:dyDescent="0.35">
      <c r="A819" t="str">
        <f t="shared" si="13"/>
        <v>62 DayJuly-September 2024NHS Forth ValleyBreast</v>
      </c>
      <c r="B819" t="s">
        <v>193</v>
      </c>
      <c r="C819" t="s">
        <v>196</v>
      </c>
      <c r="D819" t="s">
        <v>165</v>
      </c>
      <c r="E819" t="s">
        <v>12</v>
      </c>
      <c r="F819">
        <v>42</v>
      </c>
      <c r="G819">
        <v>42</v>
      </c>
      <c r="H819">
        <v>100</v>
      </c>
      <c r="I819">
        <v>62</v>
      </c>
      <c r="J819">
        <v>36</v>
      </c>
      <c r="K819">
        <v>55</v>
      </c>
      <c r="L819">
        <v>56</v>
      </c>
      <c r="M819" s="39"/>
    </row>
    <row r="820" spans="1:13" x14ac:dyDescent="0.35">
      <c r="A820" t="str">
        <f t="shared" si="13"/>
        <v>62 DayJuly-September 2024NHS GrampianBreast</v>
      </c>
      <c r="B820" t="s">
        <v>193</v>
      </c>
      <c r="C820" t="s">
        <v>196</v>
      </c>
      <c r="D820" t="s">
        <v>166</v>
      </c>
      <c r="E820" t="s">
        <v>12</v>
      </c>
      <c r="F820">
        <v>114</v>
      </c>
      <c r="G820">
        <v>72</v>
      </c>
      <c r="H820">
        <v>63.157894736842103</v>
      </c>
      <c r="I820">
        <v>162</v>
      </c>
      <c r="J820">
        <v>57</v>
      </c>
      <c r="K820">
        <v>86</v>
      </c>
      <c r="L820">
        <v>114</v>
      </c>
      <c r="M820" s="38"/>
    </row>
    <row r="821" spans="1:13" x14ac:dyDescent="0.35">
      <c r="A821" t="str">
        <f t="shared" si="13"/>
        <v>62 DayJuly-September 2024NHS Greater Glasgow &amp; ClydeBreast</v>
      </c>
      <c r="B821" t="s">
        <v>193</v>
      </c>
      <c r="C821" t="s">
        <v>196</v>
      </c>
      <c r="D821" t="s">
        <v>11</v>
      </c>
      <c r="E821" t="s">
        <v>12</v>
      </c>
      <c r="F821">
        <v>328</v>
      </c>
      <c r="G821">
        <v>306</v>
      </c>
      <c r="H821">
        <v>93.292682926829301</v>
      </c>
      <c r="I821">
        <v>97</v>
      </c>
      <c r="J821">
        <v>44</v>
      </c>
      <c r="K821">
        <v>60</v>
      </c>
      <c r="L821">
        <v>68</v>
      </c>
      <c r="M821" s="39"/>
    </row>
    <row r="822" spans="1:13" x14ac:dyDescent="0.35">
      <c r="A822" t="str">
        <f t="shared" si="13"/>
        <v>62 DayJuly-September 2024NHS HighlandBreast</v>
      </c>
      <c r="B822" t="s">
        <v>193</v>
      </c>
      <c r="C822" t="s">
        <v>196</v>
      </c>
      <c r="D822" t="s">
        <v>1</v>
      </c>
      <c r="E822" t="s">
        <v>12</v>
      </c>
      <c r="F822">
        <v>65</v>
      </c>
      <c r="G822">
        <v>36</v>
      </c>
      <c r="H822">
        <v>55.384615384615401</v>
      </c>
      <c r="I822">
        <v>127</v>
      </c>
      <c r="J822">
        <v>58</v>
      </c>
      <c r="K822">
        <v>91</v>
      </c>
      <c r="L822">
        <v>93</v>
      </c>
      <c r="M822" s="38"/>
    </row>
    <row r="823" spans="1:13" x14ac:dyDescent="0.35">
      <c r="A823" t="str">
        <f t="shared" si="13"/>
        <v>62 DayJuly-September 2024NHS LanarkshireBreast</v>
      </c>
      <c r="B823" t="s">
        <v>193</v>
      </c>
      <c r="C823" t="s">
        <v>196</v>
      </c>
      <c r="D823" t="s">
        <v>2</v>
      </c>
      <c r="E823" t="s">
        <v>12</v>
      </c>
      <c r="F823">
        <v>70</v>
      </c>
      <c r="G823">
        <v>70</v>
      </c>
      <c r="H823">
        <v>100</v>
      </c>
      <c r="I823">
        <v>60</v>
      </c>
      <c r="J823">
        <v>44</v>
      </c>
      <c r="K823">
        <v>53</v>
      </c>
      <c r="L823">
        <v>57</v>
      </c>
      <c r="M823" s="39"/>
    </row>
    <row r="824" spans="1:13" x14ac:dyDescent="0.35">
      <c r="A824" t="str">
        <f t="shared" si="13"/>
        <v>62 DayJuly-September 2024NHS LothianBreast</v>
      </c>
      <c r="B824" t="s">
        <v>193</v>
      </c>
      <c r="C824" t="s">
        <v>196</v>
      </c>
      <c r="D824" t="s">
        <v>3</v>
      </c>
      <c r="E824" t="s">
        <v>12</v>
      </c>
      <c r="F824">
        <v>177</v>
      </c>
      <c r="G824">
        <v>172</v>
      </c>
      <c r="H824">
        <v>97.175141242937897</v>
      </c>
      <c r="I824">
        <v>77</v>
      </c>
      <c r="J824">
        <v>41</v>
      </c>
      <c r="K824">
        <v>57</v>
      </c>
      <c r="L824">
        <v>60</v>
      </c>
      <c r="M824" s="38"/>
    </row>
    <row r="825" spans="1:13" x14ac:dyDescent="0.35">
      <c r="A825" t="str">
        <f t="shared" si="13"/>
        <v>62 DayJuly-September 2024NHS ScotlandBreast</v>
      </c>
      <c r="B825" t="s">
        <v>193</v>
      </c>
      <c r="C825" t="s">
        <v>196</v>
      </c>
      <c r="D825" t="s">
        <v>8</v>
      </c>
      <c r="E825" t="s">
        <v>12</v>
      </c>
      <c r="F825">
        <v>1031</v>
      </c>
      <c r="G825">
        <v>913</v>
      </c>
      <c r="H825">
        <v>88.554801163918498</v>
      </c>
      <c r="I825">
        <v>162</v>
      </c>
      <c r="J825">
        <v>45</v>
      </c>
      <c r="K825">
        <v>66</v>
      </c>
      <c r="L825">
        <v>78</v>
      </c>
      <c r="M825" s="39"/>
    </row>
    <row r="826" spans="1:13" x14ac:dyDescent="0.35">
      <c r="A826" t="str">
        <f t="shared" si="13"/>
        <v>62 DayJuly-September 2024NHS ShetlandBreast</v>
      </c>
      <c r="B826" t="s">
        <v>193</v>
      </c>
      <c r="C826" t="s">
        <v>196</v>
      </c>
      <c r="D826" t="s">
        <v>5</v>
      </c>
      <c r="E826" t="s">
        <v>12</v>
      </c>
      <c r="F826">
        <v>3</v>
      </c>
      <c r="G826">
        <v>3</v>
      </c>
      <c r="H826">
        <v>100</v>
      </c>
      <c r="I826">
        <v>57</v>
      </c>
      <c r="J826">
        <v>45</v>
      </c>
      <c r="M826" s="38"/>
    </row>
    <row r="827" spans="1:13" x14ac:dyDescent="0.35">
      <c r="A827" t="str">
        <f t="shared" si="13"/>
        <v>62 DayJuly-September 2024NHS TaysideBreast</v>
      </c>
      <c r="B827" t="s">
        <v>193</v>
      </c>
      <c r="C827" t="s">
        <v>196</v>
      </c>
      <c r="D827" t="s">
        <v>6</v>
      </c>
      <c r="E827" t="s">
        <v>12</v>
      </c>
      <c r="F827">
        <v>88</v>
      </c>
      <c r="G827">
        <v>78</v>
      </c>
      <c r="H827">
        <v>88.636363636363598</v>
      </c>
      <c r="I827">
        <v>89</v>
      </c>
      <c r="J827">
        <v>45</v>
      </c>
      <c r="K827">
        <v>63</v>
      </c>
      <c r="L827">
        <v>74</v>
      </c>
      <c r="M827" s="39"/>
    </row>
    <row r="828" spans="1:13" x14ac:dyDescent="0.35">
      <c r="A828" t="str">
        <f t="shared" si="13"/>
        <v>62 DayJuly-September 2024SCANBreast</v>
      </c>
      <c r="B828" t="s">
        <v>193</v>
      </c>
      <c r="C828" t="s">
        <v>196</v>
      </c>
      <c r="D828" t="s">
        <v>9</v>
      </c>
      <c r="E828" t="s">
        <v>12</v>
      </c>
      <c r="F828">
        <v>238</v>
      </c>
      <c r="G828">
        <v>230</v>
      </c>
      <c r="H828">
        <v>96.6386554621849</v>
      </c>
      <c r="I828">
        <v>91</v>
      </c>
      <c r="J828">
        <v>42</v>
      </c>
      <c r="K828">
        <v>58</v>
      </c>
      <c r="L828">
        <v>60</v>
      </c>
      <c r="M828" s="38"/>
    </row>
    <row r="829" spans="1:13" x14ac:dyDescent="0.35">
      <c r="A829" t="str">
        <f t="shared" si="13"/>
        <v>62 DayJuly-September 2024WOSCANBreast</v>
      </c>
      <c r="B829" t="s">
        <v>193</v>
      </c>
      <c r="C829" t="s">
        <v>196</v>
      </c>
      <c r="D829" t="s">
        <v>10</v>
      </c>
      <c r="E829" t="s">
        <v>12</v>
      </c>
      <c r="F829">
        <v>523</v>
      </c>
      <c r="G829">
        <v>494</v>
      </c>
      <c r="H829">
        <v>94.455066921606104</v>
      </c>
      <c r="I829">
        <v>97</v>
      </c>
      <c r="J829">
        <v>44</v>
      </c>
      <c r="K829">
        <v>60</v>
      </c>
      <c r="L829">
        <v>63</v>
      </c>
      <c r="M829" s="39"/>
    </row>
    <row r="830" spans="1:13" x14ac:dyDescent="0.35">
      <c r="A830" t="str">
        <f t="shared" si="13"/>
        <v>62 DayJuly-September 2024NCABreast (screened excluded)</v>
      </c>
      <c r="B830" t="s">
        <v>193</v>
      </c>
      <c r="C830" t="s">
        <v>196</v>
      </c>
      <c r="D830" t="s">
        <v>150</v>
      </c>
      <c r="E830" t="s">
        <v>30</v>
      </c>
      <c r="F830">
        <v>146</v>
      </c>
      <c r="G830">
        <v>90</v>
      </c>
      <c r="H830">
        <v>61.643835616438402</v>
      </c>
      <c r="I830">
        <v>128</v>
      </c>
      <c r="J830">
        <v>58</v>
      </c>
      <c r="K830">
        <v>92</v>
      </c>
      <c r="L830">
        <v>110</v>
      </c>
      <c r="M830" s="38"/>
    </row>
    <row r="831" spans="1:13" x14ac:dyDescent="0.35">
      <c r="A831" t="str">
        <f t="shared" si="13"/>
        <v>62 DayJuly-September 2024NHS Ayrshire &amp; ArranBreast (screened excluded)</v>
      </c>
      <c r="B831" t="s">
        <v>193</v>
      </c>
      <c r="C831" t="s">
        <v>196</v>
      </c>
      <c r="D831" t="s">
        <v>162</v>
      </c>
      <c r="E831" t="s">
        <v>30</v>
      </c>
      <c r="F831">
        <v>32</v>
      </c>
      <c r="G831">
        <v>28</v>
      </c>
      <c r="H831">
        <v>87.5</v>
      </c>
      <c r="I831">
        <v>81</v>
      </c>
      <c r="J831">
        <v>52</v>
      </c>
      <c r="M831" s="39"/>
    </row>
    <row r="832" spans="1:13" x14ac:dyDescent="0.35">
      <c r="A832" t="str">
        <f t="shared" si="13"/>
        <v>62 DayJuly-September 2024NHS BordersBreast (screened excluded)</v>
      </c>
      <c r="B832" t="s">
        <v>193</v>
      </c>
      <c r="C832" t="s">
        <v>196</v>
      </c>
      <c r="D832" t="s">
        <v>0</v>
      </c>
      <c r="E832" t="s">
        <v>30</v>
      </c>
      <c r="F832">
        <v>10</v>
      </c>
      <c r="G832">
        <v>8</v>
      </c>
      <c r="H832">
        <v>80</v>
      </c>
      <c r="I832">
        <v>91</v>
      </c>
      <c r="J832">
        <v>52</v>
      </c>
      <c r="M832" s="38"/>
    </row>
    <row r="833" spans="1:13" x14ac:dyDescent="0.35">
      <c r="A833" t="str">
        <f t="shared" si="13"/>
        <v>62 DayJuly-September 2024NHS Dumfries &amp; GallowayBreast (screened excluded)</v>
      </c>
      <c r="B833" t="s">
        <v>193</v>
      </c>
      <c r="C833" t="s">
        <v>196</v>
      </c>
      <c r="D833" t="s">
        <v>163</v>
      </c>
      <c r="E833" t="s">
        <v>30</v>
      </c>
      <c r="F833">
        <v>19</v>
      </c>
      <c r="G833">
        <v>19</v>
      </c>
      <c r="H833">
        <v>100</v>
      </c>
      <c r="I833">
        <v>61</v>
      </c>
      <c r="J833">
        <v>36</v>
      </c>
      <c r="M833" s="39"/>
    </row>
    <row r="834" spans="1:13" x14ac:dyDescent="0.35">
      <c r="A834" t="str">
        <f t="shared" si="13"/>
        <v>62 DayJuly-September 2024NHS FifeBreast (screened excluded)</v>
      </c>
      <c r="B834" t="s">
        <v>193</v>
      </c>
      <c r="C834" t="s">
        <v>196</v>
      </c>
      <c r="D834" t="s">
        <v>164</v>
      </c>
      <c r="E834" t="s">
        <v>30</v>
      </c>
      <c r="F834">
        <v>32</v>
      </c>
      <c r="G834">
        <v>31</v>
      </c>
      <c r="H834">
        <v>96.875</v>
      </c>
      <c r="I834">
        <v>70</v>
      </c>
      <c r="J834">
        <v>48</v>
      </c>
      <c r="M834" s="38"/>
    </row>
    <row r="835" spans="1:13" x14ac:dyDescent="0.35">
      <c r="A835" t="str">
        <f t="shared" si="13"/>
        <v>62 DayJuly-September 2024NHS Forth ValleyBreast (screened excluded)</v>
      </c>
      <c r="B835" t="s">
        <v>193</v>
      </c>
      <c r="C835" t="s">
        <v>196</v>
      </c>
      <c r="D835" t="s">
        <v>165</v>
      </c>
      <c r="E835" t="s">
        <v>30</v>
      </c>
      <c r="F835">
        <v>42</v>
      </c>
      <c r="G835">
        <v>42</v>
      </c>
      <c r="H835">
        <v>100</v>
      </c>
      <c r="I835">
        <v>62</v>
      </c>
      <c r="J835">
        <v>36</v>
      </c>
      <c r="K835">
        <v>55</v>
      </c>
      <c r="L835">
        <v>56</v>
      </c>
      <c r="M835" s="39"/>
    </row>
    <row r="836" spans="1:13" x14ac:dyDescent="0.35">
      <c r="A836" t="str">
        <f t="shared" si="13"/>
        <v>62 DayJuly-September 2024NHS GrampianBreast (screened excluded)</v>
      </c>
      <c r="B836" t="s">
        <v>193</v>
      </c>
      <c r="C836" t="s">
        <v>196</v>
      </c>
      <c r="D836" t="s">
        <v>166</v>
      </c>
      <c r="E836" t="s">
        <v>30</v>
      </c>
      <c r="F836">
        <v>59</v>
      </c>
      <c r="G836">
        <v>34</v>
      </c>
      <c r="H836">
        <v>57.627118644067799</v>
      </c>
      <c r="I836">
        <v>128</v>
      </c>
      <c r="J836">
        <v>60</v>
      </c>
      <c r="K836">
        <v>106</v>
      </c>
      <c r="L836">
        <v>122</v>
      </c>
      <c r="M836" s="38"/>
    </row>
    <row r="837" spans="1:13" x14ac:dyDescent="0.35">
      <c r="A837" t="str">
        <f t="shared" si="13"/>
        <v>62 DayJuly-September 2024NHS Greater Glasgow &amp; ClydeBreast (screened excluded)</v>
      </c>
      <c r="B837" t="s">
        <v>193</v>
      </c>
      <c r="C837" t="s">
        <v>196</v>
      </c>
      <c r="D837" t="s">
        <v>11</v>
      </c>
      <c r="E837" t="s">
        <v>30</v>
      </c>
      <c r="F837">
        <v>195</v>
      </c>
      <c r="G837">
        <v>181</v>
      </c>
      <c r="H837">
        <v>92.820512820512803</v>
      </c>
      <c r="I837">
        <v>97</v>
      </c>
      <c r="J837">
        <v>44</v>
      </c>
      <c r="K837">
        <v>61</v>
      </c>
      <c r="L837">
        <v>68</v>
      </c>
      <c r="M837" s="39"/>
    </row>
    <row r="838" spans="1:13" x14ac:dyDescent="0.35">
      <c r="A838" t="str">
        <f t="shared" si="13"/>
        <v>62 DayJuly-September 2024NHS HighlandBreast (screened excluded)</v>
      </c>
      <c r="B838" t="s">
        <v>193</v>
      </c>
      <c r="C838" t="s">
        <v>196</v>
      </c>
      <c r="D838" t="s">
        <v>1</v>
      </c>
      <c r="E838" t="s">
        <v>30</v>
      </c>
      <c r="F838">
        <v>37</v>
      </c>
      <c r="G838">
        <v>13</v>
      </c>
      <c r="H838">
        <v>35.135135135135101</v>
      </c>
      <c r="I838">
        <v>127</v>
      </c>
      <c r="J838">
        <v>73</v>
      </c>
      <c r="M838" s="38"/>
    </row>
    <row r="839" spans="1:13" x14ac:dyDescent="0.35">
      <c r="A839" t="str">
        <f t="shared" si="13"/>
        <v>62 DayJuly-September 2024NHS LanarkshireBreast (screened excluded)</v>
      </c>
      <c r="B839" t="s">
        <v>193</v>
      </c>
      <c r="C839" t="s">
        <v>196</v>
      </c>
      <c r="D839" t="s">
        <v>2</v>
      </c>
      <c r="E839" t="s">
        <v>30</v>
      </c>
      <c r="F839">
        <v>70</v>
      </c>
      <c r="G839">
        <v>70</v>
      </c>
      <c r="H839">
        <v>100</v>
      </c>
      <c r="I839">
        <v>60</v>
      </c>
      <c r="J839">
        <v>44</v>
      </c>
      <c r="K839">
        <v>53</v>
      </c>
      <c r="L839">
        <v>57</v>
      </c>
      <c r="M839" s="39"/>
    </row>
    <row r="840" spans="1:13" x14ac:dyDescent="0.35">
      <c r="A840" t="str">
        <f t="shared" si="13"/>
        <v>62 DayJuly-September 2024NHS LothianBreast (screened excluded)</v>
      </c>
      <c r="B840" t="s">
        <v>193</v>
      </c>
      <c r="C840" t="s">
        <v>196</v>
      </c>
      <c r="D840" t="s">
        <v>3</v>
      </c>
      <c r="E840" t="s">
        <v>30</v>
      </c>
      <c r="F840">
        <v>91</v>
      </c>
      <c r="G840">
        <v>88</v>
      </c>
      <c r="H840">
        <v>96.703296703296701</v>
      </c>
      <c r="I840">
        <v>77</v>
      </c>
      <c r="J840">
        <v>41</v>
      </c>
      <c r="K840">
        <v>58</v>
      </c>
      <c r="L840">
        <v>60</v>
      </c>
      <c r="M840" s="38"/>
    </row>
    <row r="841" spans="1:13" x14ac:dyDescent="0.35">
      <c r="A841" t="str">
        <f t="shared" si="13"/>
        <v>62 DayJuly-September 2024NHS ScotlandBreast (screened excluded)</v>
      </c>
      <c r="B841" t="s">
        <v>193</v>
      </c>
      <c r="C841" t="s">
        <v>196</v>
      </c>
      <c r="D841" t="s">
        <v>8</v>
      </c>
      <c r="E841" t="s">
        <v>30</v>
      </c>
      <c r="F841">
        <v>637</v>
      </c>
      <c r="G841">
        <v>557</v>
      </c>
      <c r="H841">
        <v>87.441130298273194</v>
      </c>
      <c r="I841">
        <v>128</v>
      </c>
      <c r="J841">
        <v>46</v>
      </c>
      <c r="K841">
        <v>69</v>
      </c>
      <c r="L841">
        <v>83</v>
      </c>
      <c r="M841" s="39"/>
    </row>
    <row r="842" spans="1:13" x14ac:dyDescent="0.35">
      <c r="A842" t="str">
        <f t="shared" si="13"/>
        <v>62 DayJuly-September 2024NHS ShetlandBreast (screened excluded)</v>
      </c>
      <c r="B842" t="s">
        <v>193</v>
      </c>
      <c r="C842" t="s">
        <v>196</v>
      </c>
      <c r="D842" t="s">
        <v>5</v>
      </c>
      <c r="E842" t="s">
        <v>30</v>
      </c>
      <c r="F842">
        <v>3</v>
      </c>
      <c r="G842">
        <v>3</v>
      </c>
      <c r="H842">
        <v>100</v>
      </c>
      <c r="I842">
        <v>57</v>
      </c>
      <c r="J842">
        <v>45</v>
      </c>
      <c r="M842" s="38"/>
    </row>
    <row r="843" spans="1:13" x14ac:dyDescent="0.35">
      <c r="A843" t="str">
        <f t="shared" si="13"/>
        <v>62 DayJuly-September 2024NHS TaysideBreast (screened excluded)</v>
      </c>
      <c r="B843" t="s">
        <v>193</v>
      </c>
      <c r="C843" t="s">
        <v>196</v>
      </c>
      <c r="D843" t="s">
        <v>6</v>
      </c>
      <c r="E843" t="s">
        <v>30</v>
      </c>
      <c r="F843">
        <v>47</v>
      </c>
      <c r="G843">
        <v>40</v>
      </c>
      <c r="H843">
        <v>85.106382978723403</v>
      </c>
      <c r="I843">
        <v>89</v>
      </c>
      <c r="J843">
        <v>48</v>
      </c>
      <c r="K843">
        <v>69</v>
      </c>
      <c r="L843">
        <v>84</v>
      </c>
      <c r="M843" s="39"/>
    </row>
    <row r="844" spans="1:13" x14ac:dyDescent="0.35">
      <c r="A844" t="str">
        <f t="shared" si="13"/>
        <v>62 DayJuly-September 2024SCANBreast (screened excluded)</v>
      </c>
      <c r="B844" t="s">
        <v>193</v>
      </c>
      <c r="C844" t="s">
        <v>196</v>
      </c>
      <c r="D844" t="s">
        <v>9</v>
      </c>
      <c r="E844" t="s">
        <v>30</v>
      </c>
      <c r="F844">
        <v>152</v>
      </c>
      <c r="G844">
        <v>146</v>
      </c>
      <c r="H844">
        <v>96.052631578947398</v>
      </c>
      <c r="I844">
        <v>91</v>
      </c>
      <c r="J844">
        <v>42</v>
      </c>
      <c r="K844">
        <v>59</v>
      </c>
      <c r="L844">
        <v>60</v>
      </c>
      <c r="M844" s="38"/>
    </row>
    <row r="845" spans="1:13" x14ac:dyDescent="0.35">
      <c r="A845" t="str">
        <f t="shared" si="13"/>
        <v>62 DayJuly-September 2024WOSCANBreast (screened excluded)</v>
      </c>
      <c r="B845" t="s">
        <v>193</v>
      </c>
      <c r="C845" t="s">
        <v>196</v>
      </c>
      <c r="D845" t="s">
        <v>10</v>
      </c>
      <c r="E845" t="s">
        <v>30</v>
      </c>
      <c r="F845">
        <v>339</v>
      </c>
      <c r="G845">
        <v>321</v>
      </c>
      <c r="H845">
        <v>94.690265486725707</v>
      </c>
      <c r="I845">
        <v>97</v>
      </c>
      <c r="J845">
        <v>44</v>
      </c>
      <c r="K845">
        <v>60</v>
      </c>
      <c r="L845">
        <v>63</v>
      </c>
      <c r="M845" s="39"/>
    </row>
    <row r="846" spans="1:13" x14ac:dyDescent="0.35">
      <c r="A846" t="str">
        <f t="shared" si="13"/>
        <v>62 DayJuly-September 2024NCABreast (screened only)</v>
      </c>
      <c r="B846" t="s">
        <v>193</v>
      </c>
      <c r="C846" t="s">
        <v>196</v>
      </c>
      <c r="D846" t="s">
        <v>150</v>
      </c>
      <c r="E846" t="s">
        <v>31</v>
      </c>
      <c r="F846">
        <v>124</v>
      </c>
      <c r="G846">
        <v>99</v>
      </c>
      <c r="H846">
        <v>79.838709677419303</v>
      </c>
      <c r="I846">
        <v>162</v>
      </c>
      <c r="J846">
        <v>44</v>
      </c>
      <c r="K846">
        <v>70</v>
      </c>
      <c r="L846">
        <v>78</v>
      </c>
      <c r="M846" s="38"/>
    </row>
    <row r="847" spans="1:13" x14ac:dyDescent="0.35">
      <c r="A847" t="str">
        <f t="shared" si="13"/>
        <v>62 DayJuly-September 2024NHS Ayrshire &amp; ArranBreast (screened only)</v>
      </c>
      <c r="B847" t="s">
        <v>193</v>
      </c>
      <c r="C847" t="s">
        <v>196</v>
      </c>
      <c r="D847" t="s">
        <v>162</v>
      </c>
      <c r="E847" t="s">
        <v>31</v>
      </c>
      <c r="F847">
        <v>51</v>
      </c>
      <c r="G847">
        <v>48</v>
      </c>
      <c r="H847">
        <v>94.117647058823493</v>
      </c>
      <c r="I847">
        <v>89</v>
      </c>
      <c r="J847">
        <v>44</v>
      </c>
      <c r="K847">
        <v>60</v>
      </c>
      <c r="L847">
        <v>64</v>
      </c>
      <c r="M847" s="39"/>
    </row>
    <row r="848" spans="1:13" x14ac:dyDescent="0.35">
      <c r="A848" t="str">
        <f t="shared" si="13"/>
        <v>62 DayJuly-September 2024NHS GrampianBreast (screened only)</v>
      </c>
      <c r="B848" t="s">
        <v>193</v>
      </c>
      <c r="C848" t="s">
        <v>196</v>
      </c>
      <c r="D848" t="s">
        <v>166</v>
      </c>
      <c r="E848" t="s">
        <v>31</v>
      </c>
      <c r="F848">
        <v>55</v>
      </c>
      <c r="G848">
        <v>38</v>
      </c>
      <c r="H848">
        <v>69.090909090909093</v>
      </c>
      <c r="I848">
        <v>162</v>
      </c>
      <c r="J848">
        <v>41</v>
      </c>
      <c r="K848">
        <v>78</v>
      </c>
      <c r="L848">
        <v>82</v>
      </c>
      <c r="M848" s="38"/>
    </row>
    <row r="849" spans="1:13" x14ac:dyDescent="0.35">
      <c r="A849" t="str">
        <f t="shared" si="13"/>
        <v>62 DayJuly-September 2024NHS Greater Glasgow &amp; ClydeBreast (screened only)</v>
      </c>
      <c r="B849" t="s">
        <v>193</v>
      </c>
      <c r="C849" t="s">
        <v>196</v>
      </c>
      <c r="D849" t="s">
        <v>11</v>
      </c>
      <c r="E849" t="s">
        <v>31</v>
      </c>
      <c r="F849">
        <v>133</v>
      </c>
      <c r="G849">
        <v>125</v>
      </c>
      <c r="H849">
        <v>93.984962406015001</v>
      </c>
      <c r="I849">
        <v>84</v>
      </c>
      <c r="J849">
        <v>43</v>
      </c>
      <c r="K849">
        <v>59</v>
      </c>
      <c r="L849">
        <v>67</v>
      </c>
      <c r="M849" s="39"/>
    </row>
    <row r="850" spans="1:13" x14ac:dyDescent="0.35">
      <c r="A850" t="str">
        <f t="shared" ref="A850:A913" si="14">CONCATENATE(B850,C850,D850,E850)</f>
        <v>62 DayJuly-September 2024NHS HighlandBreast (screened only)</v>
      </c>
      <c r="B850" t="s">
        <v>193</v>
      </c>
      <c r="C850" t="s">
        <v>196</v>
      </c>
      <c r="D850" t="s">
        <v>1</v>
      </c>
      <c r="E850" t="s">
        <v>31</v>
      </c>
      <c r="F850">
        <v>28</v>
      </c>
      <c r="G850">
        <v>23</v>
      </c>
      <c r="H850">
        <v>82.142857142857096</v>
      </c>
      <c r="I850">
        <v>82</v>
      </c>
      <c r="J850">
        <v>48</v>
      </c>
      <c r="M850" s="38"/>
    </row>
    <row r="851" spans="1:13" x14ac:dyDescent="0.35">
      <c r="A851" t="str">
        <f t="shared" si="14"/>
        <v>62 DayJuly-September 2024NHS LothianBreast (screened only)</v>
      </c>
      <c r="B851" t="s">
        <v>193</v>
      </c>
      <c r="C851" t="s">
        <v>196</v>
      </c>
      <c r="D851" t="s">
        <v>3</v>
      </c>
      <c r="E851" t="s">
        <v>31</v>
      </c>
      <c r="F851">
        <v>86</v>
      </c>
      <c r="G851">
        <v>84</v>
      </c>
      <c r="H851">
        <v>97.674418604651194</v>
      </c>
      <c r="I851">
        <v>71</v>
      </c>
      <c r="J851">
        <v>41</v>
      </c>
      <c r="K851">
        <v>55</v>
      </c>
      <c r="L851">
        <v>60</v>
      </c>
      <c r="M851" s="39"/>
    </row>
    <row r="852" spans="1:13" x14ac:dyDescent="0.35">
      <c r="A852" t="str">
        <f t="shared" si="14"/>
        <v>62 DayJuly-September 2024NHS ScotlandBreast (screened only)</v>
      </c>
      <c r="B852" t="s">
        <v>193</v>
      </c>
      <c r="C852" t="s">
        <v>196</v>
      </c>
      <c r="D852" t="s">
        <v>8</v>
      </c>
      <c r="E852" t="s">
        <v>31</v>
      </c>
      <c r="F852">
        <v>394</v>
      </c>
      <c r="G852">
        <v>356</v>
      </c>
      <c r="H852">
        <v>90.355329949238595</v>
      </c>
      <c r="I852">
        <v>162</v>
      </c>
      <c r="J852">
        <v>42</v>
      </c>
      <c r="K852">
        <v>62</v>
      </c>
      <c r="L852">
        <v>70</v>
      </c>
      <c r="M852" s="38"/>
    </row>
    <row r="853" spans="1:13" x14ac:dyDescent="0.35">
      <c r="A853" t="str">
        <f t="shared" si="14"/>
        <v>62 DayJuly-September 2024NHS TaysideBreast (screened only)</v>
      </c>
      <c r="B853" t="s">
        <v>193</v>
      </c>
      <c r="C853" t="s">
        <v>196</v>
      </c>
      <c r="D853" t="s">
        <v>6</v>
      </c>
      <c r="E853" t="s">
        <v>31</v>
      </c>
      <c r="F853">
        <v>41</v>
      </c>
      <c r="G853">
        <v>38</v>
      </c>
      <c r="H853">
        <v>92.682926829268297</v>
      </c>
      <c r="I853">
        <v>77</v>
      </c>
      <c r="J853">
        <v>41</v>
      </c>
      <c r="K853">
        <v>62</v>
      </c>
      <c r="L853">
        <v>63</v>
      </c>
      <c r="M853" s="39"/>
    </row>
    <row r="854" spans="1:13" x14ac:dyDescent="0.35">
      <c r="A854" t="str">
        <f t="shared" si="14"/>
        <v>62 DayJuly-September 2024SCANBreast (screened only)</v>
      </c>
      <c r="B854" t="s">
        <v>193</v>
      </c>
      <c r="C854" t="s">
        <v>196</v>
      </c>
      <c r="D854" t="s">
        <v>9</v>
      </c>
      <c r="E854" t="s">
        <v>31</v>
      </c>
      <c r="F854">
        <v>86</v>
      </c>
      <c r="G854">
        <v>84</v>
      </c>
      <c r="H854">
        <v>97.674418604651194</v>
      </c>
      <c r="I854">
        <v>71</v>
      </c>
      <c r="J854">
        <v>41</v>
      </c>
      <c r="K854">
        <v>55</v>
      </c>
      <c r="L854">
        <v>60</v>
      </c>
      <c r="M854" s="38"/>
    </row>
    <row r="855" spans="1:13" x14ac:dyDescent="0.35">
      <c r="A855" t="str">
        <f t="shared" si="14"/>
        <v>62 DayJuly-September 2024WOSCANBreast (screened only)</v>
      </c>
      <c r="B855" t="s">
        <v>193</v>
      </c>
      <c r="C855" t="s">
        <v>196</v>
      </c>
      <c r="D855" t="s">
        <v>10</v>
      </c>
      <c r="E855" t="s">
        <v>31</v>
      </c>
      <c r="F855">
        <v>184</v>
      </c>
      <c r="G855">
        <v>173</v>
      </c>
      <c r="H855">
        <v>94.021739130434796</v>
      </c>
      <c r="I855">
        <v>89</v>
      </c>
      <c r="J855">
        <v>44</v>
      </c>
      <c r="K855">
        <v>59</v>
      </c>
      <c r="L855">
        <v>67</v>
      </c>
      <c r="M855" s="39"/>
    </row>
    <row r="856" spans="1:13" x14ac:dyDescent="0.35">
      <c r="A856" t="str">
        <f t="shared" si="14"/>
        <v>62 DayJuly-September 2024NCACervical</v>
      </c>
      <c r="B856" t="s">
        <v>193</v>
      </c>
      <c r="C856" t="s">
        <v>196</v>
      </c>
      <c r="D856" t="s">
        <v>150</v>
      </c>
      <c r="E856" t="s">
        <v>13</v>
      </c>
      <c r="F856">
        <v>10</v>
      </c>
      <c r="G856">
        <v>6</v>
      </c>
      <c r="H856">
        <v>60</v>
      </c>
      <c r="I856">
        <v>97</v>
      </c>
      <c r="J856">
        <v>61</v>
      </c>
      <c r="M856" s="38"/>
    </row>
    <row r="857" spans="1:13" x14ac:dyDescent="0.35">
      <c r="A857" t="str">
        <f t="shared" si="14"/>
        <v>62 DayJuly-September 2024NHS Ayrshire &amp; ArranCervical</v>
      </c>
      <c r="B857" t="s">
        <v>193</v>
      </c>
      <c r="C857" t="s">
        <v>196</v>
      </c>
      <c r="D857" t="s">
        <v>162</v>
      </c>
      <c r="E857" t="s">
        <v>13</v>
      </c>
      <c r="F857">
        <v>4</v>
      </c>
      <c r="G857">
        <v>1</v>
      </c>
      <c r="H857">
        <v>25</v>
      </c>
      <c r="I857">
        <v>112</v>
      </c>
      <c r="J857">
        <v>71</v>
      </c>
      <c r="M857" s="39"/>
    </row>
    <row r="858" spans="1:13" x14ac:dyDescent="0.35">
      <c r="A858" t="str">
        <f t="shared" si="14"/>
        <v>62 DayJuly-September 2024NHS FifeCervical</v>
      </c>
      <c r="B858" t="s">
        <v>193</v>
      </c>
      <c r="C858" t="s">
        <v>196</v>
      </c>
      <c r="D858" t="s">
        <v>164</v>
      </c>
      <c r="E858" t="s">
        <v>13</v>
      </c>
      <c r="F858">
        <v>1</v>
      </c>
      <c r="G858">
        <v>0</v>
      </c>
      <c r="H858">
        <v>0</v>
      </c>
      <c r="I858">
        <v>105</v>
      </c>
      <c r="M858" s="38"/>
    </row>
    <row r="859" spans="1:13" x14ac:dyDescent="0.35">
      <c r="A859" t="str">
        <f t="shared" si="14"/>
        <v>62 DayJuly-September 2024NHS Forth ValleyCervical</v>
      </c>
      <c r="B859" t="s">
        <v>193</v>
      </c>
      <c r="C859" t="s">
        <v>196</v>
      </c>
      <c r="D859" t="s">
        <v>165</v>
      </c>
      <c r="E859" t="s">
        <v>13</v>
      </c>
      <c r="F859">
        <v>2</v>
      </c>
      <c r="G859">
        <v>1</v>
      </c>
      <c r="H859">
        <v>50</v>
      </c>
      <c r="I859">
        <v>90</v>
      </c>
      <c r="M859" s="39"/>
    </row>
    <row r="860" spans="1:13" x14ac:dyDescent="0.35">
      <c r="A860" t="str">
        <f t="shared" si="14"/>
        <v>62 DayJuly-September 2024NHS GrampianCervical</v>
      </c>
      <c r="B860" t="s">
        <v>193</v>
      </c>
      <c r="C860" t="s">
        <v>196</v>
      </c>
      <c r="D860" t="s">
        <v>166</v>
      </c>
      <c r="E860" t="s">
        <v>13</v>
      </c>
      <c r="F860">
        <v>3</v>
      </c>
      <c r="G860">
        <v>2</v>
      </c>
      <c r="H860">
        <v>66.6666666666667</v>
      </c>
      <c r="I860">
        <v>97</v>
      </c>
      <c r="J860">
        <v>62</v>
      </c>
      <c r="M860" s="38"/>
    </row>
    <row r="861" spans="1:13" x14ac:dyDescent="0.35">
      <c r="A861" t="str">
        <f t="shared" si="14"/>
        <v>62 DayJuly-September 2024NHS Greater Glasgow &amp; ClydeCervical</v>
      </c>
      <c r="B861" t="s">
        <v>193</v>
      </c>
      <c r="C861" t="s">
        <v>196</v>
      </c>
      <c r="D861" t="s">
        <v>11</v>
      </c>
      <c r="E861" t="s">
        <v>13</v>
      </c>
      <c r="F861">
        <v>13</v>
      </c>
      <c r="G861">
        <v>4</v>
      </c>
      <c r="H861">
        <v>30.769230769230798</v>
      </c>
      <c r="I861">
        <v>154</v>
      </c>
      <c r="J861">
        <v>70</v>
      </c>
      <c r="M861" s="39"/>
    </row>
    <row r="862" spans="1:13" x14ac:dyDescent="0.35">
      <c r="A862" t="str">
        <f t="shared" si="14"/>
        <v>62 DayJuly-September 2024NHS HighlandCervical</v>
      </c>
      <c r="B862" t="s">
        <v>193</v>
      </c>
      <c r="C862" t="s">
        <v>196</v>
      </c>
      <c r="D862" t="s">
        <v>1</v>
      </c>
      <c r="E862" t="s">
        <v>13</v>
      </c>
      <c r="F862">
        <v>5</v>
      </c>
      <c r="G862">
        <v>3</v>
      </c>
      <c r="H862">
        <v>60</v>
      </c>
      <c r="I862">
        <v>82</v>
      </c>
      <c r="J862">
        <v>60</v>
      </c>
      <c r="M862" s="38"/>
    </row>
    <row r="863" spans="1:13" x14ac:dyDescent="0.35">
      <c r="A863" t="str">
        <f t="shared" si="14"/>
        <v>62 DayJuly-September 2024NHS LanarkshireCervical</v>
      </c>
      <c r="B863" t="s">
        <v>193</v>
      </c>
      <c r="C863" t="s">
        <v>196</v>
      </c>
      <c r="D863" t="s">
        <v>2</v>
      </c>
      <c r="E863" t="s">
        <v>13</v>
      </c>
      <c r="F863">
        <v>6</v>
      </c>
      <c r="G863">
        <v>6</v>
      </c>
      <c r="H863">
        <v>100</v>
      </c>
      <c r="I863">
        <v>60</v>
      </c>
      <c r="J863">
        <v>52</v>
      </c>
      <c r="M863" s="39"/>
    </row>
    <row r="864" spans="1:13" x14ac:dyDescent="0.35">
      <c r="A864" t="str">
        <f t="shared" si="14"/>
        <v>62 DayJuly-September 2024NHS LothianCervical</v>
      </c>
      <c r="B864" t="s">
        <v>193</v>
      </c>
      <c r="C864" t="s">
        <v>196</v>
      </c>
      <c r="D864" t="s">
        <v>3</v>
      </c>
      <c r="E864" t="s">
        <v>13</v>
      </c>
      <c r="F864">
        <v>4</v>
      </c>
      <c r="G864">
        <v>2</v>
      </c>
      <c r="H864">
        <v>50</v>
      </c>
      <c r="I864">
        <v>92</v>
      </c>
      <c r="J864">
        <v>65</v>
      </c>
      <c r="M864" s="38"/>
    </row>
    <row r="865" spans="1:13" x14ac:dyDescent="0.35">
      <c r="A865" t="str">
        <f t="shared" si="14"/>
        <v>62 DayJuly-September 2024NHS ScotlandCervical</v>
      </c>
      <c r="B865" t="s">
        <v>193</v>
      </c>
      <c r="C865" t="s">
        <v>196</v>
      </c>
      <c r="D865" t="s">
        <v>8</v>
      </c>
      <c r="E865" t="s">
        <v>13</v>
      </c>
      <c r="F865">
        <v>40</v>
      </c>
      <c r="G865">
        <v>20</v>
      </c>
      <c r="H865">
        <v>50</v>
      </c>
      <c r="I865">
        <v>154</v>
      </c>
      <c r="J865">
        <v>62</v>
      </c>
      <c r="K865">
        <v>105</v>
      </c>
      <c r="L865">
        <v>112</v>
      </c>
      <c r="M865" s="39"/>
    </row>
    <row r="866" spans="1:13" x14ac:dyDescent="0.35">
      <c r="A866" t="str">
        <f t="shared" si="14"/>
        <v>62 DayJuly-September 2024NHS TaysideCervical</v>
      </c>
      <c r="B866" t="s">
        <v>193</v>
      </c>
      <c r="C866" t="s">
        <v>196</v>
      </c>
      <c r="D866" t="s">
        <v>6</v>
      </c>
      <c r="E866" t="s">
        <v>13</v>
      </c>
      <c r="F866">
        <v>2</v>
      </c>
      <c r="G866">
        <v>1</v>
      </c>
      <c r="H866">
        <v>50</v>
      </c>
      <c r="I866">
        <v>65</v>
      </c>
      <c r="M866" s="38"/>
    </row>
    <row r="867" spans="1:13" x14ac:dyDescent="0.35">
      <c r="A867" t="str">
        <f t="shared" si="14"/>
        <v>62 DayJuly-September 2024SCANCervical</v>
      </c>
      <c r="B867" t="s">
        <v>193</v>
      </c>
      <c r="C867" t="s">
        <v>196</v>
      </c>
      <c r="D867" t="s">
        <v>9</v>
      </c>
      <c r="E867" t="s">
        <v>13</v>
      </c>
      <c r="F867">
        <v>5</v>
      </c>
      <c r="G867">
        <v>2</v>
      </c>
      <c r="H867">
        <v>40</v>
      </c>
      <c r="I867">
        <v>105</v>
      </c>
      <c r="J867">
        <v>76</v>
      </c>
      <c r="M867" s="39"/>
    </row>
    <row r="868" spans="1:13" x14ac:dyDescent="0.35">
      <c r="A868" t="str">
        <f t="shared" si="14"/>
        <v>62 DayJuly-September 2024WOSCANCervical</v>
      </c>
      <c r="B868" t="s">
        <v>193</v>
      </c>
      <c r="C868" t="s">
        <v>196</v>
      </c>
      <c r="D868" t="s">
        <v>10</v>
      </c>
      <c r="E868" t="s">
        <v>13</v>
      </c>
      <c r="F868">
        <v>25</v>
      </c>
      <c r="G868">
        <v>12</v>
      </c>
      <c r="H868">
        <v>48</v>
      </c>
      <c r="I868">
        <v>154</v>
      </c>
      <c r="J868">
        <v>63</v>
      </c>
      <c r="M868" s="38"/>
    </row>
    <row r="869" spans="1:13" x14ac:dyDescent="0.35">
      <c r="A869" t="str">
        <f t="shared" si="14"/>
        <v>62 DayJuly-September 2024NCACervical (screened excluded)</v>
      </c>
      <c r="B869" t="s">
        <v>193</v>
      </c>
      <c r="C869" t="s">
        <v>196</v>
      </c>
      <c r="D869" t="s">
        <v>150</v>
      </c>
      <c r="E869" t="s">
        <v>32</v>
      </c>
      <c r="F869">
        <v>7</v>
      </c>
      <c r="G869">
        <v>5</v>
      </c>
      <c r="H869">
        <v>71.428571428571402</v>
      </c>
      <c r="I869">
        <v>97</v>
      </c>
      <c r="J869">
        <v>60</v>
      </c>
      <c r="M869" s="39"/>
    </row>
    <row r="870" spans="1:13" x14ac:dyDescent="0.35">
      <c r="A870" t="str">
        <f t="shared" si="14"/>
        <v>62 DayJuly-September 2024NHS Ayrshire &amp; ArranCervical (screened excluded)</v>
      </c>
      <c r="B870" t="s">
        <v>193</v>
      </c>
      <c r="C870" t="s">
        <v>196</v>
      </c>
      <c r="D870" t="s">
        <v>162</v>
      </c>
      <c r="E870" t="s">
        <v>32</v>
      </c>
      <c r="F870">
        <v>3</v>
      </c>
      <c r="G870">
        <v>0</v>
      </c>
      <c r="H870">
        <v>0</v>
      </c>
      <c r="I870">
        <v>112</v>
      </c>
      <c r="J870">
        <v>72</v>
      </c>
      <c r="M870" s="38"/>
    </row>
    <row r="871" spans="1:13" x14ac:dyDescent="0.35">
      <c r="A871" t="str">
        <f t="shared" si="14"/>
        <v>62 DayJuly-September 2024NHS Forth ValleyCervical (screened excluded)</v>
      </c>
      <c r="B871" t="s">
        <v>193</v>
      </c>
      <c r="C871" t="s">
        <v>196</v>
      </c>
      <c r="D871" t="s">
        <v>165</v>
      </c>
      <c r="E871" t="s">
        <v>32</v>
      </c>
      <c r="F871">
        <v>1</v>
      </c>
      <c r="G871">
        <v>0</v>
      </c>
      <c r="H871">
        <v>0</v>
      </c>
      <c r="I871">
        <v>90</v>
      </c>
      <c r="M871" s="39"/>
    </row>
    <row r="872" spans="1:13" x14ac:dyDescent="0.35">
      <c r="A872" t="str">
        <f t="shared" si="14"/>
        <v>62 DayJuly-September 2024NHS GrampianCervical (screened excluded)</v>
      </c>
      <c r="B872" t="s">
        <v>193</v>
      </c>
      <c r="C872" t="s">
        <v>196</v>
      </c>
      <c r="D872" t="s">
        <v>166</v>
      </c>
      <c r="E872" t="s">
        <v>32</v>
      </c>
      <c r="F872">
        <v>3</v>
      </c>
      <c r="G872">
        <v>2</v>
      </c>
      <c r="H872">
        <v>66.6666666666667</v>
      </c>
      <c r="I872">
        <v>97</v>
      </c>
      <c r="J872">
        <v>62</v>
      </c>
      <c r="M872" s="38"/>
    </row>
    <row r="873" spans="1:13" x14ac:dyDescent="0.35">
      <c r="A873" t="str">
        <f t="shared" si="14"/>
        <v>62 DayJuly-September 2024NHS Greater Glasgow &amp; ClydeCervical (screened excluded)</v>
      </c>
      <c r="B873" t="s">
        <v>193</v>
      </c>
      <c r="C873" t="s">
        <v>196</v>
      </c>
      <c r="D873" t="s">
        <v>11</v>
      </c>
      <c r="E873" t="s">
        <v>32</v>
      </c>
      <c r="F873">
        <v>11</v>
      </c>
      <c r="G873">
        <v>2</v>
      </c>
      <c r="H873">
        <v>18.181818181818201</v>
      </c>
      <c r="I873">
        <v>154</v>
      </c>
      <c r="J873">
        <v>73</v>
      </c>
      <c r="M873" s="39"/>
    </row>
    <row r="874" spans="1:13" x14ac:dyDescent="0.35">
      <c r="A874" t="str">
        <f t="shared" si="14"/>
        <v>62 DayJuly-September 2024NHS HighlandCervical (screened excluded)</v>
      </c>
      <c r="B874" t="s">
        <v>193</v>
      </c>
      <c r="C874" t="s">
        <v>196</v>
      </c>
      <c r="D874" t="s">
        <v>1</v>
      </c>
      <c r="E874" t="s">
        <v>32</v>
      </c>
      <c r="F874">
        <v>3</v>
      </c>
      <c r="G874">
        <v>2</v>
      </c>
      <c r="H874">
        <v>66.6666666666667</v>
      </c>
      <c r="I874">
        <v>82</v>
      </c>
      <c r="J874">
        <v>60</v>
      </c>
      <c r="M874" s="38"/>
    </row>
    <row r="875" spans="1:13" x14ac:dyDescent="0.35">
      <c r="A875" t="str">
        <f t="shared" si="14"/>
        <v>62 DayJuly-September 2024NHS LanarkshireCervical (screened excluded)</v>
      </c>
      <c r="B875" t="s">
        <v>193</v>
      </c>
      <c r="C875" t="s">
        <v>196</v>
      </c>
      <c r="D875" t="s">
        <v>2</v>
      </c>
      <c r="E875" t="s">
        <v>32</v>
      </c>
      <c r="F875">
        <v>4</v>
      </c>
      <c r="G875">
        <v>4</v>
      </c>
      <c r="H875">
        <v>100</v>
      </c>
      <c r="I875">
        <v>60</v>
      </c>
      <c r="J875">
        <v>54</v>
      </c>
      <c r="M875" s="39"/>
    </row>
    <row r="876" spans="1:13" x14ac:dyDescent="0.35">
      <c r="A876" t="str">
        <f t="shared" si="14"/>
        <v>62 DayJuly-September 2024NHS LothianCervical (screened excluded)</v>
      </c>
      <c r="B876" t="s">
        <v>193</v>
      </c>
      <c r="C876" t="s">
        <v>196</v>
      </c>
      <c r="D876" t="s">
        <v>3</v>
      </c>
      <c r="E876" t="s">
        <v>32</v>
      </c>
      <c r="F876">
        <v>3</v>
      </c>
      <c r="G876">
        <v>1</v>
      </c>
      <c r="H876">
        <v>33.3333333333333</v>
      </c>
      <c r="I876">
        <v>92</v>
      </c>
      <c r="J876">
        <v>76</v>
      </c>
      <c r="M876" s="38"/>
    </row>
    <row r="877" spans="1:13" x14ac:dyDescent="0.35">
      <c r="A877" t="str">
        <f t="shared" si="14"/>
        <v>62 DayJuly-September 2024NHS ScotlandCervical (screened excluded)</v>
      </c>
      <c r="B877" t="s">
        <v>193</v>
      </c>
      <c r="C877" t="s">
        <v>196</v>
      </c>
      <c r="D877" t="s">
        <v>8</v>
      </c>
      <c r="E877" t="s">
        <v>32</v>
      </c>
      <c r="F877">
        <v>29</v>
      </c>
      <c r="G877">
        <v>12</v>
      </c>
      <c r="H877">
        <v>41.379310344827601</v>
      </c>
      <c r="I877">
        <v>154</v>
      </c>
      <c r="J877">
        <v>70</v>
      </c>
      <c r="M877" s="39"/>
    </row>
    <row r="878" spans="1:13" x14ac:dyDescent="0.35">
      <c r="A878" t="str">
        <f t="shared" si="14"/>
        <v>62 DayJuly-September 2024NHS TaysideCervical (screened excluded)</v>
      </c>
      <c r="B878" t="s">
        <v>193</v>
      </c>
      <c r="C878" t="s">
        <v>196</v>
      </c>
      <c r="D878" t="s">
        <v>6</v>
      </c>
      <c r="E878" t="s">
        <v>32</v>
      </c>
      <c r="F878">
        <v>1</v>
      </c>
      <c r="G878">
        <v>1</v>
      </c>
      <c r="H878">
        <v>100</v>
      </c>
      <c r="I878">
        <v>53</v>
      </c>
      <c r="M878" s="38"/>
    </row>
    <row r="879" spans="1:13" x14ac:dyDescent="0.35">
      <c r="A879" t="str">
        <f t="shared" si="14"/>
        <v>62 DayJuly-September 2024SCANCervical (screened excluded)</v>
      </c>
      <c r="B879" t="s">
        <v>193</v>
      </c>
      <c r="C879" t="s">
        <v>196</v>
      </c>
      <c r="D879" t="s">
        <v>9</v>
      </c>
      <c r="E879" t="s">
        <v>32</v>
      </c>
      <c r="F879">
        <v>3</v>
      </c>
      <c r="G879">
        <v>1</v>
      </c>
      <c r="H879">
        <v>33.3333333333333</v>
      </c>
      <c r="I879">
        <v>92</v>
      </c>
      <c r="J879">
        <v>76</v>
      </c>
      <c r="M879" s="39"/>
    </row>
    <row r="880" spans="1:13" x14ac:dyDescent="0.35">
      <c r="A880" t="str">
        <f t="shared" si="14"/>
        <v>62 DayJuly-September 2024WOSCANCervical (screened excluded)</v>
      </c>
      <c r="B880" t="s">
        <v>193</v>
      </c>
      <c r="C880" t="s">
        <v>196</v>
      </c>
      <c r="D880" t="s">
        <v>10</v>
      </c>
      <c r="E880" t="s">
        <v>32</v>
      </c>
      <c r="F880">
        <v>19</v>
      </c>
      <c r="G880">
        <v>6</v>
      </c>
      <c r="H880">
        <v>31.578947368421101</v>
      </c>
      <c r="I880">
        <v>154</v>
      </c>
      <c r="J880">
        <v>70</v>
      </c>
      <c r="M880" s="38"/>
    </row>
    <row r="881" spans="1:13" x14ac:dyDescent="0.35">
      <c r="A881" t="str">
        <f t="shared" si="14"/>
        <v>62 DayJuly-September 2024NCACervical (screened only)</v>
      </c>
      <c r="B881" t="s">
        <v>193</v>
      </c>
      <c r="C881" t="s">
        <v>196</v>
      </c>
      <c r="D881" t="s">
        <v>150</v>
      </c>
      <c r="E881" t="s">
        <v>33</v>
      </c>
      <c r="F881">
        <v>3</v>
      </c>
      <c r="G881">
        <v>1</v>
      </c>
      <c r="H881">
        <v>33.3333333333333</v>
      </c>
      <c r="I881">
        <v>72</v>
      </c>
      <c r="J881">
        <v>65</v>
      </c>
      <c r="M881" s="39"/>
    </row>
    <row r="882" spans="1:13" x14ac:dyDescent="0.35">
      <c r="A882" t="str">
        <f t="shared" si="14"/>
        <v>62 DayJuly-September 2024NHS Ayrshire &amp; ArranCervical (screened only)</v>
      </c>
      <c r="B882" t="s">
        <v>193</v>
      </c>
      <c r="C882" t="s">
        <v>196</v>
      </c>
      <c r="D882" t="s">
        <v>162</v>
      </c>
      <c r="E882" t="s">
        <v>33</v>
      </c>
      <c r="F882">
        <v>1</v>
      </c>
      <c r="G882">
        <v>1</v>
      </c>
      <c r="H882">
        <v>100</v>
      </c>
      <c r="I882">
        <v>25</v>
      </c>
      <c r="M882" s="38"/>
    </row>
    <row r="883" spans="1:13" x14ac:dyDescent="0.35">
      <c r="A883" t="str">
        <f t="shared" si="14"/>
        <v>62 DayJuly-September 2024NHS FifeCervical (screened only)</v>
      </c>
      <c r="B883" t="s">
        <v>193</v>
      </c>
      <c r="C883" t="s">
        <v>196</v>
      </c>
      <c r="D883" t="s">
        <v>164</v>
      </c>
      <c r="E883" t="s">
        <v>33</v>
      </c>
      <c r="F883">
        <v>1</v>
      </c>
      <c r="G883">
        <v>0</v>
      </c>
      <c r="H883">
        <v>0</v>
      </c>
      <c r="I883">
        <v>105</v>
      </c>
      <c r="M883" s="39"/>
    </row>
    <row r="884" spans="1:13" x14ac:dyDescent="0.35">
      <c r="A884" t="str">
        <f t="shared" si="14"/>
        <v>62 DayJuly-September 2024NHS Forth ValleyCervical (screened only)</v>
      </c>
      <c r="B884" t="s">
        <v>193</v>
      </c>
      <c r="C884" t="s">
        <v>196</v>
      </c>
      <c r="D884" t="s">
        <v>165</v>
      </c>
      <c r="E884" t="s">
        <v>33</v>
      </c>
      <c r="F884">
        <v>1</v>
      </c>
      <c r="G884">
        <v>1</v>
      </c>
      <c r="H884">
        <v>100</v>
      </c>
      <c r="I884">
        <v>16</v>
      </c>
      <c r="M884" s="38"/>
    </row>
    <row r="885" spans="1:13" x14ac:dyDescent="0.35">
      <c r="A885" t="str">
        <f t="shared" si="14"/>
        <v>62 DayJuly-September 2024NHS Greater Glasgow &amp; ClydeCervical (screened only)</v>
      </c>
      <c r="B885" t="s">
        <v>193</v>
      </c>
      <c r="C885" t="s">
        <v>196</v>
      </c>
      <c r="D885" t="s">
        <v>11</v>
      </c>
      <c r="E885" t="s">
        <v>33</v>
      </c>
      <c r="F885">
        <v>2</v>
      </c>
      <c r="G885">
        <v>2</v>
      </c>
      <c r="H885">
        <v>100</v>
      </c>
      <c r="I885">
        <v>50</v>
      </c>
      <c r="M885" s="39"/>
    </row>
    <row r="886" spans="1:13" x14ac:dyDescent="0.35">
      <c r="A886" t="str">
        <f t="shared" si="14"/>
        <v>62 DayJuly-September 2024NHS HighlandCervical (screened only)</v>
      </c>
      <c r="B886" t="s">
        <v>193</v>
      </c>
      <c r="C886" t="s">
        <v>196</v>
      </c>
      <c r="D886" t="s">
        <v>1</v>
      </c>
      <c r="E886" t="s">
        <v>33</v>
      </c>
      <c r="F886">
        <v>2</v>
      </c>
      <c r="G886">
        <v>1</v>
      </c>
      <c r="H886">
        <v>50</v>
      </c>
      <c r="I886">
        <v>72</v>
      </c>
      <c r="M886" s="38"/>
    </row>
    <row r="887" spans="1:13" x14ac:dyDescent="0.35">
      <c r="A887" t="str">
        <f t="shared" si="14"/>
        <v>62 DayJuly-September 2024NHS LanarkshireCervical (screened only)</v>
      </c>
      <c r="B887" t="s">
        <v>193</v>
      </c>
      <c r="C887" t="s">
        <v>196</v>
      </c>
      <c r="D887" t="s">
        <v>2</v>
      </c>
      <c r="E887" t="s">
        <v>33</v>
      </c>
      <c r="F887">
        <v>2</v>
      </c>
      <c r="G887">
        <v>2</v>
      </c>
      <c r="H887">
        <v>100</v>
      </c>
      <c r="I887">
        <v>6</v>
      </c>
      <c r="M887" s="39"/>
    </row>
    <row r="888" spans="1:13" x14ac:dyDescent="0.35">
      <c r="A888" t="str">
        <f t="shared" si="14"/>
        <v>62 DayJuly-September 2024NHS LothianCervical (screened only)</v>
      </c>
      <c r="B888" t="s">
        <v>193</v>
      </c>
      <c r="C888" t="s">
        <v>196</v>
      </c>
      <c r="D888" t="s">
        <v>3</v>
      </c>
      <c r="E888" t="s">
        <v>33</v>
      </c>
      <c r="F888">
        <v>1</v>
      </c>
      <c r="G888">
        <v>1</v>
      </c>
      <c r="H888">
        <v>100</v>
      </c>
      <c r="I888">
        <v>44</v>
      </c>
      <c r="M888" s="38"/>
    </row>
    <row r="889" spans="1:13" x14ac:dyDescent="0.35">
      <c r="A889" t="str">
        <f t="shared" si="14"/>
        <v>62 DayJuly-September 2024NHS ScotlandCervical (screened only)</v>
      </c>
      <c r="B889" t="s">
        <v>193</v>
      </c>
      <c r="C889" t="s">
        <v>196</v>
      </c>
      <c r="D889" t="s">
        <v>8</v>
      </c>
      <c r="E889" t="s">
        <v>33</v>
      </c>
      <c r="F889">
        <v>11</v>
      </c>
      <c r="G889">
        <v>8</v>
      </c>
      <c r="H889">
        <v>72.727272727272705</v>
      </c>
      <c r="I889">
        <v>105</v>
      </c>
      <c r="J889">
        <v>44</v>
      </c>
      <c r="M889" s="39"/>
    </row>
    <row r="890" spans="1:13" x14ac:dyDescent="0.35">
      <c r="A890" t="str">
        <f t="shared" si="14"/>
        <v>62 DayJuly-September 2024NHS TaysideCervical (screened only)</v>
      </c>
      <c r="B890" t="s">
        <v>193</v>
      </c>
      <c r="C890" t="s">
        <v>196</v>
      </c>
      <c r="D890" t="s">
        <v>6</v>
      </c>
      <c r="E890" t="s">
        <v>33</v>
      </c>
      <c r="F890">
        <v>1</v>
      </c>
      <c r="G890">
        <v>0</v>
      </c>
      <c r="H890">
        <v>0</v>
      </c>
      <c r="I890">
        <v>65</v>
      </c>
      <c r="M890" s="38"/>
    </row>
    <row r="891" spans="1:13" x14ac:dyDescent="0.35">
      <c r="A891" t="str">
        <f t="shared" si="14"/>
        <v>62 DayJuly-September 2024SCANCervical (screened only)</v>
      </c>
      <c r="B891" t="s">
        <v>193</v>
      </c>
      <c r="C891" t="s">
        <v>196</v>
      </c>
      <c r="D891" t="s">
        <v>9</v>
      </c>
      <c r="E891" t="s">
        <v>33</v>
      </c>
      <c r="F891">
        <v>2</v>
      </c>
      <c r="G891">
        <v>1</v>
      </c>
      <c r="H891">
        <v>50</v>
      </c>
      <c r="I891">
        <v>105</v>
      </c>
      <c r="M891" s="39"/>
    </row>
    <row r="892" spans="1:13" x14ac:dyDescent="0.35">
      <c r="A892" t="str">
        <f t="shared" si="14"/>
        <v>62 DayJuly-September 2024WOSCANCervical (screened only)</v>
      </c>
      <c r="B892" t="s">
        <v>193</v>
      </c>
      <c r="C892" t="s">
        <v>196</v>
      </c>
      <c r="D892" t="s">
        <v>10</v>
      </c>
      <c r="E892" t="s">
        <v>33</v>
      </c>
      <c r="F892">
        <v>6</v>
      </c>
      <c r="G892">
        <v>6</v>
      </c>
      <c r="H892">
        <v>100</v>
      </c>
      <c r="I892">
        <v>50</v>
      </c>
      <c r="J892">
        <v>20</v>
      </c>
      <c r="M892" s="38"/>
    </row>
    <row r="893" spans="1:13" x14ac:dyDescent="0.35">
      <c r="A893" t="str">
        <f t="shared" si="14"/>
        <v>62 DayJuly-September 2024NCAColorectal</v>
      </c>
      <c r="B893" t="s">
        <v>193</v>
      </c>
      <c r="C893" t="s">
        <v>196</v>
      </c>
      <c r="D893" t="s">
        <v>150</v>
      </c>
      <c r="E893" t="s">
        <v>14</v>
      </c>
      <c r="F893">
        <v>174</v>
      </c>
      <c r="G893">
        <v>81</v>
      </c>
      <c r="H893">
        <v>46.551724137930997</v>
      </c>
      <c r="I893">
        <v>352</v>
      </c>
      <c r="J893">
        <v>66</v>
      </c>
      <c r="K893">
        <v>155</v>
      </c>
      <c r="L893">
        <v>182</v>
      </c>
      <c r="M893" s="39"/>
    </row>
    <row r="894" spans="1:13" x14ac:dyDescent="0.35">
      <c r="A894" t="str">
        <f t="shared" si="14"/>
        <v>62 DayJuly-September 2024NHS Ayrshire &amp; ArranColorectal</v>
      </c>
      <c r="B894" t="s">
        <v>193</v>
      </c>
      <c r="C894" t="s">
        <v>196</v>
      </c>
      <c r="D894" t="s">
        <v>162</v>
      </c>
      <c r="E894" t="s">
        <v>14</v>
      </c>
      <c r="F894">
        <v>42</v>
      </c>
      <c r="G894">
        <v>40</v>
      </c>
      <c r="H894">
        <v>95.238095238095198</v>
      </c>
      <c r="I894">
        <v>75</v>
      </c>
      <c r="J894">
        <v>41</v>
      </c>
      <c r="K894">
        <v>61</v>
      </c>
      <c r="L894">
        <v>62</v>
      </c>
      <c r="M894" s="38"/>
    </row>
    <row r="895" spans="1:13" x14ac:dyDescent="0.35">
      <c r="A895" t="str">
        <f t="shared" si="14"/>
        <v>62 DayJuly-September 2024NHS BordersColorectal</v>
      </c>
      <c r="B895" t="s">
        <v>193</v>
      </c>
      <c r="C895" t="s">
        <v>196</v>
      </c>
      <c r="D895" t="s">
        <v>0</v>
      </c>
      <c r="E895" t="s">
        <v>14</v>
      </c>
      <c r="F895">
        <v>13</v>
      </c>
      <c r="G895">
        <v>13</v>
      </c>
      <c r="H895">
        <v>100</v>
      </c>
      <c r="I895">
        <v>59</v>
      </c>
      <c r="J895">
        <v>48</v>
      </c>
      <c r="M895" s="39"/>
    </row>
    <row r="896" spans="1:13" x14ac:dyDescent="0.35">
      <c r="A896" t="str">
        <f t="shared" si="14"/>
        <v>62 DayJuly-September 2024NHS Dumfries &amp; GallowayColorectal</v>
      </c>
      <c r="B896" t="s">
        <v>193</v>
      </c>
      <c r="C896" t="s">
        <v>196</v>
      </c>
      <c r="D896" t="s">
        <v>163</v>
      </c>
      <c r="E896" t="s">
        <v>14</v>
      </c>
      <c r="F896">
        <v>16</v>
      </c>
      <c r="G896">
        <v>16</v>
      </c>
      <c r="H896">
        <v>100</v>
      </c>
      <c r="I896">
        <v>62</v>
      </c>
      <c r="J896">
        <v>46</v>
      </c>
      <c r="M896" s="38"/>
    </row>
    <row r="897" spans="1:13" x14ac:dyDescent="0.35">
      <c r="A897" t="str">
        <f t="shared" si="14"/>
        <v>62 DayJuly-September 2024NHS FifeColorectal</v>
      </c>
      <c r="B897" t="s">
        <v>193</v>
      </c>
      <c r="C897" t="s">
        <v>196</v>
      </c>
      <c r="D897" t="s">
        <v>164</v>
      </c>
      <c r="E897" t="s">
        <v>14</v>
      </c>
      <c r="F897">
        <v>52</v>
      </c>
      <c r="G897">
        <v>47</v>
      </c>
      <c r="H897">
        <v>90.384615384615401</v>
      </c>
      <c r="I897">
        <v>81</v>
      </c>
      <c r="J897">
        <v>50</v>
      </c>
      <c r="K897">
        <v>62</v>
      </c>
      <c r="L897">
        <v>70</v>
      </c>
      <c r="M897" s="39"/>
    </row>
    <row r="898" spans="1:13" x14ac:dyDescent="0.35">
      <c r="A898" t="str">
        <f t="shared" si="14"/>
        <v>62 DayJuly-September 2024NHS Forth ValleyColorectal</v>
      </c>
      <c r="B898" t="s">
        <v>193</v>
      </c>
      <c r="C898" t="s">
        <v>196</v>
      </c>
      <c r="D898" t="s">
        <v>165</v>
      </c>
      <c r="E898" t="s">
        <v>14</v>
      </c>
      <c r="F898">
        <v>31</v>
      </c>
      <c r="G898">
        <v>29</v>
      </c>
      <c r="H898">
        <v>93.548387096774206</v>
      </c>
      <c r="I898">
        <v>74</v>
      </c>
      <c r="J898">
        <v>46</v>
      </c>
      <c r="M898" s="38"/>
    </row>
    <row r="899" spans="1:13" x14ac:dyDescent="0.35">
      <c r="A899" t="str">
        <f t="shared" si="14"/>
        <v>62 DayJuly-September 2024NHS GrampianColorectal</v>
      </c>
      <c r="B899" t="s">
        <v>193</v>
      </c>
      <c r="C899" t="s">
        <v>196</v>
      </c>
      <c r="D899" t="s">
        <v>166</v>
      </c>
      <c r="E899" t="s">
        <v>14</v>
      </c>
      <c r="F899">
        <v>80</v>
      </c>
      <c r="G899">
        <v>21</v>
      </c>
      <c r="H899">
        <v>26.25</v>
      </c>
      <c r="I899">
        <v>352</v>
      </c>
      <c r="J899">
        <v>98</v>
      </c>
      <c r="K899">
        <v>185</v>
      </c>
      <c r="L899">
        <v>202</v>
      </c>
      <c r="M899" s="39"/>
    </row>
    <row r="900" spans="1:13" x14ac:dyDescent="0.35">
      <c r="A900" t="str">
        <f t="shared" si="14"/>
        <v>62 DayJuly-September 2024NHS Greater Glasgow &amp; ClydeColorectal</v>
      </c>
      <c r="B900" t="s">
        <v>193</v>
      </c>
      <c r="C900" t="s">
        <v>196</v>
      </c>
      <c r="D900" t="s">
        <v>11</v>
      </c>
      <c r="E900" t="s">
        <v>14</v>
      </c>
      <c r="F900">
        <v>168</v>
      </c>
      <c r="G900">
        <v>72</v>
      </c>
      <c r="H900">
        <v>42.857142857142897</v>
      </c>
      <c r="I900">
        <v>221</v>
      </c>
      <c r="J900">
        <v>70</v>
      </c>
      <c r="K900">
        <v>127</v>
      </c>
      <c r="L900">
        <v>145</v>
      </c>
      <c r="M900" s="38"/>
    </row>
    <row r="901" spans="1:13" x14ac:dyDescent="0.35">
      <c r="A901" t="str">
        <f t="shared" si="14"/>
        <v>62 DayJuly-September 2024NHS HighlandColorectal</v>
      </c>
      <c r="B901" t="s">
        <v>193</v>
      </c>
      <c r="C901" t="s">
        <v>196</v>
      </c>
      <c r="D901" t="s">
        <v>1</v>
      </c>
      <c r="E901" t="s">
        <v>14</v>
      </c>
      <c r="F901">
        <v>46</v>
      </c>
      <c r="G901">
        <v>34</v>
      </c>
      <c r="H901">
        <v>73.913043478260903</v>
      </c>
      <c r="I901">
        <v>117</v>
      </c>
      <c r="J901">
        <v>48</v>
      </c>
      <c r="K901">
        <v>82</v>
      </c>
      <c r="L901">
        <v>94</v>
      </c>
      <c r="M901" s="39"/>
    </row>
    <row r="902" spans="1:13" x14ac:dyDescent="0.35">
      <c r="A902" t="str">
        <f t="shared" si="14"/>
        <v>62 DayJuly-September 2024NHS LanarkshireColorectal</v>
      </c>
      <c r="B902" t="s">
        <v>193</v>
      </c>
      <c r="C902" t="s">
        <v>196</v>
      </c>
      <c r="D902" t="s">
        <v>2</v>
      </c>
      <c r="E902" t="s">
        <v>14</v>
      </c>
      <c r="F902">
        <v>70</v>
      </c>
      <c r="G902">
        <v>66</v>
      </c>
      <c r="H902">
        <v>94.285714285714306</v>
      </c>
      <c r="I902">
        <v>101</v>
      </c>
      <c r="J902">
        <v>43</v>
      </c>
      <c r="K902">
        <v>62</v>
      </c>
      <c r="L902">
        <v>65</v>
      </c>
      <c r="M902" s="38"/>
    </row>
    <row r="903" spans="1:13" x14ac:dyDescent="0.35">
      <c r="A903" t="str">
        <f t="shared" si="14"/>
        <v>62 DayJuly-September 2024NHS LothianColorectal</v>
      </c>
      <c r="B903" t="s">
        <v>193</v>
      </c>
      <c r="C903" t="s">
        <v>196</v>
      </c>
      <c r="D903" t="s">
        <v>3</v>
      </c>
      <c r="E903" t="s">
        <v>14</v>
      </c>
      <c r="F903">
        <v>105</v>
      </c>
      <c r="G903">
        <v>72</v>
      </c>
      <c r="H903">
        <v>68.571428571428598</v>
      </c>
      <c r="I903">
        <v>117</v>
      </c>
      <c r="J903">
        <v>55</v>
      </c>
      <c r="K903">
        <v>89</v>
      </c>
      <c r="L903">
        <v>101</v>
      </c>
      <c r="M903" s="39"/>
    </row>
    <row r="904" spans="1:13" x14ac:dyDescent="0.35">
      <c r="A904" t="str">
        <f t="shared" si="14"/>
        <v>62 DayJuly-September 2024NHS OrkneyColorectal</v>
      </c>
      <c r="B904" t="s">
        <v>193</v>
      </c>
      <c r="C904" t="s">
        <v>196</v>
      </c>
      <c r="D904" t="s">
        <v>4</v>
      </c>
      <c r="E904" t="s">
        <v>14</v>
      </c>
      <c r="F904">
        <v>3</v>
      </c>
      <c r="G904">
        <v>1</v>
      </c>
      <c r="H904">
        <v>33.3333333333333</v>
      </c>
      <c r="I904">
        <v>160</v>
      </c>
      <c r="J904">
        <v>148</v>
      </c>
      <c r="M904" s="38"/>
    </row>
    <row r="905" spans="1:13" x14ac:dyDescent="0.35">
      <c r="A905" t="str">
        <f t="shared" si="14"/>
        <v>62 DayJuly-September 2024NHS ScotlandColorectal</v>
      </c>
      <c r="B905" t="s">
        <v>193</v>
      </c>
      <c r="C905" t="s">
        <v>196</v>
      </c>
      <c r="D905" t="s">
        <v>8</v>
      </c>
      <c r="E905" t="s">
        <v>14</v>
      </c>
      <c r="F905">
        <v>671</v>
      </c>
      <c r="G905">
        <v>436</v>
      </c>
      <c r="H905">
        <v>64.977645305514201</v>
      </c>
      <c r="I905">
        <v>352</v>
      </c>
      <c r="J905">
        <v>57</v>
      </c>
      <c r="K905">
        <v>110</v>
      </c>
      <c r="L905">
        <v>140</v>
      </c>
      <c r="M905" s="39"/>
    </row>
    <row r="906" spans="1:13" x14ac:dyDescent="0.35">
      <c r="A906" t="str">
        <f t="shared" si="14"/>
        <v>62 DayJuly-September 2024NHS ShetlandColorectal</v>
      </c>
      <c r="B906" t="s">
        <v>193</v>
      </c>
      <c r="C906" t="s">
        <v>196</v>
      </c>
      <c r="D906" t="s">
        <v>5</v>
      </c>
      <c r="E906" t="s">
        <v>14</v>
      </c>
      <c r="F906">
        <v>4</v>
      </c>
      <c r="G906">
        <v>4</v>
      </c>
      <c r="H906">
        <v>100</v>
      </c>
      <c r="I906">
        <v>60</v>
      </c>
      <c r="J906">
        <v>50</v>
      </c>
      <c r="M906" s="38"/>
    </row>
    <row r="907" spans="1:13" x14ac:dyDescent="0.35">
      <c r="A907" t="str">
        <f t="shared" si="14"/>
        <v>62 DayJuly-September 2024NHS TaysideColorectal</v>
      </c>
      <c r="B907" t="s">
        <v>193</v>
      </c>
      <c r="C907" t="s">
        <v>196</v>
      </c>
      <c r="D907" t="s">
        <v>6</v>
      </c>
      <c r="E907" t="s">
        <v>14</v>
      </c>
      <c r="F907">
        <v>39</v>
      </c>
      <c r="G907">
        <v>20</v>
      </c>
      <c r="H907">
        <v>51.282051282051299</v>
      </c>
      <c r="I907">
        <v>119</v>
      </c>
      <c r="J907">
        <v>62</v>
      </c>
      <c r="M907" s="39"/>
    </row>
    <row r="908" spans="1:13" x14ac:dyDescent="0.35">
      <c r="A908" t="str">
        <f t="shared" si="14"/>
        <v>62 DayJuly-September 2024NHS Western IslesColorectal</v>
      </c>
      <c r="B908" t="s">
        <v>193</v>
      </c>
      <c r="C908" t="s">
        <v>196</v>
      </c>
      <c r="D908" t="s">
        <v>7</v>
      </c>
      <c r="E908" t="s">
        <v>14</v>
      </c>
      <c r="F908">
        <v>2</v>
      </c>
      <c r="G908">
        <v>1</v>
      </c>
      <c r="H908">
        <v>50</v>
      </c>
      <c r="I908">
        <v>93</v>
      </c>
      <c r="M908" s="38"/>
    </row>
    <row r="909" spans="1:13" x14ac:dyDescent="0.35">
      <c r="A909" t="str">
        <f t="shared" si="14"/>
        <v>62 DayJuly-September 2024SCANColorectal</v>
      </c>
      <c r="B909" t="s">
        <v>193</v>
      </c>
      <c r="C909" t="s">
        <v>196</v>
      </c>
      <c r="D909" t="s">
        <v>9</v>
      </c>
      <c r="E909" t="s">
        <v>14</v>
      </c>
      <c r="F909">
        <v>186</v>
      </c>
      <c r="G909">
        <v>148</v>
      </c>
      <c r="H909">
        <v>79.569892473118301</v>
      </c>
      <c r="I909">
        <v>117</v>
      </c>
      <c r="J909">
        <v>52</v>
      </c>
      <c r="K909">
        <v>82</v>
      </c>
      <c r="L909">
        <v>90</v>
      </c>
      <c r="M909" s="39"/>
    </row>
    <row r="910" spans="1:13" x14ac:dyDescent="0.35">
      <c r="A910" t="str">
        <f t="shared" si="14"/>
        <v>62 DayJuly-September 2024WOSCANColorectal</v>
      </c>
      <c r="B910" t="s">
        <v>193</v>
      </c>
      <c r="C910" t="s">
        <v>196</v>
      </c>
      <c r="D910" t="s">
        <v>10</v>
      </c>
      <c r="E910" t="s">
        <v>14</v>
      </c>
      <c r="F910">
        <v>311</v>
      </c>
      <c r="G910">
        <v>207</v>
      </c>
      <c r="H910">
        <v>66.559485530546596</v>
      </c>
      <c r="I910">
        <v>221</v>
      </c>
      <c r="J910">
        <v>57</v>
      </c>
      <c r="K910">
        <v>106</v>
      </c>
      <c r="L910">
        <v>128</v>
      </c>
      <c r="M910" s="38"/>
    </row>
    <row r="911" spans="1:13" x14ac:dyDescent="0.35">
      <c r="A911" t="str">
        <f t="shared" si="14"/>
        <v>62 DayJuly-September 2024NCAColorectal (screened excluded)</v>
      </c>
      <c r="B911" t="s">
        <v>193</v>
      </c>
      <c r="C911" t="s">
        <v>196</v>
      </c>
      <c r="D911" t="s">
        <v>150</v>
      </c>
      <c r="E911" t="s">
        <v>34</v>
      </c>
      <c r="F911">
        <v>136</v>
      </c>
      <c r="G911">
        <v>73</v>
      </c>
      <c r="H911">
        <v>53.676470588235297</v>
      </c>
      <c r="I911">
        <v>197</v>
      </c>
      <c r="J911">
        <v>60</v>
      </c>
      <c r="K911">
        <v>118</v>
      </c>
      <c r="L911">
        <v>130</v>
      </c>
      <c r="M911" s="39"/>
    </row>
    <row r="912" spans="1:13" x14ac:dyDescent="0.35">
      <c r="A912" t="str">
        <f t="shared" si="14"/>
        <v>62 DayJuly-September 2024NHS Ayrshire &amp; ArranColorectal (screened excluded)</v>
      </c>
      <c r="B912" t="s">
        <v>193</v>
      </c>
      <c r="C912" t="s">
        <v>196</v>
      </c>
      <c r="D912" t="s">
        <v>162</v>
      </c>
      <c r="E912" t="s">
        <v>34</v>
      </c>
      <c r="F912">
        <v>25</v>
      </c>
      <c r="G912">
        <v>24</v>
      </c>
      <c r="H912">
        <v>96</v>
      </c>
      <c r="I912">
        <v>75</v>
      </c>
      <c r="J912">
        <v>27</v>
      </c>
      <c r="M912" s="38"/>
    </row>
    <row r="913" spans="1:13" x14ac:dyDescent="0.35">
      <c r="A913" t="str">
        <f t="shared" si="14"/>
        <v>62 DayJuly-September 2024NHS BordersColorectal (screened excluded)</v>
      </c>
      <c r="B913" t="s">
        <v>193</v>
      </c>
      <c r="C913" t="s">
        <v>196</v>
      </c>
      <c r="D913" t="s">
        <v>0</v>
      </c>
      <c r="E913" t="s">
        <v>34</v>
      </c>
      <c r="F913">
        <v>9</v>
      </c>
      <c r="G913">
        <v>9</v>
      </c>
      <c r="H913">
        <v>100</v>
      </c>
      <c r="I913">
        <v>59</v>
      </c>
      <c r="J913">
        <v>48</v>
      </c>
      <c r="M913" s="39"/>
    </row>
    <row r="914" spans="1:13" x14ac:dyDescent="0.35">
      <c r="A914" t="str">
        <f t="shared" ref="A914:A977" si="15">CONCATENATE(B914,C914,D914,E914)</f>
        <v>62 DayJuly-September 2024NHS Dumfries &amp; GallowayColorectal (screened excluded)</v>
      </c>
      <c r="B914" t="s">
        <v>193</v>
      </c>
      <c r="C914" t="s">
        <v>196</v>
      </c>
      <c r="D914" t="s">
        <v>163</v>
      </c>
      <c r="E914" t="s">
        <v>34</v>
      </c>
      <c r="F914">
        <v>12</v>
      </c>
      <c r="G914">
        <v>12</v>
      </c>
      <c r="H914">
        <v>100</v>
      </c>
      <c r="I914">
        <v>62</v>
      </c>
      <c r="J914">
        <v>26</v>
      </c>
      <c r="M914" s="38"/>
    </row>
    <row r="915" spans="1:13" x14ac:dyDescent="0.35">
      <c r="A915" t="str">
        <f t="shared" si="15"/>
        <v>62 DayJuly-September 2024NHS FifeColorectal (screened excluded)</v>
      </c>
      <c r="B915" t="s">
        <v>193</v>
      </c>
      <c r="C915" t="s">
        <v>196</v>
      </c>
      <c r="D915" t="s">
        <v>164</v>
      </c>
      <c r="E915" t="s">
        <v>34</v>
      </c>
      <c r="F915">
        <v>38</v>
      </c>
      <c r="G915">
        <v>37</v>
      </c>
      <c r="H915">
        <v>97.368421052631604</v>
      </c>
      <c r="I915">
        <v>80</v>
      </c>
      <c r="J915">
        <v>40</v>
      </c>
      <c r="M915" s="39"/>
    </row>
    <row r="916" spans="1:13" x14ac:dyDescent="0.35">
      <c r="A916" t="str">
        <f t="shared" si="15"/>
        <v>62 DayJuly-September 2024NHS Forth ValleyColorectal (screened excluded)</v>
      </c>
      <c r="B916" t="s">
        <v>193</v>
      </c>
      <c r="C916" t="s">
        <v>196</v>
      </c>
      <c r="D916" t="s">
        <v>165</v>
      </c>
      <c r="E916" t="s">
        <v>34</v>
      </c>
      <c r="F916">
        <v>26</v>
      </c>
      <c r="G916">
        <v>24</v>
      </c>
      <c r="H916">
        <v>92.307692307692307</v>
      </c>
      <c r="I916">
        <v>74</v>
      </c>
      <c r="J916">
        <v>45</v>
      </c>
      <c r="M916" s="38"/>
    </row>
    <row r="917" spans="1:13" x14ac:dyDescent="0.35">
      <c r="A917" t="str">
        <f t="shared" si="15"/>
        <v>62 DayJuly-September 2024NHS GrampianColorectal (screened excluded)</v>
      </c>
      <c r="B917" t="s">
        <v>193</v>
      </c>
      <c r="C917" t="s">
        <v>196</v>
      </c>
      <c r="D917" t="s">
        <v>166</v>
      </c>
      <c r="E917" t="s">
        <v>34</v>
      </c>
      <c r="F917">
        <v>54</v>
      </c>
      <c r="G917">
        <v>21</v>
      </c>
      <c r="H917">
        <v>38.8888888888889</v>
      </c>
      <c r="I917">
        <v>197</v>
      </c>
      <c r="J917">
        <v>76</v>
      </c>
      <c r="K917">
        <v>126</v>
      </c>
      <c r="L917">
        <v>160</v>
      </c>
      <c r="M917" s="39"/>
    </row>
    <row r="918" spans="1:13" x14ac:dyDescent="0.35">
      <c r="A918" t="str">
        <f t="shared" si="15"/>
        <v>62 DayJuly-September 2024NHS Greater Glasgow &amp; ClydeColorectal (screened excluded)</v>
      </c>
      <c r="B918" t="s">
        <v>193</v>
      </c>
      <c r="C918" t="s">
        <v>196</v>
      </c>
      <c r="D918" t="s">
        <v>11</v>
      </c>
      <c r="E918" t="s">
        <v>34</v>
      </c>
      <c r="F918">
        <v>123</v>
      </c>
      <c r="G918">
        <v>56</v>
      </c>
      <c r="H918">
        <v>45.528455284552798</v>
      </c>
      <c r="I918">
        <v>221</v>
      </c>
      <c r="J918">
        <v>66</v>
      </c>
      <c r="K918">
        <v>129</v>
      </c>
      <c r="L918">
        <v>158</v>
      </c>
      <c r="M918" s="38"/>
    </row>
    <row r="919" spans="1:13" x14ac:dyDescent="0.35">
      <c r="A919" t="str">
        <f t="shared" si="15"/>
        <v>62 DayJuly-September 2024NHS HighlandColorectal (screened excluded)</v>
      </c>
      <c r="B919" t="s">
        <v>193</v>
      </c>
      <c r="C919" t="s">
        <v>196</v>
      </c>
      <c r="D919" t="s">
        <v>1</v>
      </c>
      <c r="E919" t="s">
        <v>34</v>
      </c>
      <c r="F919">
        <v>37</v>
      </c>
      <c r="G919">
        <v>28</v>
      </c>
      <c r="H919">
        <v>75.675675675675706</v>
      </c>
      <c r="I919">
        <v>117</v>
      </c>
      <c r="J919">
        <v>47</v>
      </c>
      <c r="M919" s="39"/>
    </row>
    <row r="920" spans="1:13" x14ac:dyDescent="0.35">
      <c r="A920" t="str">
        <f t="shared" si="15"/>
        <v>62 DayJuly-September 2024NHS LanarkshireColorectal (screened excluded)</v>
      </c>
      <c r="B920" t="s">
        <v>193</v>
      </c>
      <c r="C920" t="s">
        <v>196</v>
      </c>
      <c r="D920" t="s">
        <v>2</v>
      </c>
      <c r="E920" t="s">
        <v>34</v>
      </c>
      <c r="F920">
        <v>51</v>
      </c>
      <c r="G920">
        <v>47</v>
      </c>
      <c r="H920">
        <v>92.156862745097996</v>
      </c>
      <c r="I920">
        <v>101</v>
      </c>
      <c r="J920">
        <v>40</v>
      </c>
      <c r="K920">
        <v>62</v>
      </c>
      <c r="L920">
        <v>74</v>
      </c>
      <c r="M920" s="38"/>
    </row>
    <row r="921" spans="1:13" x14ac:dyDescent="0.35">
      <c r="A921" t="str">
        <f t="shared" si="15"/>
        <v>62 DayJuly-September 2024NHS LothianColorectal (screened excluded)</v>
      </c>
      <c r="B921" t="s">
        <v>193</v>
      </c>
      <c r="C921" t="s">
        <v>196</v>
      </c>
      <c r="D921" t="s">
        <v>3</v>
      </c>
      <c r="E921" t="s">
        <v>34</v>
      </c>
      <c r="F921">
        <v>79</v>
      </c>
      <c r="G921">
        <v>58</v>
      </c>
      <c r="H921">
        <v>73.417721518987307</v>
      </c>
      <c r="I921">
        <v>117</v>
      </c>
      <c r="J921">
        <v>53</v>
      </c>
      <c r="K921">
        <v>84</v>
      </c>
      <c r="L921">
        <v>94</v>
      </c>
      <c r="M921" s="39"/>
    </row>
    <row r="922" spans="1:13" x14ac:dyDescent="0.35">
      <c r="A922" t="str">
        <f t="shared" si="15"/>
        <v>62 DayJuly-September 2024NHS OrkneyColorectal (screened excluded)</v>
      </c>
      <c r="B922" t="s">
        <v>193</v>
      </c>
      <c r="C922" t="s">
        <v>196</v>
      </c>
      <c r="D922" t="s">
        <v>4</v>
      </c>
      <c r="E922" t="s">
        <v>34</v>
      </c>
      <c r="F922">
        <v>3</v>
      </c>
      <c r="G922">
        <v>1</v>
      </c>
      <c r="H922">
        <v>33.3333333333333</v>
      </c>
      <c r="I922">
        <v>160</v>
      </c>
      <c r="J922">
        <v>148</v>
      </c>
      <c r="M922" s="38"/>
    </row>
    <row r="923" spans="1:13" x14ac:dyDescent="0.35">
      <c r="A923" t="str">
        <f t="shared" si="15"/>
        <v>62 DayJuly-September 2024NHS ScotlandColorectal (screened excluded)</v>
      </c>
      <c r="B923" t="s">
        <v>193</v>
      </c>
      <c r="C923" t="s">
        <v>196</v>
      </c>
      <c r="D923" t="s">
        <v>8</v>
      </c>
      <c r="E923" t="s">
        <v>34</v>
      </c>
      <c r="F923">
        <v>499</v>
      </c>
      <c r="G923">
        <v>340</v>
      </c>
      <c r="H923">
        <v>68.136272545090193</v>
      </c>
      <c r="I923">
        <v>221</v>
      </c>
      <c r="J923">
        <v>54</v>
      </c>
      <c r="K923">
        <v>102</v>
      </c>
      <c r="L923">
        <v>121</v>
      </c>
      <c r="M923" s="39"/>
    </row>
    <row r="924" spans="1:13" x14ac:dyDescent="0.35">
      <c r="A924" t="str">
        <f t="shared" si="15"/>
        <v>62 DayJuly-September 2024NHS ShetlandColorectal (screened excluded)</v>
      </c>
      <c r="B924" t="s">
        <v>193</v>
      </c>
      <c r="C924" t="s">
        <v>196</v>
      </c>
      <c r="D924" t="s">
        <v>5</v>
      </c>
      <c r="E924" t="s">
        <v>34</v>
      </c>
      <c r="F924">
        <v>2</v>
      </c>
      <c r="G924">
        <v>2</v>
      </c>
      <c r="H924">
        <v>100</v>
      </c>
      <c r="I924">
        <v>60</v>
      </c>
      <c r="M924" s="38"/>
    </row>
    <row r="925" spans="1:13" x14ac:dyDescent="0.35">
      <c r="A925" t="str">
        <f t="shared" si="15"/>
        <v>62 DayJuly-September 2024NHS TaysideColorectal (screened excluded)</v>
      </c>
      <c r="B925" t="s">
        <v>193</v>
      </c>
      <c r="C925" t="s">
        <v>196</v>
      </c>
      <c r="D925" t="s">
        <v>6</v>
      </c>
      <c r="E925" t="s">
        <v>34</v>
      </c>
      <c r="F925">
        <v>38</v>
      </c>
      <c r="G925">
        <v>20</v>
      </c>
      <c r="H925">
        <v>52.631578947368403</v>
      </c>
      <c r="I925">
        <v>119</v>
      </c>
      <c r="J925">
        <v>62</v>
      </c>
      <c r="M925" s="39"/>
    </row>
    <row r="926" spans="1:13" x14ac:dyDescent="0.35">
      <c r="A926" t="str">
        <f t="shared" si="15"/>
        <v>62 DayJuly-September 2024NHS Western IslesColorectal (screened excluded)</v>
      </c>
      <c r="B926" t="s">
        <v>193</v>
      </c>
      <c r="C926" t="s">
        <v>196</v>
      </c>
      <c r="D926" t="s">
        <v>7</v>
      </c>
      <c r="E926" t="s">
        <v>34</v>
      </c>
      <c r="F926">
        <v>2</v>
      </c>
      <c r="G926">
        <v>1</v>
      </c>
      <c r="H926">
        <v>50</v>
      </c>
      <c r="I926">
        <v>93</v>
      </c>
      <c r="M926" s="38"/>
    </row>
    <row r="927" spans="1:13" x14ac:dyDescent="0.35">
      <c r="A927" t="str">
        <f t="shared" si="15"/>
        <v>62 DayJuly-September 2024SCANColorectal (screened excluded)</v>
      </c>
      <c r="B927" t="s">
        <v>193</v>
      </c>
      <c r="C927" t="s">
        <v>196</v>
      </c>
      <c r="D927" t="s">
        <v>9</v>
      </c>
      <c r="E927" t="s">
        <v>34</v>
      </c>
      <c r="F927">
        <v>138</v>
      </c>
      <c r="G927">
        <v>116</v>
      </c>
      <c r="H927">
        <v>84.057971014492793</v>
      </c>
      <c r="I927">
        <v>117</v>
      </c>
      <c r="J927">
        <v>47</v>
      </c>
      <c r="K927">
        <v>80</v>
      </c>
      <c r="L927">
        <v>85</v>
      </c>
      <c r="M927" s="39"/>
    </row>
    <row r="928" spans="1:13" x14ac:dyDescent="0.35">
      <c r="A928" t="str">
        <f t="shared" si="15"/>
        <v>62 DayJuly-September 2024WOSCANColorectal (screened excluded)</v>
      </c>
      <c r="B928" t="s">
        <v>193</v>
      </c>
      <c r="C928" t="s">
        <v>196</v>
      </c>
      <c r="D928" t="s">
        <v>10</v>
      </c>
      <c r="E928" t="s">
        <v>34</v>
      </c>
      <c r="F928">
        <v>225</v>
      </c>
      <c r="G928">
        <v>151</v>
      </c>
      <c r="H928">
        <v>67.1111111111111</v>
      </c>
      <c r="I928">
        <v>221</v>
      </c>
      <c r="J928">
        <v>56</v>
      </c>
      <c r="K928">
        <v>111</v>
      </c>
      <c r="L928">
        <v>131</v>
      </c>
      <c r="M928" s="38"/>
    </row>
    <row r="929" spans="1:13" x14ac:dyDescent="0.35">
      <c r="A929" t="str">
        <f t="shared" si="15"/>
        <v>62 DayJuly-September 2024NCAColorectal (screened only)</v>
      </c>
      <c r="B929" t="s">
        <v>193</v>
      </c>
      <c r="C929" t="s">
        <v>196</v>
      </c>
      <c r="D929" t="s">
        <v>150</v>
      </c>
      <c r="E929" t="s">
        <v>35</v>
      </c>
      <c r="F929">
        <v>38</v>
      </c>
      <c r="G929">
        <v>8</v>
      </c>
      <c r="H929">
        <v>21.052631578947398</v>
      </c>
      <c r="I929">
        <v>352</v>
      </c>
      <c r="J929">
        <v>122</v>
      </c>
      <c r="M929" s="39"/>
    </row>
    <row r="930" spans="1:13" x14ac:dyDescent="0.35">
      <c r="A930" t="str">
        <f t="shared" si="15"/>
        <v>62 DayJuly-September 2024NHS Ayrshire &amp; ArranColorectal (screened only)</v>
      </c>
      <c r="B930" t="s">
        <v>193</v>
      </c>
      <c r="C930" t="s">
        <v>196</v>
      </c>
      <c r="D930" t="s">
        <v>162</v>
      </c>
      <c r="E930" t="s">
        <v>35</v>
      </c>
      <c r="F930">
        <v>17</v>
      </c>
      <c r="G930">
        <v>16</v>
      </c>
      <c r="H930">
        <v>94.117647058823493</v>
      </c>
      <c r="I930">
        <v>71</v>
      </c>
      <c r="J930">
        <v>46</v>
      </c>
      <c r="M930" s="38"/>
    </row>
    <row r="931" spans="1:13" x14ac:dyDescent="0.35">
      <c r="A931" t="str">
        <f t="shared" si="15"/>
        <v>62 DayJuly-September 2024NHS BordersColorectal (screened only)</v>
      </c>
      <c r="B931" t="s">
        <v>193</v>
      </c>
      <c r="C931" t="s">
        <v>196</v>
      </c>
      <c r="D931" t="s">
        <v>0</v>
      </c>
      <c r="E931" t="s">
        <v>35</v>
      </c>
      <c r="F931">
        <v>4</v>
      </c>
      <c r="G931">
        <v>4</v>
      </c>
      <c r="H931">
        <v>100</v>
      </c>
      <c r="I931">
        <v>58</v>
      </c>
      <c r="J931">
        <v>50</v>
      </c>
      <c r="M931" s="39"/>
    </row>
    <row r="932" spans="1:13" x14ac:dyDescent="0.35">
      <c r="A932" t="str">
        <f t="shared" si="15"/>
        <v>62 DayJuly-September 2024NHS Dumfries &amp; GallowayColorectal (screened only)</v>
      </c>
      <c r="B932" t="s">
        <v>193</v>
      </c>
      <c r="C932" t="s">
        <v>196</v>
      </c>
      <c r="D932" t="s">
        <v>163</v>
      </c>
      <c r="E932" t="s">
        <v>35</v>
      </c>
      <c r="F932">
        <v>4</v>
      </c>
      <c r="G932">
        <v>4</v>
      </c>
      <c r="H932">
        <v>100</v>
      </c>
      <c r="I932">
        <v>61</v>
      </c>
      <c r="J932">
        <v>52</v>
      </c>
      <c r="M932" s="38"/>
    </row>
    <row r="933" spans="1:13" x14ac:dyDescent="0.35">
      <c r="A933" t="str">
        <f t="shared" si="15"/>
        <v>62 DayJuly-September 2024NHS FifeColorectal (screened only)</v>
      </c>
      <c r="B933" t="s">
        <v>193</v>
      </c>
      <c r="C933" t="s">
        <v>196</v>
      </c>
      <c r="D933" t="s">
        <v>164</v>
      </c>
      <c r="E933" t="s">
        <v>35</v>
      </c>
      <c r="F933">
        <v>14</v>
      </c>
      <c r="G933">
        <v>10</v>
      </c>
      <c r="H933">
        <v>71.428571428571402</v>
      </c>
      <c r="I933">
        <v>81</v>
      </c>
      <c r="J933">
        <v>59</v>
      </c>
      <c r="M933" s="39"/>
    </row>
    <row r="934" spans="1:13" x14ac:dyDescent="0.35">
      <c r="A934" t="str">
        <f t="shared" si="15"/>
        <v>62 DayJuly-September 2024NHS Forth ValleyColorectal (screened only)</v>
      </c>
      <c r="B934" t="s">
        <v>193</v>
      </c>
      <c r="C934" t="s">
        <v>196</v>
      </c>
      <c r="D934" t="s">
        <v>165</v>
      </c>
      <c r="E934" t="s">
        <v>35</v>
      </c>
      <c r="F934">
        <v>5</v>
      </c>
      <c r="G934">
        <v>5</v>
      </c>
      <c r="H934">
        <v>100</v>
      </c>
      <c r="I934">
        <v>62</v>
      </c>
      <c r="J934">
        <v>58</v>
      </c>
      <c r="M934" s="38"/>
    </row>
    <row r="935" spans="1:13" x14ac:dyDescent="0.35">
      <c r="A935" t="str">
        <f t="shared" si="15"/>
        <v>62 DayJuly-September 2024NHS GrampianColorectal (screened only)</v>
      </c>
      <c r="B935" t="s">
        <v>193</v>
      </c>
      <c r="C935" t="s">
        <v>196</v>
      </c>
      <c r="D935" t="s">
        <v>166</v>
      </c>
      <c r="E935" t="s">
        <v>35</v>
      </c>
      <c r="F935">
        <v>26</v>
      </c>
      <c r="G935">
        <v>0</v>
      </c>
      <c r="H935">
        <v>0</v>
      </c>
      <c r="I935">
        <v>352</v>
      </c>
      <c r="J935">
        <v>154</v>
      </c>
      <c r="M935" s="39"/>
    </row>
    <row r="936" spans="1:13" x14ac:dyDescent="0.35">
      <c r="A936" t="str">
        <f t="shared" si="15"/>
        <v>62 DayJuly-September 2024NHS Greater Glasgow &amp; ClydeColorectal (screened only)</v>
      </c>
      <c r="B936" t="s">
        <v>193</v>
      </c>
      <c r="C936" t="s">
        <v>196</v>
      </c>
      <c r="D936" t="s">
        <v>11</v>
      </c>
      <c r="E936" t="s">
        <v>35</v>
      </c>
      <c r="F936">
        <v>45</v>
      </c>
      <c r="G936">
        <v>16</v>
      </c>
      <c r="H936">
        <v>35.5555555555556</v>
      </c>
      <c r="I936">
        <v>148</v>
      </c>
      <c r="J936">
        <v>71</v>
      </c>
      <c r="K936">
        <v>112</v>
      </c>
      <c r="L936">
        <v>135</v>
      </c>
      <c r="M936" s="38"/>
    </row>
    <row r="937" spans="1:13" x14ac:dyDescent="0.35">
      <c r="A937" t="str">
        <f t="shared" si="15"/>
        <v>62 DayJuly-September 2024NHS HighlandColorectal (screened only)</v>
      </c>
      <c r="B937" t="s">
        <v>193</v>
      </c>
      <c r="C937" t="s">
        <v>196</v>
      </c>
      <c r="D937" t="s">
        <v>1</v>
      </c>
      <c r="E937" t="s">
        <v>35</v>
      </c>
      <c r="F937">
        <v>9</v>
      </c>
      <c r="G937">
        <v>6</v>
      </c>
      <c r="H937">
        <v>66.6666666666667</v>
      </c>
      <c r="I937">
        <v>87</v>
      </c>
      <c r="J937">
        <v>58</v>
      </c>
      <c r="M937" s="39"/>
    </row>
    <row r="938" spans="1:13" x14ac:dyDescent="0.35">
      <c r="A938" t="str">
        <f t="shared" si="15"/>
        <v>62 DayJuly-September 2024NHS LanarkshireColorectal (screened only)</v>
      </c>
      <c r="B938" t="s">
        <v>193</v>
      </c>
      <c r="C938" t="s">
        <v>196</v>
      </c>
      <c r="D938" t="s">
        <v>2</v>
      </c>
      <c r="E938" t="s">
        <v>35</v>
      </c>
      <c r="F938">
        <v>19</v>
      </c>
      <c r="G938">
        <v>19</v>
      </c>
      <c r="H938">
        <v>100</v>
      </c>
      <c r="I938">
        <v>62</v>
      </c>
      <c r="J938">
        <v>45</v>
      </c>
      <c r="M938" s="38"/>
    </row>
    <row r="939" spans="1:13" x14ac:dyDescent="0.35">
      <c r="A939" t="str">
        <f t="shared" si="15"/>
        <v>62 DayJuly-September 2024NHS LothianColorectal (screened only)</v>
      </c>
      <c r="B939" t="s">
        <v>193</v>
      </c>
      <c r="C939" t="s">
        <v>196</v>
      </c>
      <c r="D939" t="s">
        <v>3</v>
      </c>
      <c r="E939" t="s">
        <v>35</v>
      </c>
      <c r="F939">
        <v>26</v>
      </c>
      <c r="G939">
        <v>14</v>
      </c>
      <c r="H939">
        <v>53.846153846153797</v>
      </c>
      <c r="I939">
        <v>109</v>
      </c>
      <c r="J939">
        <v>60</v>
      </c>
      <c r="M939" s="39"/>
    </row>
    <row r="940" spans="1:13" x14ac:dyDescent="0.35">
      <c r="A940" t="str">
        <f t="shared" si="15"/>
        <v>62 DayJuly-September 2024NHS ScotlandColorectal (screened only)</v>
      </c>
      <c r="B940" t="s">
        <v>193</v>
      </c>
      <c r="C940" t="s">
        <v>196</v>
      </c>
      <c r="D940" t="s">
        <v>8</v>
      </c>
      <c r="E940" t="s">
        <v>35</v>
      </c>
      <c r="F940">
        <v>172</v>
      </c>
      <c r="G940">
        <v>96</v>
      </c>
      <c r="H940">
        <v>55.8139534883721</v>
      </c>
      <c r="I940">
        <v>352</v>
      </c>
      <c r="J940">
        <v>61</v>
      </c>
      <c r="K940">
        <v>141</v>
      </c>
      <c r="L940">
        <v>179</v>
      </c>
      <c r="M940" s="38"/>
    </row>
    <row r="941" spans="1:13" x14ac:dyDescent="0.35">
      <c r="A941" t="str">
        <f t="shared" si="15"/>
        <v>62 DayJuly-September 2024NHS ShetlandColorectal (screened only)</v>
      </c>
      <c r="B941" t="s">
        <v>193</v>
      </c>
      <c r="C941" t="s">
        <v>196</v>
      </c>
      <c r="D941" t="s">
        <v>5</v>
      </c>
      <c r="E941" t="s">
        <v>35</v>
      </c>
      <c r="F941">
        <v>2</v>
      </c>
      <c r="G941">
        <v>2</v>
      </c>
      <c r="H941">
        <v>100</v>
      </c>
      <c r="I941">
        <v>50</v>
      </c>
      <c r="M941" s="39"/>
    </row>
    <row r="942" spans="1:13" x14ac:dyDescent="0.35">
      <c r="A942" t="str">
        <f t="shared" si="15"/>
        <v>62 DayJuly-September 2024NHS TaysideColorectal (screened only)</v>
      </c>
      <c r="B942" t="s">
        <v>193</v>
      </c>
      <c r="C942" t="s">
        <v>196</v>
      </c>
      <c r="D942" t="s">
        <v>6</v>
      </c>
      <c r="E942" t="s">
        <v>35</v>
      </c>
      <c r="F942">
        <v>1</v>
      </c>
      <c r="G942">
        <v>0</v>
      </c>
      <c r="H942">
        <v>0</v>
      </c>
      <c r="I942">
        <v>86</v>
      </c>
      <c r="M942" s="38"/>
    </row>
    <row r="943" spans="1:13" x14ac:dyDescent="0.35">
      <c r="A943" t="str">
        <f t="shared" si="15"/>
        <v>62 DayJuly-September 2024SCANColorectal (screened only)</v>
      </c>
      <c r="B943" t="s">
        <v>193</v>
      </c>
      <c r="C943" t="s">
        <v>196</v>
      </c>
      <c r="D943" t="s">
        <v>9</v>
      </c>
      <c r="E943" t="s">
        <v>35</v>
      </c>
      <c r="F943">
        <v>48</v>
      </c>
      <c r="G943">
        <v>32</v>
      </c>
      <c r="H943">
        <v>66.6666666666667</v>
      </c>
      <c r="I943">
        <v>109</v>
      </c>
      <c r="J943">
        <v>57</v>
      </c>
      <c r="K943">
        <v>89</v>
      </c>
      <c r="L943">
        <v>104</v>
      </c>
      <c r="M943" s="39"/>
    </row>
    <row r="944" spans="1:13" x14ac:dyDescent="0.35">
      <c r="A944" t="str">
        <f t="shared" si="15"/>
        <v>62 DayJuly-September 2024WOSCANColorectal (screened only)</v>
      </c>
      <c r="B944" t="s">
        <v>193</v>
      </c>
      <c r="C944" t="s">
        <v>196</v>
      </c>
      <c r="D944" t="s">
        <v>10</v>
      </c>
      <c r="E944" t="s">
        <v>35</v>
      </c>
      <c r="F944">
        <v>86</v>
      </c>
      <c r="G944">
        <v>56</v>
      </c>
      <c r="H944">
        <v>65.116279069767401</v>
      </c>
      <c r="I944">
        <v>148</v>
      </c>
      <c r="J944">
        <v>60</v>
      </c>
      <c r="K944">
        <v>96</v>
      </c>
      <c r="L944">
        <v>112</v>
      </c>
      <c r="M944" s="38"/>
    </row>
    <row r="945" spans="1:13" x14ac:dyDescent="0.35">
      <c r="A945" t="str">
        <f t="shared" si="15"/>
        <v>62 DayJuly-September 2024NCAHead &amp; Neck</v>
      </c>
      <c r="B945" t="s">
        <v>193</v>
      </c>
      <c r="C945" t="s">
        <v>196</v>
      </c>
      <c r="D945" t="s">
        <v>150</v>
      </c>
      <c r="E945" t="s">
        <v>15</v>
      </c>
      <c r="F945">
        <v>22</v>
      </c>
      <c r="G945">
        <v>15</v>
      </c>
      <c r="H945">
        <v>68.181818181818201</v>
      </c>
      <c r="I945">
        <v>117</v>
      </c>
      <c r="J945">
        <v>56</v>
      </c>
      <c r="M945" s="39"/>
    </row>
    <row r="946" spans="1:13" x14ac:dyDescent="0.35">
      <c r="A946" t="str">
        <f t="shared" si="15"/>
        <v>62 DayJuly-September 2024NHS Ayrshire &amp; ArranHead &amp; Neck</v>
      </c>
      <c r="B946" t="s">
        <v>193</v>
      </c>
      <c r="C946" t="s">
        <v>196</v>
      </c>
      <c r="D946" t="s">
        <v>162</v>
      </c>
      <c r="E946" t="s">
        <v>15</v>
      </c>
      <c r="F946">
        <v>9</v>
      </c>
      <c r="G946">
        <v>5</v>
      </c>
      <c r="H946">
        <v>55.5555555555556</v>
      </c>
      <c r="I946">
        <v>89</v>
      </c>
      <c r="J946">
        <v>57</v>
      </c>
      <c r="M946" s="38"/>
    </row>
    <row r="947" spans="1:13" x14ac:dyDescent="0.35">
      <c r="A947" t="str">
        <f t="shared" si="15"/>
        <v>62 DayJuly-September 2024NHS BordersHead &amp; Neck</v>
      </c>
      <c r="B947" t="s">
        <v>193</v>
      </c>
      <c r="C947" t="s">
        <v>196</v>
      </c>
      <c r="D947" t="s">
        <v>0</v>
      </c>
      <c r="E947" t="s">
        <v>15</v>
      </c>
      <c r="F947">
        <v>4</v>
      </c>
      <c r="G947">
        <v>4</v>
      </c>
      <c r="H947">
        <v>100</v>
      </c>
      <c r="I947">
        <v>62</v>
      </c>
      <c r="J947">
        <v>59</v>
      </c>
      <c r="M947" s="39"/>
    </row>
    <row r="948" spans="1:13" x14ac:dyDescent="0.35">
      <c r="A948" t="str">
        <f t="shared" si="15"/>
        <v>62 DayJuly-September 2024NHS Dumfries &amp; GallowayHead &amp; Neck</v>
      </c>
      <c r="B948" t="s">
        <v>193</v>
      </c>
      <c r="C948" t="s">
        <v>196</v>
      </c>
      <c r="D948" t="s">
        <v>163</v>
      </c>
      <c r="E948" t="s">
        <v>15</v>
      </c>
      <c r="F948">
        <v>1</v>
      </c>
      <c r="G948">
        <v>1</v>
      </c>
      <c r="H948">
        <v>100</v>
      </c>
      <c r="I948">
        <v>37</v>
      </c>
      <c r="M948" s="38"/>
    </row>
    <row r="949" spans="1:13" x14ac:dyDescent="0.35">
      <c r="A949" t="str">
        <f t="shared" si="15"/>
        <v>62 DayJuly-September 2024NHS FifeHead &amp; Neck</v>
      </c>
      <c r="B949" t="s">
        <v>193</v>
      </c>
      <c r="C949" t="s">
        <v>196</v>
      </c>
      <c r="D949" t="s">
        <v>164</v>
      </c>
      <c r="E949" t="s">
        <v>15</v>
      </c>
      <c r="F949">
        <v>6</v>
      </c>
      <c r="G949">
        <v>5</v>
      </c>
      <c r="H949">
        <v>83.3333333333333</v>
      </c>
      <c r="I949">
        <v>118</v>
      </c>
      <c r="J949">
        <v>52</v>
      </c>
      <c r="M949" s="39"/>
    </row>
    <row r="950" spans="1:13" x14ac:dyDescent="0.35">
      <c r="A950" t="str">
        <f t="shared" si="15"/>
        <v>62 DayJuly-September 2024NHS Forth ValleyHead &amp; Neck</v>
      </c>
      <c r="B950" t="s">
        <v>193</v>
      </c>
      <c r="C950" t="s">
        <v>196</v>
      </c>
      <c r="D950" t="s">
        <v>165</v>
      </c>
      <c r="E950" t="s">
        <v>15</v>
      </c>
      <c r="F950">
        <v>7</v>
      </c>
      <c r="G950">
        <v>5</v>
      </c>
      <c r="H950">
        <v>71.428571428571402</v>
      </c>
      <c r="I950">
        <v>101</v>
      </c>
      <c r="J950">
        <v>55</v>
      </c>
      <c r="M950" s="38"/>
    </row>
    <row r="951" spans="1:13" x14ac:dyDescent="0.35">
      <c r="A951" t="str">
        <f t="shared" si="15"/>
        <v>62 DayJuly-September 2024NHS GrampianHead &amp; Neck</v>
      </c>
      <c r="B951" t="s">
        <v>193</v>
      </c>
      <c r="C951" t="s">
        <v>196</v>
      </c>
      <c r="D951" t="s">
        <v>166</v>
      </c>
      <c r="E951" t="s">
        <v>15</v>
      </c>
      <c r="F951">
        <v>10</v>
      </c>
      <c r="G951">
        <v>7</v>
      </c>
      <c r="H951">
        <v>70</v>
      </c>
      <c r="I951">
        <v>81</v>
      </c>
      <c r="J951">
        <v>60</v>
      </c>
      <c r="M951" s="39"/>
    </row>
    <row r="952" spans="1:13" x14ac:dyDescent="0.35">
      <c r="A952" t="str">
        <f t="shared" si="15"/>
        <v>62 DayJuly-September 2024NHS Greater Glasgow &amp; ClydeHead &amp; Neck</v>
      </c>
      <c r="B952" t="s">
        <v>193</v>
      </c>
      <c r="C952" t="s">
        <v>196</v>
      </c>
      <c r="D952" t="s">
        <v>11</v>
      </c>
      <c r="E952" t="s">
        <v>15</v>
      </c>
      <c r="F952">
        <v>48</v>
      </c>
      <c r="G952">
        <v>24</v>
      </c>
      <c r="H952">
        <v>50</v>
      </c>
      <c r="I952">
        <v>121</v>
      </c>
      <c r="J952">
        <v>64</v>
      </c>
      <c r="K952">
        <v>93</v>
      </c>
      <c r="L952">
        <v>102</v>
      </c>
      <c r="M952" s="38"/>
    </row>
    <row r="953" spans="1:13" x14ac:dyDescent="0.35">
      <c r="A953" t="str">
        <f t="shared" si="15"/>
        <v>62 DayJuly-September 2024NHS HighlandHead &amp; Neck</v>
      </c>
      <c r="B953" t="s">
        <v>193</v>
      </c>
      <c r="C953" t="s">
        <v>196</v>
      </c>
      <c r="D953" t="s">
        <v>1</v>
      </c>
      <c r="E953" t="s">
        <v>15</v>
      </c>
      <c r="F953">
        <v>8</v>
      </c>
      <c r="G953">
        <v>6</v>
      </c>
      <c r="H953">
        <v>75</v>
      </c>
      <c r="I953">
        <v>117</v>
      </c>
      <c r="J953">
        <v>44</v>
      </c>
      <c r="M953" s="39"/>
    </row>
    <row r="954" spans="1:13" x14ac:dyDescent="0.35">
      <c r="A954" t="str">
        <f t="shared" si="15"/>
        <v>62 DayJuly-September 2024NHS LanarkshireHead &amp; Neck</v>
      </c>
      <c r="B954" t="s">
        <v>193</v>
      </c>
      <c r="C954" t="s">
        <v>196</v>
      </c>
      <c r="D954" t="s">
        <v>2</v>
      </c>
      <c r="E954" t="s">
        <v>15</v>
      </c>
      <c r="F954">
        <v>15</v>
      </c>
      <c r="G954">
        <v>15</v>
      </c>
      <c r="H954">
        <v>100</v>
      </c>
      <c r="I954">
        <v>62</v>
      </c>
      <c r="J954">
        <v>51</v>
      </c>
      <c r="M954" s="38"/>
    </row>
    <row r="955" spans="1:13" x14ac:dyDescent="0.35">
      <c r="A955" t="str">
        <f t="shared" si="15"/>
        <v>62 DayJuly-September 2024NHS LothianHead &amp; Neck</v>
      </c>
      <c r="B955" t="s">
        <v>193</v>
      </c>
      <c r="C955" t="s">
        <v>196</v>
      </c>
      <c r="D955" t="s">
        <v>3</v>
      </c>
      <c r="E955" t="s">
        <v>15</v>
      </c>
      <c r="F955">
        <v>37</v>
      </c>
      <c r="G955">
        <v>37</v>
      </c>
      <c r="H955">
        <v>100</v>
      </c>
      <c r="I955">
        <v>62</v>
      </c>
      <c r="J955">
        <v>49</v>
      </c>
      <c r="M955" s="39"/>
    </row>
    <row r="956" spans="1:13" x14ac:dyDescent="0.35">
      <c r="A956" t="str">
        <f t="shared" si="15"/>
        <v>62 DayJuly-September 2024NHS ScotlandHead &amp; Neck</v>
      </c>
      <c r="B956" t="s">
        <v>193</v>
      </c>
      <c r="C956" t="s">
        <v>196</v>
      </c>
      <c r="D956" t="s">
        <v>8</v>
      </c>
      <c r="E956" t="s">
        <v>15</v>
      </c>
      <c r="F956">
        <v>149</v>
      </c>
      <c r="G956">
        <v>111</v>
      </c>
      <c r="H956">
        <v>74.496644295302005</v>
      </c>
      <c r="I956">
        <v>121</v>
      </c>
      <c r="J956">
        <v>54</v>
      </c>
      <c r="K956">
        <v>88</v>
      </c>
      <c r="L956">
        <v>94</v>
      </c>
      <c r="M956" s="38"/>
    </row>
    <row r="957" spans="1:13" x14ac:dyDescent="0.35">
      <c r="A957" t="str">
        <f t="shared" si="15"/>
        <v>62 DayJuly-September 2024NHS ShetlandHead &amp; Neck</v>
      </c>
      <c r="B957" t="s">
        <v>193</v>
      </c>
      <c r="C957" t="s">
        <v>196</v>
      </c>
      <c r="D957" t="s">
        <v>5</v>
      </c>
      <c r="E957" t="s">
        <v>15</v>
      </c>
      <c r="F957">
        <v>2</v>
      </c>
      <c r="G957">
        <v>2</v>
      </c>
      <c r="H957">
        <v>100</v>
      </c>
      <c r="I957">
        <v>56</v>
      </c>
      <c r="M957" s="39"/>
    </row>
    <row r="958" spans="1:13" x14ac:dyDescent="0.35">
      <c r="A958" t="str">
        <f t="shared" si="15"/>
        <v>62 DayJuly-September 2024NHS TaysideHead &amp; Neck</v>
      </c>
      <c r="B958" t="s">
        <v>193</v>
      </c>
      <c r="C958" t="s">
        <v>196</v>
      </c>
      <c r="D958" t="s">
        <v>6</v>
      </c>
      <c r="E958" t="s">
        <v>15</v>
      </c>
      <c r="F958">
        <v>2</v>
      </c>
      <c r="G958">
        <v>0</v>
      </c>
      <c r="H958">
        <v>0</v>
      </c>
      <c r="I958">
        <v>78</v>
      </c>
      <c r="M958" s="38"/>
    </row>
    <row r="959" spans="1:13" x14ac:dyDescent="0.35">
      <c r="A959" t="str">
        <f t="shared" si="15"/>
        <v>62 DayJuly-September 2024SCANHead &amp; Neck</v>
      </c>
      <c r="B959" t="s">
        <v>193</v>
      </c>
      <c r="C959" t="s">
        <v>196</v>
      </c>
      <c r="D959" t="s">
        <v>9</v>
      </c>
      <c r="E959" t="s">
        <v>15</v>
      </c>
      <c r="F959">
        <v>48</v>
      </c>
      <c r="G959">
        <v>47</v>
      </c>
      <c r="H959">
        <v>97.9166666666667</v>
      </c>
      <c r="I959">
        <v>118</v>
      </c>
      <c r="J959">
        <v>49</v>
      </c>
      <c r="K959">
        <v>60</v>
      </c>
      <c r="L959">
        <v>62</v>
      </c>
      <c r="M959" s="38"/>
    </row>
    <row r="960" spans="1:13" x14ac:dyDescent="0.35">
      <c r="A960" t="str">
        <f t="shared" si="15"/>
        <v>62 DayJuly-September 2024WOSCANHead &amp; Neck</v>
      </c>
      <c r="B960" t="s">
        <v>193</v>
      </c>
      <c r="C960" t="s">
        <v>196</v>
      </c>
      <c r="D960" t="s">
        <v>10</v>
      </c>
      <c r="E960" t="s">
        <v>15</v>
      </c>
      <c r="F960">
        <v>79</v>
      </c>
      <c r="G960">
        <v>49</v>
      </c>
      <c r="H960">
        <v>62.025316455696199</v>
      </c>
      <c r="I960">
        <v>121</v>
      </c>
      <c r="J960">
        <v>58</v>
      </c>
      <c r="K960">
        <v>91</v>
      </c>
      <c r="L960">
        <v>100</v>
      </c>
      <c r="M960" s="39"/>
    </row>
    <row r="961" spans="1:13" x14ac:dyDescent="0.35">
      <c r="A961" t="str">
        <f t="shared" si="15"/>
        <v>62 DayJuly-September 2024NCALung</v>
      </c>
      <c r="B961" t="s">
        <v>193</v>
      </c>
      <c r="C961" t="s">
        <v>196</v>
      </c>
      <c r="D961" t="s">
        <v>150</v>
      </c>
      <c r="E961" t="s">
        <v>16</v>
      </c>
      <c r="F961">
        <v>149</v>
      </c>
      <c r="G961">
        <v>114</v>
      </c>
      <c r="H961">
        <v>76.510067114093999</v>
      </c>
      <c r="I961">
        <v>118</v>
      </c>
      <c r="J961">
        <v>35</v>
      </c>
      <c r="K961">
        <v>85</v>
      </c>
      <c r="L961">
        <v>97</v>
      </c>
      <c r="M961" s="38"/>
    </row>
    <row r="962" spans="1:13" x14ac:dyDescent="0.35">
      <c r="A962" t="str">
        <f t="shared" si="15"/>
        <v>62 DayJuly-September 2024NHS Ayrshire &amp; ArranLung</v>
      </c>
      <c r="B962" t="s">
        <v>193</v>
      </c>
      <c r="C962" t="s">
        <v>196</v>
      </c>
      <c r="D962" t="s">
        <v>162</v>
      </c>
      <c r="E962" t="s">
        <v>16</v>
      </c>
      <c r="F962">
        <v>42</v>
      </c>
      <c r="G962">
        <v>42</v>
      </c>
      <c r="H962">
        <v>100</v>
      </c>
      <c r="I962">
        <v>62</v>
      </c>
      <c r="J962">
        <v>34</v>
      </c>
      <c r="K962">
        <v>59</v>
      </c>
      <c r="L962">
        <v>61</v>
      </c>
      <c r="M962" s="39"/>
    </row>
    <row r="963" spans="1:13" x14ac:dyDescent="0.35">
      <c r="A963" t="str">
        <f t="shared" si="15"/>
        <v>62 DayJuly-September 2024NHS BordersLung</v>
      </c>
      <c r="B963" t="s">
        <v>193</v>
      </c>
      <c r="C963" t="s">
        <v>196</v>
      </c>
      <c r="D963" t="s">
        <v>0</v>
      </c>
      <c r="E963" t="s">
        <v>16</v>
      </c>
      <c r="F963">
        <v>9</v>
      </c>
      <c r="G963">
        <v>8</v>
      </c>
      <c r="H963">
        <v>88.8888888888889</v>
      </c>
      <c r="I963">
        <v>88</v>
      </c>
      <c r="J963">
        <v>32</v>
      </c>
      <c r="M963" s="38"/>
    </row>
    <row r="964" spans="1:13" x14ac:dyDescent="0.35">
      <c r="A964" t="str">
        <f t="shared" si="15"/>
        <v>62 DayJuly-September 2024NHS Dumfries &amp; GallowayLung</v>
      </c>
      <c r="B964" t="s">
        <v>193</v>
      </c>
      <c r="C964" t="s">
        <v>196</v>
      </c>
      <c r="D964" t="s">
        <v>163</v>
      </c>
      <c r="E964" t="s">
        <v>16</v>
      </c>
      <c r="F964">
        <v>11</v>
      </c>
      <c r="G964">
        <v>11</v>
      </c>
      <c r="H964">
        <v>100</v>
      </c>
      <c r="I964">
        <v>62</v>
      </c>
      <c r="J964">
        <v>41</v>
      </c>
      <c r="M964" s="39"/>
    </row>
    <row r="965" spans="1:13" x14ac:dyDescent="0.35">
      <c r="A965" t="str">
        <f t="shared" si="15"/>
        <v>62 DayJuly-September 2024NHS FifeLung</v>
      </c>
      <c r="B965" t="s">
        <v>193</v>
      </c>
      <c r="C965" t="s">
        <v>196</v>
      </c>
      <c r="D965" t="s">
        <v>164</v>
      </c>
      <c r="E965" t="s">
        <v>16</v>
      </c>
      <c r="F965">
        <v>38</v>
      </c>
      <c r="G965">
        <v>36</v>
      </c>
      <c r="H965">
        <v>94.736842105263193</v>
      </c>
      <c r="I965">
        <v>76</v>
      </c>
      <c r="J965">
        <v>30</v>
      </c>
      <c r="M965" s="38"/>
    </row>
    <row r="966" spans="1:13" x14ac:dyDescent="0.35">
      <c r="A966" t="str">
        <f t="shared" si="15"/>
        <v>62 DayJuly-September 2024NHS Forth ValleyLung</v>
      </c>
      <c r="B966" t="s">
        <v>193</v>
      </c>
      <c r="C966" t="s">
        <v>196</v>
      </c>
      <c r="D966" t="s">
        <v>165</v>
      </c>
      <c r="E966" t="s">
        <v>16</v>
      </c>
      <c r="F966">
        <v>28</v>
      </c>
      <c r="G966">
        <v>23</v>
      </c>
      <c r="H966">
        <v>82.142857142857096</v>
      </c>
      <c r="I966">
        <v>76</v>
      </c>
      <c r="J966">
        <v>38</v>
      </c>
      <c r="M966" s="39"/>
    </row>
    <row r="967" spans="1:13" x14ac:dyDescent="0.35">
      <c r="A967" t="str">
        <f t="shared" si="15"/>
        <v>62 DayJuly-September 2024NHS GrampianLung</v>
      </c>
      <c r="B967" t="s">
        <v>193</v>
      </c>
      <c r="C967" t="s">
        <v>196</v>
      </c>
      <c r="D967" t="s">
        <v>166</v>
      </c>
      <c r="E967" t="s">
        <v>16</v>
      </c>
      <c r="F967">
        <v>42</v>
      </c>
      <c r="G967">
        <v>35</v>
      </c>
      <c r="H967">
        <v>83.3333333333333</v>
      </c>
      <c r="I967">
        <v>95</v>
      </c>
      <c r="J967">
        <v>34</v>
      </c>
      <c r="K967">
        <v>67</v>
      </c>
      <c r="L967">
        <v>70</v>
      </c>
      <c r="M967" s="38"/>
    </row>
    <row r="968" spans="1:13" x14ac:dyDescent="0.35">
      <c r="A968" t="str">
        <f t="shared" si="15"/>
        <v>62 DayJuly-September 2024NHS Greater Glasgow &amp; ClydeLung</v>
      </c>
      <c r="B968" t="s">
        <v>193</v>
      </c>
      <c r="C968" t="s">
        <v>196</v>
      </c>
      <c r="D968" t="s">
        <v>11</v>
      </c>
      <c r="E968" t="s">
        <v>16</v>
      </c>
      <c r="F968">
        <v>124</v>
      </c>
      <c r="G968">
        <v>101</v>
      </c>
      <c r="H968">
        <v>81.451612903225794</v>
      </c>
      <c r="I968">
        <v>140</v>
      </c>
      <c r="J968">
        <v>45</v>
      </c>
      <c r="K968">
        <v>79</v>
      </c>
      <c r="L968">
        <v>90</v>
      </c>
      <c r="M968" s="39"/>
    </row>
    <row r="969" spans="1:13" x14ac:dyDescent="0.35">
      <c r="A969" t="str">
        <f t="shared" si="15"/>
        <v>62 DayJuly-September 2024NHS HighlandLung</v>
      </c>
      <c r="B969" t="s">
        <v>193</v>
      </c>
      <c r="C969" t="s">
        <v>196</v>
      </c>
      <c r="D969" t="s">
        <v>1</v>
      </c>
      <c r="E969" t="s">
        <v>16</v>
      </c>
      <c r="F969">
        <v>48</v>
      </c>
      <c r="G969">
        <v>44</v>
      </c>
      <c r="H969">
        <v>91.6666666666667</v>
      </c>
      <c r="I969">
        <v>95</v>
      </c>
      <c r="J969">
        <v>16</v>
      </c>
      <c r="K969">
        <v>61</v>
      </c>
      <c r="L969">
        <v>71</v>
      </c>
      <c r="M969" s="38"/>
    </row>
    <row r="970" spans="1:13" x14ac:dyDescent="0.35">
      <c r="A970" t="str">
        <f t="shared" si="15"/>
        <v>62 DayJuly-September 2024NHS LanarkshireLung</v>
      </c>
      <c r="B970" t="s">
        <v>193</v>
      </c>
      <c r="C970" t="s">
        <v>196</v>
      </c>
      <c r="D970" t="s">
        <v>2</v>
      </c>
      <c r="E970" t="s">
        <v>16</v>
      </c>
      <c r="F970">
        <v>52</v>
      </c>
      <c r="G970">
        <v>52</v>
      </c>
      <c r="H970">
        <v>100</v>
      </c>
      <c r="I970">
        <v>62</v>
      </c>
      <c r="J970">
        <v>46</v>
      </c>
      <c r="K970">
        <v>61</v>
      </c>
      <c r="L970">
        <v>62</v>
      </c>
      <c r="M970" s="39"/>
    </row>
    <row r="971" spans="1:13" x14ac:dyDescent="0.35">
      <c r="A971" t="str">
        <f t="shared" si="15"/>
        <v>62 DayJuly-September 2024NHS LothianLung</v>
      </c>
      <c r="B971" t="s">
        <v>193</v>
      </c>
      <c r="C971" t="s">
        <v>196</v>
      </c>
      <c r="D971" t="s">
        <v>3</v>
      </c>
      <c r="E971" t="s">
        <v>16</v>
      </c>
      <c r="F971">
        <v>65</v>
      </c>
      <c r="G971">
        <v>62</v>
      </c>
      <c r="H971">
        <v>95.384615384615401</v>
      </c>
      <c r="I971">
        <v>108</v>
      </c>
      <c r="J971">
        <v>49</v>
      </c>
      <c r="K971">
        <v>60</v>
      </c>
      <c r="L971">
        <v>62</v>
      </c>
      <c r="M971" s="38"/>
    </row>
    <row r="972" spans="1:13" x14ac:dyDescent="0.35">
      <c r="A972" t="str">
        <f t="shared" si="15"/>
        <v>62 DayJuly-September 2024NHS OrkneyLung</v>
      </c>
      <c r="B972" t="s">
        <v>193</v>
      </c>
      <c r="C972" t="s">
        <v>196</v>
      </c>
      <c r="D972" t="s">
        <v>4</v>
      </c>
      <c r="E972" t="s">
        <v>16</v>
      </c>
      <c r="F972">
        <v>1</v>
      </c>
      <c r="G972">
        <v>1</v>
      </c>
      <c r="H972">
        <v>100</v>
      </c>
      <c r="I972">
        <v>8</v>
      </c>
      <c r="M972" s="39"/>
    </row>
    <row r="973" spans="1:13" x14ac:dyDescent="0.35">
      <c r="A973" t="str">
        <f t="shared" si="15"/>
        <v>62 DayJuly-September 2024NHS ScotlandLung</v>
      </c>
      <c r="B973" t="s">
        <v>193</v>
      </c>
      <c r="C973" t="s">
        <v>196</v>
      </c>
      <c r="D973" t="s">
        <v>8</v>
      </c>
      <c r="E973" t="s">
        <v>16</v>
      </c>
      <c r="F973">
        <v>518</v>
      </c>
      <c r="G973">
        <v>449</v>
      </c>
      <c r="H973">
        <v>86.679536679536696</v>
      </c>
      <c r="I973">
        <v>140</v>
      </c>
      <c r="J973">
        <v>42</v>
      </c>
      <c r="K973">
        <v>71</v>
      </c>
      <c r="L973">
        <v>85</v>
      </c>
      <c r="M973" s="38"/>
    </row>
    <row r="974" spans="1:13" x14ac:dyDescent="0.35">
      <c r="A974" t="str">
        <f t="shared" si="15"/>
        <v>62 DayJuly-September 2024NHS ShetlandLung</v>
      </c>
      <c r="B974" t="s">
        <v>193</v>
      </c>
      <c r="C974" t="s">
        <v>196</v>
      </c>
      <c r="D974" t="s">
        <v>5</v>
      </c>
      <c r="E974" t="s">
        <v>16</v>
      </c>
      <c r="F974">
        <v>2</v>
      </c>
      <c r="G974">
        <v>2</v>
      </c>
      <c r="H974">
        <v>100</v>
      </c>
      <c r="I974">
        <v>56</v>
      </c>
      <c r="M974" s="38"/>
    </row>
    <row r="975" spans="1:13" x14ac:dyDescent="0.35">
      <c r="A975" t="str">
        <f t="shared" si="15"/>
        <v>62 DayJuly-September 2024NHS TaysideLung</v>
      </c>
      <c r="B975" t="s">
        <v>193</v>
      </c>
      <c r="C975" t="s">
        <v>196</v>
      </c>
      <c r="D975" t="s">
        <v>6</v>
      </c>
      <c r="E975" t="s">
        <v>16</v>
      </c>
      <c r="F975">
        <v>51</v>
      </c>
      <c r="G975">
        <v>27</v>
      </c>
      <c r="H975">
        <v>52.941176470588204</v>
      </c>
      <c r="I975">
        <v>118</v>
      </c>
      <c r="J975">
        <v>56</v>
      </c>
      <c r="K975">
        <v>103</v>
      </c>
      <c r="L975">
        <v>108</v>
      </c>
      <c r="M975" s="39"/>
    </row>
    <row r="976" spans="1:13" x14ac:dyDescent="0.35">
      <c r="A976" t="str">
        <f t="shared" si="15"/>
        <v>62 DayJuly-September 2024NHS Western IslesLung</v>
      </c>
      <c r="B976" t="s">
        <v>193</v>
      </c>
      <c r="C976" t="s">
        <v>196</v>
      </c>
      <c r="D976" t="s">
        <v>7</v>
      </c>
      <c r="E976" t="s">
        <v>16</v>
      </c>
      <c r="F976">
        <v>5</v>
      </c>
      <c r="G976">
        <v>5</v>
      </c>
      <c r="H976">
        <v>100</v>
      </c>
      <c r="I976">
        <v>55</v>
      </c>
      <c r="J976">
        <v>49</v>
      </c>
      <c r="M976" s="38"/>
    </row>
    <row r="977" spans="1:13" x14ac:dyDescent="0.35">
      <c r="A977" t="str">
        <f t="shared" si="15"/>
        <v>62 DayJuly-September 2024SCANLung</v>
      </c>
      <c r="B977" t="s">
        <v>193</v>
      </c>
      <c r="C977" t="s">
        <v>196</v>
      </c>
      <c r="D977" t="s">
        <v>9</v>
      </c>
      <c r="E977" t="s">
        <v>16</v>
      </c>
      <c r="F977">
        <v>123</v>
      </c>
      <c r="G977">
        <v>117</v>
      </c>
      <c r="H977">
        <v>95.121951219512198</v>
      </c>
      <c r="I977">
        <v>108</v>
      </c>
      <c r="J977">
        <v>42</v>
      </c>
      <c r="K977">
        <v>60</v>
      </c>
      <c r="L977">
        <v>62</v>
      </c>
      <c r="M977" s="39"/>
    </row>
    <row r="978" spans="1:13" x14ac:dyDescent="0.35">
      <c r="A978" t="str">
        <f t="shared" ref="A978:A1041" si="16">CONCATENATE(B978,C978,D978,E978)</f>
        <v>62 DayJuly-September 2024WOSCANLung</v>
      </c>
      <c r="B978" t="s">
        <v>193</v>
      </c>
      <c r="C978" t="s">
        <v>196</v>
      </c>
      <c r="D978" t="s">
        <v>10</v>
      </c>
      <c r="E978" t="s">
        <v>16</v>
      </c>
      <c r="F978">
        <v>246</v>
      </c>
      <c r="G978">
        <v>218</v>
      </c>
      <c r="H978">
        <v>88.617886178861795</v>
      </c>
      <c r="I978">
        <v>140</v>
      </c>
      <c r="J978">
        <v>44</v>
      </c>
      <c r="K978">
        <v>68</v>
      </c>
      <c r="L978">
        <v>79</v>
      </c>
      <c r="M978" s="38"/>
    </row>
    <row r="979" spans="1:13" x14ac:dyDescent="0.35">
      <c r="A979" t="str">
        <f t="shared" si="16"/>
        <v>62 DayJuly-September 2024NCALymphoma</v>
      </c>
      <c r="B979" t="s">
        <v>193</v>
      </c>
      <c r="C979" t="s">
        <v>196</v>
      </c>
      <c r="D979" t="s">
        <v>150</v>
      </c>
      <c r="E979" t="s">
        <v>17</v>
      </c>
      <c r="F979">
        <v>29</v>
      </c>
      <c r="G979">
        <v>21</v>
      </c>
      <c r="H979">
        <v>72.413793103448299</v>
      </c>
      <c r="I979">
        <v>124</v>
      </c>
      <c r="J979">
        <v>47</v>
      </c>
      <c r="M979" s="39"/>
    </row>
    <row r="980" spans="1:13" x14ac:dyDescent="0.35">
      <c r="A980" t="str">
        <f t="shared" si="16"/>
        <v>62 DayJuly-September 2024NHS Ayrshire &amp; ArranLymphoma</v>
      </c>
      <c r="B980" t="s">
        <v>193</v>
      </c>
      <c r="C980" t="s">
        <v>196</v>
      </c>
      <c r="D980" t="s">
        <v>162</v>
      </c>
      <c r="E980" t="s">
        <v>17</v>
      </c>
      <c r="F980">
        <v>9</v>
      </c>
      <c r="G980">
        <v>6</v>
      </c>
      <c r="H980">
        <v>66.6666666666667</v>
      </c>
      <c r="I980">
        <v>96</v>
      </c>
      <c r="J980">
        <v>59</v>
      </c>
      <c r="M980" s="38"/>
    </row>
    <row r="981" spans="1:13" x14ac:dyDescent="0.35">
      <c r="A981" t="str">
        <f t="shared" si="16"/>
        <v>62 DayJuly-September 2024NHS BordersLymphoma</v>
      </c>
      <c r="B981" t="s">
        <v>193</v>
      </c>
      <c r="C981" t="s">
        <v>196</v>
      </c>
      <c r="D981" t="s">
        <v>0</v>
      </c>
      <c r="E981" t="s">
        <v>17</v>
      </c>
      <c r="F981">
        <v>2</v>
      </c>
      <c r="G981">
        <v>1</v>
      </c>
      <c r="H981">
        <v>50</v>
      </c>
      <c r="I981">
        <v>99</v>
      </c>
      <c r="M981" s="39"/>
    </row>
    <row r="982" spans="1:13" x14ac:dyDescent="0.35">
      <c r="A982" t="str">
        <f t="shared" si="16"/>
        <v>62 DayJuly-September 2024NHS Dumfries &amp; GallowayLymphoma</v>
      </c>
      <c r="B982" t="s">
        <v>193</v>
      </c>
      <c r="C982" t="s">
        <v>196</v>
      </c>
      <c r="D982" t="s">
        <v>163</v>
      </c>
      <c r="E982" t="s">
        <v>17</v>
      </c>
      <c r="F982">
        <v>4</v>
      </c>
      <c r="G982">
        <v>3</v>
      </c>
      <c r="H982">
        <v>75</v>
      </c>
      <c r="I982">
        <v>77</v>
      </c>
      <c r="J982">
        <v>48</v>
      </c>
      <c r="M982" s="38"/>
    </row>
    <row r="983" spans="1:13" x14ac:dyDescent="0.35">
      <c r="A983" t="str">
        <f t="shared" si="16"/>
        <v>62 DayJuly-September 2024NHS FifeLymphoma</v>
      </c>
      <c r="B983" t="s">
        <v>193</v>
      </c>
      <c r="C983" t="s">
        <v>196</v>
      </c>
      <c r="D983" t="s">
        <v>164</v>
      </c>
      <c r="E983" t="s">
        <v>17</v>
      </c>
      <c r="F983">
        <v>2</v>
      </c>
      <c r="G983">
        <v>1</v>
      </c>
      <c r="H983">
        <v>50</v>
      </c>
      <c r="I983">
        <v>96</v>
      </c>
      <c r="M983" s="39"/>
    </row>
    <row r="984" spans="1:13" x14ac:dyDescent="0.35">
      <c r="A984" t="str">
        <f t="shared" si="16"/>
        <v>62 DayJuly-September 2024NHS Forth ValleyLymphoma</v>
      </c>
      <c r="B984" t="s">
        <v>193</v>
      </c>
      <c r="C984" t="s">
        <v>196</v>
      </c>
      <c r="D984" t="s">
        <v>165</v>
      </c>
      <c r="E984" t="s">
        <v>17</v>
      </c>
      <c r="F984">
        <v>7</v>
      </c>
      <c r="G984">
        <v>6</v>
      </c>
      <c r="H984">
        <v>85.714285714285694</v>
      </c>
      <c r="I984">
        <v>89</v>
      </c>
      <c r="J984">
        <v>39</v>
      </c>
      <c r="M984" s="38"/>
    </row>
    <row r="985" spans="1:13" x14ac:dyDescent="0.35">
      <c r="A985" t="str">
        <f t="shared" si="16"/>
        <v>62 DayJuly-September 2024NHS GrampianLymphoma</v>
      </c>
      <c r="B985" t="s">
        <v>193</v>
      </c>
      <c r="C985" t="s">
        <v>196</v>
      </c>
      <c r="D985" t="s">
        <v>166</v>
      </c>
      <c r="E985" t="s">
        <v>17</v>
      </c>
      <c r="F985">
        <v>9</v>
      </c>
      <c r="G985">
        <v>5</v>
      </c>
      <c r="H985">
        <v>55.5555555555556</v>
      </c>
      <c r="I985">
        <v>124</v>
      </c>
      <c r="J985">
        <v>62</v>
      </c>
      <c r="M985" s="39"/>
    </row>
    <row r="986" spans="1:13" x14ac:dyDescent="0.35">
      <c r="A986" t="str">
        <f t="shared" si="16"/>
        <v>62 DayJuly-September 2024NHS Greater Glasgow &amp; ClydeLymphoma</v>
      </c>
      <c r="B986" t="s">
        <v>193</v>
      </c>
      <c r="C986" t="s">
        <v>196</v>
      </c>
      <c r="D986" t="s">
        <v>11</v>
      </c>
      <c r="E986" t="s">
        <v>17</v>
      </c>
      <c r="F986">
        <v>20</v>
      </c>
      <c r="G986">
        <v>17</v>
      </c>
      <c r="H986">
        <v>85</v>
      </c>
      <c r="I986">
        <v>103</v>
      </c>
      <c r="J986">
        <v>40</v>
      </c>
      <c r="M986" s="38"/>
    </row>
    <row r="987" spans="1:13" x14ac:dyDescent="0.35">
      <c r="A987" t="str">
        <f t="shared" si="16"/>
        <v>62 DayJuly-September 2024NHS HighlandLymphoma</v>
      </c>
      <c r="B987" t="s">
        <v>193</v>
      </c>
      <c r="C987" t="s">
        <v>196</v>
      </c>
      <c r="D987" t="s">
        <v>1</v>
      </c>
      <c r="E987" t="s">
        <v>17</v>
      </c>
      <c r="F987">
        <v>14</v>
      </c>
      <c r="G987">
        <v>10</v>
      </c>
      <c r="H987">
        <v>71.428571428571402</v>
      </c>
      <c r="I987">
        <v>90</v>
      </c>
      <c r="J987">
        <v>47</v>
      </c>
      <c r="M987" s="39"/>
    </row>
    <row r="988" spans="1:13" x14ac:dyDescent="0.35">
      <c r="A988" t="str">
        <f t="shared" si="16"/>
        <v>62 DayJuly-September 2024NHS LanarkshireLymphoma</v>
      </c>
      <c r="B988" t="s">
        <v>193</v>
      </c>
      <c r="C988" t="s">
        <v>196</v>
      </c>
      <c r="D988" t="s">
        <v>2</v>
      </c>
      <c r="E988" t="s">
        <v>17</v>
      </c>
      <c r="F988">
        <v>8</v>
      </c>
      <c r="G988">
        <v>8</v>
      </c>
      <c r="H988">
        <v>100</v>
      </c>
      <c r="I988">
        <v>54</v>
      </c>
      <c r="J988">
        <v>38</v>
      </c>
      <c r="M988" s="38"/>
    </row>
    <row r="989" spans="1:13" x14ac:dyDescent="0.35">
      <c r="A989" t="str">
        <f t="shared" si="16"/>
        <v>62 DayJuly-September 2024NHS LothianLymphoma</v>
      </c>
      <c r="B989" t="s">
        <v>193</v>
      </c>
      <c r="C989" t="s">
        <v>196</v>
      </c>
      <c r="D989" t="s">
        <v>3</v>
      </c>
      <c r="E989" t="s">
        <v>17</v>
      </c>
      <c r="F989">
        <v>18</v>
      </c>
      <c r="G989">
        <v>11</v>
      </c>
      <c r="H989">
        <v>61.1111111111111</v>
      </c>
      <c r="I989">
        <v>103</v>
      </c>
      <c r="J989">
        <v>56</v>
      </c>
      <c r="M989" s="38"/>
    </row>
    <row r="990" spans="1:13" x14ac:dyDescent="0.35">
      <c r="A990" t="str">
        <f t="shared" si="16"/>
        <v>62 DayJuly-September 2024NHS ScotlandLymphoma</v>
      </c>
      <c r="B990" t="s">
        <v>193</v>
      </c>
      <c r="C990" t="s">
        <v>196</v>
      </c>
      <c r="D990" t="s">
        <v>8</v>
      </c>
      <c r="E990" t="s">
        <v>17</v>
      </c>
      <c r="F990">
        <v>99</v>
      </c>
      <c r="G990">
        <v>74</v>
      </c>
      <c r="H990">
        <v>74.747474747474797</v>
      </c>
      <c r="I990">
        <v>124</v>
      </c>
      <c r="J990">
        <v>46</v>
      </c>
      <c r="K990">
        <v>88</v>
      </c>
      <c r="L990">
        <v>96</v>
      </c>
      <c r="M990" s="39"/>
    </row>
    <row r="991" spans="1:13" x14ac:dyDescent="0.35">
      <c r="A991" t="str">
        <f t="shared" si="16"/>
        <v>62 DayJuly-September 2024NHS ShetlandLymphoma</v>
      </c>
      <c r="B991" t="s">
        <v>193</v>
      </c>
      <c r="C991" t="s">
        <v>196</v>
      </c>
      <c r="D991" t="s">
        <v>5</v>
      </c>
      <c r="E991" t="s">
        <v>17</v>
      </c>
      <c r="F991">
        <v>2</v>
      </c>
      <c r="G991">
        <v>2</v>
      </c>
      <c r="H991">
        <v>100</v>
      </c>
      <c r="I991">
        <v>40</v>
      </c>
      <c r="M991" s="38"/>
    </row>
    <row r="992" spans="1:13" x14ac:dyDescent="0.35">
      <c r="A992" t="str">
        <f t="shared" si="16"/>
        <v>62 DayJuly-September 2024NHS TaysideLymphoma</v>
      </c>
      <c r="B992" t="s">
        <v>193</v>
      </c>
      <c r="C992" t="s">
        <v>196</v>
      </c>
      <c r="D992" t="s">
        <v>6</v>
      </c>
      <c r="E992" t="s">
        <v>17</v>
      </c>
      <c r="F992">
        <v>3</v>
      </c>
      <c r="G992">
        <v>3</v>
      </c>
      <c r="H992">
        <v>100</v>
      </c>
      <c r="I992">
        <v>62</v>
      </c>
      <c r="J992">
        <v>47</v>
      </c>
      <c r="M992" s="39"/>
    </row>
    <row r="993" spans="1:13" x14ac:dyDescent="0.35">
      <c r="A993" t="str">
        <f t="shared" si="16"/>
        <v>62 DayJuly-September 2024NHS Western IslesLymphoma</v>
      </c>
      <c r="B993" t="s">
        <v>193</v>
      </c>
      <c r="C993" t="s">
        <v>196</v>
      </c>
      <c r="D993" t="s">
        <v>7</v>
      </c>
      <c r="E993" t="s">
        <v>17</v>
      </c>
      <c r="F993">
        <v>1</v>
      </c>
      <c r="G993">
        <v>1</v>
      </c>
      <c r="H993">
        <v>100</v>
      </c>
      <c r="I993">
        <v>15</v>
      </c>
      <c r="M993" s="38"/>
    </row>
    <row r="994" spans="1:13" x14ac:dyDescent="0.35">
      <c r="A994" t="str">
        <f t="shared" si="16"/>
        <v>62 DayJuly-September 2024SCANLymphoma</v>
      </c>
      <c r="B994" t="s">
        <v>193</v>
      </c>
      <c r="C994" t="s">
        <v>196</v>
      </c>
      <c r="D994" t="s">
        <v>9</v>
      </c>
      <c r="E994" t="s">
        <v>17</v>
      </c>
      <c r="F994">
        <v>26</v>
      </c>
      <c r="G994">
        <v>16</v>
      </c>
      <c r="H994">
        <v>61.538461538461497</v>
      </c>
      <c r="I994">
        <v>103</v>
      </c>
      <c r="J994">
        <v>52</v>
      </c>
      <c r="M994" s="39"/>
    </row>
    <row r="995" spans="1:13" x14ac:dyDescent="0.35">
      <c r="A995" t="str">
        <f t="shared" si="16"/>
        <v>62 DayJuly-September 2024WOSCANLymphoma</v>
      </c>
      <c r="B995" t="s">
        <v>193</v>
      </c>
      <c r="C995" t="s">
        <v>196</v>
      </c>
      <c r="D995" t="s">
        <v>10</v>
      </c>
      <c r="E995" t="s">
        <v>17</v>
      </c>
      <c r="F995">
        <v>44</v>
      </c>
      <c r="G995">
        <v>37</v>
      </c>
      <c r="H995">
        <v>84.090909090909093</v>
      </c>
      <c r="I995">
        <v>103</v>
      </c>
      <c r="J995">
        <v>41</v>
      </c>
      <c r="K995">
        <v>79</v>
      </c>
      <c r="L995">
        <v>91</v>
      </c>
      <c r="M995" s="38"/>
    </row>
    <row r="996" spans="1:13" x14ac:dyDescent="0.35">
      <c r="A996" t="str">
        <f t="shared" si="16"/>
        <v>62 DayJuly-September 2024NCAMelanoma</v>
      </c>
      <c r="B996" t="s">
        <v>193</v>
      </c>
      <c r="C996" t="s">
        <v>196</v>
      </c>
      <c r="D996" t="s">
        <v>150</v>
      </c>
      <c r="E996" t="s">
        <v>18</v>
      </c>
      <c r="F996">
        <v>63</v>
      </c>
      <c r="G996">
        <v>45</v>
      </c>
      <c r="H996">
        <v>71.428571428571402</v>
      </c>
      <c r="I996">
        <v>288</v>
      </c>
      <c r="J996">
        <v>42</v>
      </c>
      <c r="K996">
        <v>166</v>
      </c>
      <c r="L996">
        <v>229</v>
      </c>
      <c r="M996" s="39"/>
    </row>
    <row r="997" spans="1:13" x14ac:dyDescent="0.35">
      <c r="A997" t="str">
        <f t="shared" si="16"/>
        <v>62 DayJuly-September 2024NHS Ayrshire &amp; ArranMelanoma</v>
      </c>
      <c r="B997" t="s">
        <v>193</v>
      </c>
      <c r="C997" t="s">
        <v>196</v>
      </c>
      <c r="D997" t="s">
        <v>162</v>
      </c>
      <c r="E997" t="s">
        <v>18</v>
      </c>
      <c r="F997">
        <v>17</v>
      </c>
      <c r="G997">
        <v>12</v>
      </c>
      <c r="H997">
        <v>70.588235294117695</v>
      </c>
      <c r="I997">
        <v>98</v>
      </c>
      <c r="J997">
        <v>44</v>
      </c>
      <c r="M997" s="38"/>
    </row>
    <row r="998" spans="1:13" x14ac:dyDescent="0.35">
      <c r="A998" t="str">
        <f t="shared" si="16"/>
        <v>62 DayJuly-September 2024NHS BordersMelanoma</v>
      </c>
      <c r="B998" t="s">
        <v>193</v>
      </c>
      <c r="C998" t="s">
        <v>196</v>
      </c>
      <c r="D998" t="s">
        <v>0</v>
      </c>
      <c r="E998" t="s">
        <v>18</v>
      </c>
      <c r="F998">
        <v>8</v>
      </c>
      <c r="G998">
        <v>7</v>
      </c>
      <c r="H998">
        <v>87.5</v>
      </c>
      <c r="I998">
        <v>94</v>
      </c>
      <c r="J998">
        <v>38</v>
      </c>
      <c r="M998" s="39"/>
    </row>
    <row r="999" spans="1:13" x14ac:dyDescent="0.35">
      <c r="A999" t="str">
        <f t="shared" si="16"/>
        <v>62 DayJuly-September 2024NHS Dumfries &amp; GallowayMelanoma</v>
      </c>
      <c r="B999" t="s">
        <v>193</v>
      </c>
      <c r="C999" t="s">
        <v>196</v>
      </c>
      <c r="D999" t="s">
        <v>163</v>
      </c>
      <c r="E999" t="s">
        <v>18</v>
      </c>
      <c r="F999">
        <v>5</v>
      </c>
      <c r="G999">
        <v>5</v>
      </c>
      <c r="H999">
        <v>100</v>
      </c>
      <c r="I999">
        <v>46</v>
      </c>
      <c r="J999">
        <v>13</v>
      </c>
      <c r="M999" s="38"/>
    </row>
    <row r="1000" spans="1:13" x14ac:dyDescent="0.35">
      <c r="A1000" t="str">
        <f t="shared" si="16"/>
        <v>62 DayJuly-September 2024NHS FifeMelanoma</v>
      </c>
      <c r="B1000" t="s">
        <v>193</v>
      </c>
      <c r="C1000" t="s">
        <v>196</v>
      </c>
      <c r="D1000" t="s">
        <v>164</v>
      </c>
      <c r="E1000" t="s">
        <v>18</v>
      </c>
      <c r="F1000">
        <v>10</v>
      </c>
      <c r="G1000">
        <v>9</v>
      </c>
      <c r="H1000">
        <v>90</v>
      </c>
      <c r="I1000">
        <v>81</v>
      </c>
      <c r="J1000">
        <v>26</v>
      </c>
      <c r="M1000" s="39"/>
    </row>
    <row r="1001" spans="1:13" x14ac:dyDescent="0.35">
      <c r="A1001" t="str">
        <f t="shared" si="16"/>
        <v>62 DayJuly-September 2024NHS Forth ValleyMelanoma</v>
      </c>
      <c r="B1001" t="s">
        <v>193</v>
      </c>
      <c r="C1001" t="s">
        <v>196</v>
      </c>
      <c r="D1001" t="s">
        <v>165</v>
      </c>
      <c r="E1001" t="s">
        <v>18</v>
      </c>
      <c r="F1001">
        <v>14</v>
      </c>
      <c r="G1001">
        <v>13</v>
      </c>
      <c r="H1001">
        <v>92.857142857142904</v>
      </c>
      <c r="I1001">
        <v>89</v>
      </c>
      <c r="J1001">
        <v>44</v>
      </c>
      <c r="M1001" s="38"/>
    </row>
    <row r="1002" spans="1:13" x14ac:dyDescent="0.35">
      <c r="A1002" t="str">
        <f t="shared" si="16"/>
        <v>62 DayJuly-September 2024NHS GrampianMelanoma</v>
      </c>
      <c r="B1002" t="s">
        <v>193</v>
      </c>
      <c r="C1002" t="s">
        <v>196</v>
      </c>
      <c r="D1002" t="s">
        <v>166</v>
      </c>
      <c r="E1002" t="s">
        <v>18</v>
      </c>
      <c r="F1002">
        <v>24</v>
      </c>
      <c r="G1002">
        <v>11</v>
      </c>
      <c r="H1002">
        <v>45.8333333333333</v>
      </c>
      <c r="I1002">
        <v>288</v>
      </c>
      <c r="J1002">
        <v>89</v>
      </c>
      <c r="M1002" s="39"/>
    </row>
    <row r="1003" spans="1:13" x14ac:dyDescent="0.35">
      <c r="A1003" t="str">
        <f t="shared" si="16"/>
        <v>62 DayJuly-September 2024NHS Greater Glasgow &amp; ClydeMelanoma</v>
      </c>
      <c r="B1003" t="s">
        <v>193</v>
      </c>
      <c r="C1003" t="s">
        <v>196</v>
      </c>
      <c r="D1003" t="s">
        <v>11</v>
      </c>
      <c r="E1003" t="s">
        <v>18</v>
      </c>
      <c r="F1003">
        <v>82</v>
      </c>
      <c r="G1003">
        <v>80</v>
      </c>
      <c r="H1003">
        <v>97.560975609756099</v>
      </c>
      <c r="I1003">
        <v>82</v>
      </c>
      <c r="J1003">
        <v>14</v>
      </c>
      <c r="K1003">
        <v>48</v>
      </c>
      <c r="L1003">
        <v>56</v>
      </c>
      <c r="M1003" s="38"/>
    </row>
    <row r="1004" spans="1:13" x14ac:dyDescent="0.35">
      <c r="A1004" t="str">
        <f t="shared" si="16"/>
        <v>62 DayJuly-September 2024NHS HighlandMelanoma</v>
      </c>
      <c r="B1004" t="s">
        <v>193</v>
      </c>
      <c r="C1004" t="s">
        <v>196</v>
      </c>
      <c r="D1004" t="s">
        <v>1</v>
      </c>
      <c r="E1004" t="s">
        <v>18</v>
      </c>
      <c r="F1004">
        <v>21</v>
      </c>
      <c r="G1004">
        <v>18</v>
      </c>
      <c r="H1004">
        <v>85.714285714285694</v>
      </c>
      <c r="I1004">
        <v>166</v>
      </c>
      <c r="J1004">
        <v>38</v>
      </c>
      <c r="M1004" s="39"/>
    </row>
    <row r="1005" spans="1:13" x14ac:dyDescent="0.35">
      <c r="A1005" t="str">
        <f t="shared" si="16"/>
        <v>62 DayJuly-September 2024NHS LanarkshireMelanoma</v>
      </c>
      <c r="B1005" t="s">
        <v>193</v>
      </c>
      <c r="C1005" t="s">
        <v>196</v>
      </c>
      <c r="D1005" t="s">
        <v>2</v>
      </c>
      <c r="E1005" t="s">
        <v>18</v>
      </c>
      <c r="F1005">
        <v>29</v>
      </c>
      <c r="G1005">
        <v>29</v>
      </c>
      <c r="H1005">
        <v>100</v>
      </c>
      <c r="I1005">
        <v>54</v>
      </c>
      <c r="J1005">
        <v>22</v>
      </c>
      <c r="M1005" s="38"/>
    </row>
    <row r="1006" spans="1:13" x14ac:dyDescent="0.35">
      <c r="A1006" t="str">
        <f t="shared" si="16"/>
        <v>62 DayJuly-September 2024NHS LothianMelanoma</v>
      </c>
      <c r="B1006" t="s">
        <v>193</v>
      </c>
      <c r="C1006" t="s">
        <v>196</v>
      </c>
      <c r="D1006" t="s">
        <v>3</v>
      </c>
      <c r="E1006" t="s">
        <v>18</v>
      </c>
      <c r="F1006">
        <v>29</v>
      </c>
      <c r="G1006">
        <v>29</v>
      </c>
      <c r="H1006">
        <v>100</v>
      </c>
      <c r="I1006">
        <v>56</v>
      </c>
      <c r="J1006">
        <v>26</v>
      </c>
      <c r="M1006" s="39"/>
    </row>
    <row r="1007" spans="1:13" x14ac:dyDescent="0.35">
      <c r="A1007" t="str">
        <f t="shared" si="16"/>
        <v>62 DayJuly-September 2024NHS OrkneyMelanoma</v>
      </c>
      <c r="B1007" t="s">
        <v>193</v>
      </c>
      <c r="C1007" t="s">
        <v>196</v>
      </c>
      <c r="D1007" t="s">
        <v>4</v>
      </c>
      <c r="E1007" t="s">
        <v>18</v>
      </c>
      <c r="F1007">
        <v>1</v>
      </c>
      <c r="G1007">
        <v>1</v>
      </c>
      <c r="H1007">
        <v>100</v>
      </c>
      <c r="I1007">
        <v>35</v>
      </c>
      <c r="M1007" s="38"/>
    </row>
    <row r="1008" spans="1:13" x14ac:dyDescent="0.35">
      <c r="A1008" t="str">
        <f t="shared" si="16"/>
        <v>62 DayJuly-September 2024NHS ScotlandMelanoma</v>
      </c>
      <c r="B1008" t="s">
        <v>193</v>
      </c>
      <c r="C1008" t="s">
        <v>196</v>
      </c>
      <c r="D1008" t="s">
        <v>8</v>
      </c>
      <c r="E1008" t="s">
        <v>18</v>
      </c>
      <c r="F1008">
        <v>257</v>
      </c>
      <c r="G1008">
        <v>229</v>
      </c>
      <c r="H1008">
        <v>89.105058365758794</v>
      </c>
      <c r="I1008">
        <v>288</v>
      </c>
      <c r="J1008">
        <v>27</v>
      </c>
      <c r="K1008">
        <v>72</v>
      </c>
      <c r="L1008">
        <v>103</v>
      </c>
      <c r="M1008" s="39"/>
    </row>
    <row r="1009" spans="1:13" x14ac:dyDescent="0.35">
      <c r="A1009" t="str">
        <f t="shared" si="16"/>
        <v>62 DayJuly-September 2024NHS ShetlandMelanoma</v>
      </c>
      <c r="B1009" t="s">
        <v>193</v>
      </c>
      <c r="C1009" t="s">
        <v>196</v>
      </c>
      <c r="D1009" t="s">
        <v>5</v>
      </c>
      <c r="E1009" t="s">
        <v>18</v>
      </c>
      <c r="F1009">
        <v>2</v>
      </c>
      <c r="G1009">
        <v>2</v>
      </c>
      <c r="H1009">
        <v>100</v>
      </c>
      <c r="I1009">
        <v>32</v>
      </c>
      <c r="M1009" s="38"/>
    </row>
    <row r="1010" spans="1:13" x14ac:dyDescent="0.35">
      <c r="A1010" t="str">
        <f t="shared" si="16"/>
        <v>62 DayJuly-September 2024NHS TaysideMelanoma</v>
      </c>
      <c r="B1010" t="s">
        <v>193</v>
      </c>
      <c r="C1010" t="s">
        <v>196</v>
      </c>
      <c r="D1010" t="s">
        <v>6</v>
      </c>
      <c r="E1010" t="s">
        <v>18</v>
      </c>
      <c r="F1010">
        <v>14</v>
      </c>
      <c r="G1010">
        <v>12</v>
      </c>
      <c r="H1010">
        <v>85.714285714285694</v>
      </c>
      <c r="I1010">
        <v>101</v>
      </c>
      <c r="J1010">
        <v>46</v>
      </c>
      <c r="M1010" s="39"/>
    </row>
    <row r="1011" spans="1:13" x14ac:dyDescent="0.35">
      <c r="A1011" t="str">
        <f t="shared" si="16"/>
        <v>62 DayJuly-September 2024NHS Western IslesMelanoma</v>
      </c>
      <c r="B1011" t="s">
        <v>193</v>
      </c>
      <c r="C1011" t="s">
        <v>196</v>
      </c>
      <c r="D1011" t="s">
        <v>7</v>
      </c>
      <c r="E1011" t="s">
        <v>18</v>
      </c>
      <c r="F1011">
        <v>1</v>
      </c>
      <c r="G1011">
        <v>1</v>
      </c>
      <c r="H1011">
        <v>100</v>
      </c>
      <c r="I1011">
        <v>37</v>
      </c>
      <c r="M1011" s="38"/>
    </row>
    <row r="1012" spans="1:13" x14ac:dyDescent="0.35">
      <c r="A1012" t="str">
        <f t="shared" si="16"/>
        <v>62 DayJuly-September 2024SCANMelanoma</v>
      </c>
      <c r="B1012" t="s">
        <v>193</v>
      </c>
      <c r="C1012" t="s">
        <v>196</v>
      </c>
      <c r="D1012" t="s">
        <v>9</v>
      </c>
      <c r="E1012" t="s">
        <v>18</v>
      </c>
      <c r="F1012">
        <v>52</v>
      </c>
      <c r="G1012">
        <v>50</v>
      </c>
      <c r="H1012">
        <v>96.153846153846203</v>
      </c>
      <c r="I1012">
        <v>94</v>
      </c>
      <c r="J1012">
        <v>27</v>
      </c>
      <c r="K1012">
        <v>55</v>
      </c>
      <c r="L1012">
        <v>59</v>
      </c>
      <c r="M1012" s="39"/>
    </row>
    <row r="1013" spans="1:13" x14ac:dyDescent="0.35">
      <c r="A1013" t="str">
        <f t="shared" si="16"/>
        <v>62 DayJuly-September 2024WOSCANMelanoma</v>
      </c>
      <c r="B1013" t="s">
        <v>193</v>
      </c>
      <c r="C1013" t="s">
        <v>196</v>
      </c>
      <c r="D1013" t="s">
        <v>10</v>
      </c>
      <c r="E1013" t="s">
        <v>18</v>
      </c>
      <c r="F1013">
        <v>142</v>
      </c>
      <c r="G1013">
        <v>134</v>
      </c>
      <c r="H1013">
        <v>94.366197183098606</v>
      </c>
      <c r="I1013">
        <v>98</v>
      </c>
      <c r="J1013">
        <v>18</v>
      </c>
      <c r="K1013">
        <v>54</v>
      </c>
      <c r="L1013">
        <v>67</v>
      </c>
      <c r="M1013" s="38"/>
    </row>
    <row r="1014" spans="1:13" x14ac:dyDescent="0.35">
      <c r="A1014" t="str">
        <f t="shared" si="16"/>
        <v>62 DayJuly-September 2024NCAOvarian</v>
      </c>
      <c r="B1014" t="s">
        <v>193</v>
      </c>
      <c r="C1014" t="s">
        <v>196</v>
      </c>
      <c r="D1014" t="s">
        <v>150</v>
      </c>
      <c r="E1014" t="s">
        <v>19</v>
      </c>
      <c r="F1014">
        <v>19</v>
      </c>
      <c r="G1014">
        <v>15</v>
      </c>
      <c r="H1014">
        <v>78.947368421052602</v>
      </c>
      <c r="I1014">
        <v>89</v>
      </c>
      <c r="J1014">
        <v>46</v>
      </c>
      <c r="M1014" s="39"/>
    </row>
    <row r="1015" spans="1:13" x14ac:dyDescent="0.35">
      <c r="A1015" t="str">
        <f t="shared" si="16"/>
        <v>62 DayJuly-September 2024NHS Ayrshire &amp; ArranOvarian</v>
      </c>
      <c r="B1015" t="s">
        <v>193</v>
      </c>
      <c r="C1015" t="s">
        <v>196</v>
      </c>
      <c r="D1015" t="s">
        <v>162</v>
      </c>
      <c r="E1015" t="s">
        <v>19</v>
      </c>
      <c r="F1015">
        <v>10</v>
      </c>
      <c r="G1015">
        <v>9</v>
      </c>
      <c r="H1015">
        <v>90</v>
      </c>
      <c r="I1015">
        <v>76</v>
      </c>
      <c r="J1015">
        <v>42</v>
      </c>
      <c r="M1015" s="38"/>
    </row>
    <row r="1016" spans="1:13" x14ac:dyDescent="0.35">
      <c r="A1016" t="str">
        <f t="shared" si="16"/>
        <v>62 DayJuly-September 2024NHS BordersOvarian</v>
      </c>
      <c r="B1016" t="s">
        <v>193</v>
      </c>
      <c r="C1016" t="s">
        <v>196</v>
      </c>
      <c r="D1016" t="s">
        <v>0</v>
      </c>
      <c r="E1016" t="s">
        <v>19</v>
      </c>
      <c r="F1016">
        <v>1</v>
      </c>
      <c r="G1016">
        <v>1</v>
      </c>
      <c r="H1016">
        <v>100</v>
      </c>
      <c r="I1016">
        <v>15</v>
      </c>
      <c r="M1016" s="39"/>
    </row>
    <row r="1017" spans="1:13" x14ac:dyDescent="0.35">
      <c r="A1017" t="str">
        <f t="shared" si="16"/>
        <v>62 DayJuly-September 2024NHS Dumfries &amp; GallowayOvarian</v>
      </c>
      <c r="B1017" t="s">
        <v>193</v>
      </c>
      <c r="C1017" t="s">
        <v>196</v>
      </c>
      <c r="D1017" t="s">
        <v>163</v>
      </c>
      <c r="E1017" t="s">
        <v>19</v>
      </c>
      <c r="F1017">
        <v>5</v>
      </c>
      <c r="G1017">
        <v>5</v>
      </c>
      <c r="H1017">
        <v>100</v>
      </c>
      <c r="I1017">
        <v>48</v>
      </c>
      <c r="J1017">
        <v>43</v>
      </c>
      <c r="M1017" s="38"/>
    </row>
    <row r="1018" spans="1:13" x14ac:dyDescent="0.35">
      <c r="A1018" t="str">
        <f t="shared" si="16"/>
        <v>62 DayJuly-September 2024NHS FifeOvarian</v>
      </c>
      <c r="B1018" t="s">
        <v>193</v>
      </c>
      <c r="C1018" t="s">
        <v>196</v>
      </c>
      <c r="D1018" t="s">
        <v>164</v>
      </c>
      <c r="E1018" t="s">
        <v>19</v>
      </c>
      <c r="F1018">
        <v>4</v>
      </c>
      <c r="G1018">
        <v>3</v>
      </c>
      <c r="H1018">
        <v>75</v>
      </c>
      <c r="I1018">
        <v>68</v>
      </c>
      <c r="J1018">
        <v>58</v>
      </c>
      <c r="M1018" s="39"/>
    </row>
    <row r="1019" spans="1:13" x14ac:dyDescent="0.35">
      <c r="A1019" t="str">
        <f t="shared" si="16"/>
        <v>62 DayJuly-September 2024NHS Forth ValleyOvarian</v>
      </c>
      <c r="B1019" t="s">
        <v>193</v>
      </c>
      <c r="C1019" t="s">
        <v>196</v>
      </c>
      <c r="D1019" t="s">
        <v>165</v>
      </c>
      <c r="E1019" t="s">
        <v>19</v>
      </c>
      <c r="F1019">
        <v>4</v>
      </c>
      <c r="G1019">
        <v>3</v>
      </c>
      <c r="H1019">
        <v>75</v>
      </c>
      <c r="I1019">
        <v>64</v>
      </c>
      <c r="J1019">
        <v>32</v>
      </c>
      <c r="M1019" s="38"/>
    </row>
    <row r="1020" spans="1:13" x14ac:dyDescent="0.35">
      <c r="A1020" t="str">
        <f t="shared" si="16"/>
        <v>62 DayJuly-September 2024NHS GrampianOvarian</v>
      </c>
      <c r="B1020" t="s">
        <v>193</v>
      </c>
      <c r="C1020" t="s">
        <v>196</v>
      </c>
      <c r="D1020" t="s">
        <v>166</v>
      </c>
      <c r="E1020" t="s">
        <v>19</v>
      </c>
      <c r="F1020">
        <v>10</v>
      </c>
      <c r="G1020">
        <v>10</v>
      </c>
      <c r="H1020">
        <v>100</v>
      </c>
      <c r="I1020">
        <v>61</v>
      </c>
      <c r="J1020">
        <v>44</v>
      </c>
      <c r="M1020" s="39"/>
    </row>
    <row r="1021" spans="1:13" x14ac:dyDescent="0.35">
      <c r="A1021" t="str">
        <f t="shared" si="16"/>
        <v>62 DayJuly-September 2024NHS Greater Glasgow &amp; ClydeOvarian</v>
      </c>
      <c r="B1021" t="s">
        <v>193</v>
      </c>
      <c r="C1021" t="s">
        <v>196</v>
      </c>
      <c r="D1021" t="s">
        <v>11</v>
      </c>
      <c r="E1021" t="s">
        <v>19</v>
      </c>
      <c r="F1021">
        <v>19</v>
      </c>
      <c r="G1021">
        <v>8</v>
      </c>
      <c r="H1021">
        <v>42.105263157894697</v>
      </c>
      <c r="I1021">
        <v>156</v>
      </c>
      <c r="J1021">
        <v>92</v>
      </c>
      <c r="M1021" s="38"/>
    </row>
    <row r="1022" spans="1:13" x14ac:dyDescent="0.35">
      <c r="A1022" t="str">
        <f t="shared" si="16"/>
        <v>62 DayJuly-September 2024NHS HighlandOvarian</v>
      </c>
      <c r="B1022" t="s">
        <v>193</v>
      </c>
      <c r="C1022" t="s">
        <v>196</v>
      </c>
      <c r="D1022" t="s">
        <v>1</v>
      </c>
      <c r="E1022" t="s">
        <v>19</v>
      </c>
      <c r="F1022">
        <v>3</v>
      </c>
      <c r="G1022">
        <v>2</v>
      </c>
      <c r="H1022">
        <v>66.6666666666667</v>
      </c>
      <c r="I1022">
        <v>89</v>
      </c>
      <c r="J1022">
        <v>46</v>
      </c>
      <c r="M1022" s="39"/>
    </row>
    <row r="1023" spans="1:13" x14ac:dyDescent="0.35">
      <c r="A1023" t="str">
        <f t="shared" si="16"/>
        <v>62 DayJuly-September 2024NHS LanarkshireOvarian</v>
      </c>
      <c r="B1023" t="s">
        <v>193</v>
      </c>
      <c r="C1023" t="s">
        <v>196</v>
      </c>
      <c r="D1023" t="s">
        <v>2</v>
      </c>
      <c r="E1023" t="s">
        <v>19</v>
      </c>
      <c r="F1023">
        <v>5</v>
      </c>
      <c r="G1023">
        <v>5</v>
      </c>
      <c r="H1023">
        <v>100</v>
      </c>
      <c r="I1023">
        <v>54</v>
      </c>
      <c r="J1023">
        <v>41</v>
      </c>
      <c r="M1023" s="38"/>
    </row>
    <row r="1024" spans="1:13" x14ac:dyDescent="0.35">
      <c r="A1024" t="str">
        <f t="shared" si="16"/>
        <v>62 DayJuly-September 2024NHS LothianOvarian</v>
      </c>
      <c r="B1024" t="s">
        <v>193</v>
      </c>
      <c r="C1024" t="s">
        <v>196</v>
      </c>
      <c r="D1024" t="s">
        <v>3</v>
      </c>
      <c r="E1024" t="s">
        <v>19</v>
      </c>
      <c r="F1024">
        <v>17</v>
      </c>
      <c r="G1024">
        <v>15</v>
      </c>
      <c r="H1024">
        <v>88.235294117647101</v>
      </c>
      <c r="I1024">
        <v>106</v>
      </c>
      <c r="J1024">
        <v>47</v>
      </c>
      <c r="M1024" s="39"/>
    </row>
    <row r="1025" spans="1:13" x14ac:dyDescent="0.35">
      <c r="A1025" t="str">
        <f t="shared" si="16"/>
        <v>62 DayJuly-September 2024NHS ScotlandOvarian</v>
      </c>
      <c r="B1025" t="s">
        <v>193</v>
      </c>
      <c r="C1025" t="s">
        <v>196</v>
      </c>
      <c r="D1025" t="s">
        <v>8</v>
      </c>
      <c r="E1025" t="s">
        <v>19</v>
      </c>
      <c r="F1025">
        <v>84</v>
      </c>
      <c r="G1025">
        <v>64</v>
      </c>
      <c r="H1025">
        <v>76.190476190476204</v>
      </c>
      <c r="I1025">
        <v>156</v>
      </c>
      <c r="J1025">
        <v>46</v>
      </c>
      <c r="K1025">
        <v>101</v>
      </c>
      <c r="L1025">
        <v>106</v>
      </c>
      <c r="M1025" s="38"/>
    </row>
    <row r="1026" spans="1:13" x14ac:dyDescent="0.35">
      <c r="A1026" t="str">
        <f t="shared" si="16"/>
        <v>62 DayJuly-September 2024NHS TaysideOvarian</v>
      </c>
      <c r="B1026" t="s">
        <v>193</v>
      </c>
      <c r="C1026" t="s">
        <v>196</v>
      </c>
      <c r="D1026" t="s">
        <v>6</v>
      </c>
      <c r="E1026" t="s">
        <v>19</v>
      </c>
      <c r="F1026">
        <v>6</v>
      </c>
      <c r="G1026">
        <v>3</v>
      </c>
      <c r="H1026">
        <v>50</v>
      </c>
      <c r="I1026">
        <v>74</v>
      </c>
      <c r="J1026">
        <v>48</v>
      </c>
      <c r="M1026" s="39"/>
    </row>
    <row r="1027" spans="1:13" x14ac:dyDescent="0.35">
      <c r="A1027" t="str">
        <f t="shared" si="16"/>
        <v>62 DayJuly-September 2024SCANOvarian</v>
      </c>
      <c r="B1027" t="s">
        <v>193</v>
      </c>
      <c r="C1027" t="s">
        <v>196</v>
      </c>
      <c r="D1027" t="s">
        <v>9</v>
      </c>
      <c r="E1027" t="s">
        <v>19</v>
      </c>
      <c r="F1027">
        <v>27</v>
      </c>
      <c r="G1027">
        <v>24</v>
      </c>
      <c r="H1027">
        <v>88.8888888888889</v>
      </c>
      <c r="I1027">
        <v>106</v>
      </c>
      <c r="J1027">
        <v>44</v>
      </c>
      <c r="M1027" s="38"/>
    </row>
    <row r="1028" spans="1:13" x14ac:dyDescent="0.35">
      <c r="A1028" t="str">
        <f t="shared" si="16"/>
        <v>62 DayJuly-September 2024WOSCANOvarian</v>
      </c>
      <c r="B1028" t="s">
        <v>193</v>
      </c>
      <c r="C1028" t="s">
        <v>196</v>
      </c>
      <c r="D1028" t="s">
        <v>10</v>
      </c>
      <c r="E1028" t="s">
        <v>19</v>
      </c>
      <c r="F1028">
        <v>38</v>
      </c>
      <c r="G1028">
        <v>25</v>
      </c>
      <c r="H1028">
        <v>65.789473684210506</v>
      </c>
      <c r="I1028">
        <v>156</v>
      </c>
      <c r="J1028">
        <v>48</v>
      </c>
      <c r="M1028" s="39"/>
    </row>
    <row r="1029" spans="1:13" x14ac:dyDescent="0.35">
      <c r="A1029" t="str">
        <f t="shared" si="16"/>
        <v>62 DayJuly-September 2024NCAUpper GI</v>
      </c>
      <c r="B1029" t="s">
        <v>193</v>
      </c>
      <c r="C1029" t="s">
        <v>196</v>
      </c>
      <c r="D1029" t="s">
        <v>150</v>
      </c>
      <c r="E1029" t="s">
        <v>160</v>
      </c>
      <c r="F1029">
        <v>110</v>
      </c>
      <c r="G1029">
        <v>85</v>
      </c>
      <c r="H1029">
        <v>77.272727272727295</v>
      </c>
      <c r="I1029">
        <v>112</v>
      </c>
      <c r="J1029">
        <v>41</v>
      </c>
      <c r="K1029">
        <v>83</v>
      </c>
      <c r="L1029">
        <v>91</v>
      </c>
      <c r="M1029" s="38"/>
    </row>
    <row r="1030" spans="1:13" x14ac:dyDescent="0.35">
      <c r="A1030" t="str">
        <f t="shared" si="16"/>
        <v>62 DayJuly-September 2024NHS Ayrshire &amp; ArranUpper GI</v>
      </c>
      <c r="B1030" t="s">
        <v>193</v>
      </c>
      <c r="C1030" t="s">
        <v>196</v>
      </c>
      <c r="D1030" t="s">
        <v>162</v>
      </c>
      <c r="E1030" t="s">
        <v>160</v>
      </c>
      <c r="F1030">
        <v>12</v>
      </c>
      <c r="G1030">
        <v>11</v>
      </c>
      <c r="H1030">
        <v>91.6666666666667</v>
      </c>
      <c r="I1030">
        <v>91</v>
      </c>
      <c r="J1030">
        <v>35</v>
      </c>
      <c r="M1030" s="39"/>
    </row>
    <row r="1031" spans="1:13" x14ac:dyDescent="0.35">
      <c r="A1031" t="str">
        <f t="shared" si="16"/>
        <v>62 DayJuly-September 2024NHS BordersUpper GI</v>
      </c>
      <c r="B1031" t="s">
        <v>193</v>
      </c>
      <c r="C1031" t="s">
        <v>196</v>
      </c>
      <c r="D1031" t="s">
        <v>0</v>
      </c>
      <c r="E1031" t="s">
        <v>160</v>
      </c>
      <c r="F1031">
        <v>7</v>
      </c>
      <c r="G1031">
        <v>5</v>
      </c>
      <c r="H1031">
        <v>71.428571428571402</v>
      </c>
      <c r="I1031">
        <v>76</v>
      </c>
      <c r="J1031">
        <v>51</v>
      </c>
      <c r="M1031" s="38"/>
    </row>
    <row r="1032" spans="1:13" x14ac:dyDescent="0.35">
      <c r="A1032" t="str">
        <f t="shared" si="16"/>
        <v>62 DayJuly-September 2024NHS Dumfries &amp; GallowayUpper GI</v>
      </c>
      <c r="B1032" t="s">
        <v>193</v>
      </c>
      <c r="C1032" t="s">
        <v>196</v>
      </c>
      <c r="D1032" t="s">
        <v>163</v>
      </c>
      <c r="E1032" t="s">
        <v>160</v>
      </c>
      <c r="F1032">
        <v>15</v>
      </c>
      <c r="G1032">
        <v>13</v>
      </c>
      <c r="H1032">
        <v>86.6666666666667</v>
      </c>
      <c r="I1032">
        <v>90</v>
      </c>
      <c r="J1032">
        <v>33</v>
      </c>
      <c r="M1032" s="39"/>
    </row>
    <row r="1033" spans="1:13" x14ac:dyDescent="0.35">
      <c r="A1033" t="str">
        <f t="shared" si="16"/>
        <v>62 DayJuly-September 2024NHS FifeUpper GI</v>
      </c>
      <c r="B1033" t="s">
        <v>193</v>
      </c>
      <c r="C1033" t="s">
        <v>196</v>
      </c>
      <c r="D1033" t="s">
        <v>164</v>
      </c>
      <c r="E1033" t="s">
        <v>160</v>
      </c>
      <c r="F1033">
        <v>26</v>
      </c>
      <c r="G1033">
        <v>23</v>
      </c>
      <c r="H1033">
        <v>88.461538461538495</v>
      </c>
      <c r="I1033">
        <v>109</v>
      </c>
      <c r="J1033">
        <v>23</v>
      </c>
      <c r="M1033" s="38"/>
    </row>
    <row r="1034" spans="1:13" x14ac:dyDescent="0.35">
      <c r="A1034" t="str">
        <f t="shared" si="16"/>
        <v>62 DayJuly-September 2024NHS Forth ValleyUpper GI</v>
      </c>
      <c r="B1034" t="s">
        <v>193</v>
      </c>
      <c r="C1034" t="s">
        <v>196</v>
      </c>
      <c r="D1034" t="s">
        <v>165</v>
      </c>
      <c r="E1034" t="s">
        <v>160</v>
      </c>
      <c r="F1034">
        <v>38</v>
      </c>
      <c r="G1034">
        <v>35</v>
      </c>
      <c r="H1034">
        <v>92.105263157894697</v>
      </c>
      <c r="I1034">
        <v>70</v>
      </c>
      <c r="J1034">
        <v>19</v>
      </c>
      <c r="M1034" s="39"/>
    </row>
    <row r="1035" spans="1:13" x14ac:dyDescent="0.35">
      <c r="A1035" t="str">
        <f t="shared" si="16"/>
        <v>62 DayJuly-September 2024NHS GrampianUpper GI</v>
      </c>
      <c r="B1035" t="s">
        <v>193</v>
      </c>
      <c r="C1035" t="s">
        <v>196</v>
      </c>
      <c r="D1035" t="s">
        <v>166</v>
      </c>
      <c r="E1035" t="s">
        <v>160</v>
      </c>
      <c r="F1035">
        <v>57</v>
      </c>
      <c r="G1035">
        <v>51</v>
      </c>
      <c r="H1035">
        <v>89.473684210526301</v>
      </c>
      <c r="I1035">
        <v>112</v>
      </c>
      <c r="J1035">
        <v>18</v>
      </c>
      <c r="K1035">
        <v>65</v>
      </c>
      <c r="L1035">
        <v>89</v>
      </c>
      <c r="M1035" s="38"/>
    </row>
    <row r="1036" spans="1:13" x14ac:dyDescent="0.35">
      <c r="A1036" t="str">
        <f t="shared" si="16"/>
        <v>62 DayJuly-September 2024NHS Greater Glasgow &amp; ClydeUpper GI</v>
      </c>
      <c r="B1036" t="s">
        <v>193</v>
      </c>
      <c r="C1036" t="s">
        <v>196</v>
      </c>
      <c r="D1036" t="s">
        <v>11</v>
      </c>
      <c r="E1036" t="s">
        <v>160</v>
      </c>
      <c r="F1036">
        <v>103</v>
      </c>
      <c r="G1036">
        <v>82</v>
      </c>
      <c r="H1036">
        <v>79.611650485436897</v>
      </c>
      <c r="I1036">
        <v>147</v>
      </c>
      <c r="J1036">
        <v>44</v>
      </c>
      <c r="K1036">
        <v>94</v>
      </c>
      <c r="L1036">
        <v>118</v>
      </c>
      <c r="M1036" s="39"/>
    </row>
    <row r="1037" spans="1:13" x14ac:dyDescent="0.35">
      <c r="A1037" t="str">
        <f t="shared" si="16"/>
        <v>62 DayJuly-September 2024NHS HighlandUpper GI</v>
      </c>
      <c r="B1037" t="s">
        <v>193</v>
      </c>
      <c r="C1037" t="s">
        <v>196</v>
      </c>
      <c r="D1037" t="s">
        <v>1</v>
      </c>
      <c r="E1037" t="s">
        <v>160</v>
      </c>
      <c r="F1037">
        <v>32</v>
      </c>
      <c r="G1037">
        <v>20</v>
      </c>
      <c r="H1037">
        <v>62.5</v>
      </c>
      <c r="I1037">
        <v>105</v>
      </c>
      <c r="J1037">
        <v>54</v>
      </c>
      <c r="M1037" s="38"/>
    </row>
    <row r="1038" spans="1:13" x14ac:dyDescent="0.35">
      <c r="A1038" t="str">
        <f t="shared" si="16"/>
        <v>62 DayJuly-September 2024NHS LanarkshireUpper GI</v>
      </c>
      <c r="B1038" t="s">
        <v>193</v>
      </c>
      <c r="C1038" t="s">
        <v>196</v>
      </c>
      <c r="D1038" t="s">
        <v>2</v>
      </c>
      <c r="E1038" t="s">
        <v>160</v>
      </c>
      <c r="F1038">
        <v>30</v>
      </c>
      <c r="G1038">
        <v>29</v>
      </c>
      <c r="H1038">
        <v>96.6666666666667</v>
      </c>
      <c r="I1038">
        <v>87</v>
      </c>
      <c r="J1038">
        <v>48</v>
      </c>
      <c r="M1038" s="39"/>
    </row>
    <row r="1039" spans="1:13" x14ac:dyDescent="0.35">
      <c r="A1039" t="str">
        <f t="shared" si="16"/>
        <v>62 DayJuly-September 2024NHS LothianUpper GI</v>
      </c>
      <c r="B1039" t="s">
        <v>193</v>
      </c>
      <c r="C1039" t="s">
        <v>196</v>
      </c>
      <c r="D1039" t="s">
        <v>3</v>
      </c>
      <c r="E1039" t="s">
        <v>160</v>
      </c>
      <c r="F1039">
        <v>76</v>
      </c>
      <c r="G1039">
        <v>71</v>
      </c>
      <c r="H1039">
        <v>93.421052631578902</v>
      </c>
      <c r="I1039">
        <v>108</v>
      </c>
      <c r="J1039">
        <v>30</v>
      </c>
      <c r="K1039">
        <v>60</v>
      </c>
      <c r="L1039">
        <v>66</v>
      </c>
      <c r="M1039" s="38"/>
    </row>
    <row r="1040" spans="1:13" x14ac:dyDescent="0.35">
      <c r="A1040" t="str">
        <f t="shared" si="16"/>
        <v>62 DayJuly-September 2024NHS OrkneyUpper GI</v>
      </c>
      <c r="B1040" t="s">
        <v>193</v>
      </c>
      <c r="C1040" t="s">
        <v>196</v>
      </c>
      <c r="D1040" t="s">
        <v>4</v>
      </c>
      <c r="E1040" t="s">
        <v>160</v>
      </c>
      <c r="F1040">
        <v>2</v>
      </c>
      <c r="G1040">
        <v>1</v>
      </c>
      <c r="H1040">
        <v>50</v>
      </c>
      <c r="I1040">
        <v>75</v>
      </c>
      <c r="M1040" s="39"/>
    </row>
    <row r="1041" spans="1:13" x14ac:dyDescent="0.35">
      <c r="A1041" t="str">
        <f t="shared" si="16"/>
        <v>62 DayJuly-September 2024NHS ScotlandUpper GI</v>
      </c>
      <c r="B1041" t="s">
        <v>193</v>
      </c>
      <c r="C1041" t="s">
        <v>196</v>
      </c>
      <c r="D1041" t="s">
        <v>8</v>
      </c>
      <c r="E1041" t="s">
        <v>160</v>
      </c>
      <c r="F1041">
        <v>417</v>
      </c>
      <c r="G1041">
        <v>354</v>
      </c>
      <c r="H1041">
        <v>84.8920863309353</v>
      </c>
      <c r="I1041">
        <v>147</v>
      </c>
      <c r="J1041">
        <v>36</v>
      </c>
      <c r="K1041">
        <v>75</v>
      </c>
      <c r="L1041">
        <v>91</v>
      </c>
      <c r="M1041" s="38"/>
    </row>
    <row r="1042" spans="1:13" x14ac:dyDescent="0.35">
      <c r="A1042" t="str">
        <f t="shared" ref="A1042:A1105" si="17">CONCATENATE(B1042,C1042,D1042,E1042)</f>
        <v>62 DayJuly-September 2024NHS ShetlandUpper GI</v>
      </c>
      <c r="B1042" t="s">
        <v>193</v>
      </c>
      <c r="C1042" t="s">
        <v>196</v>
      </c>
      <c r="D1042" t="s">
        <v>5</v>
      </c>
      <c r="E1042" t="s">
        <v>160</v>
      </c>
      <c r="F1042">
        <v>2</v>
      </c>
      <c r="G1042">
        <v>2</v>
      </c>
      <c r="H1042">
        <v>100</v>
      </c>
      <c r="I1042">
        <v>56</v>
      </c>
      <c r="M1042" s="39"/>
    </row>
    <row r="1043" spans="1:13" x14ac:dyDescent="0.35">
      <c r="A1043" t="str">
        <f t="shared" si="17"/>
        <v>62 DayJuly-September 2024NHS TaysideUpper GI</v>
      </c>
      <c r="B1043" t="s">
        <v>193</v>
      </c>
      <c r="C1043" t="s">
        <v>196</v>
      </c>
      <c r="D1043" t="s">
        <v>6</v>
      </c>
      <c r="E1043" t="s">
        <v>160</v>
      </c>
      <c r="F1043">
        <v>11</v>
      </c>
      <c r="G1043">
        <v>6</v>
      </c>
      <c r="H1043">
        <v>54.545454545454497</v>
      </c>
      <c r="I1043">
        <v>101</v>
      </c>
      <c r="J1043">
        <v>53</v>
      </c>
      <c r="M1043" s="38"/>
    </row>
    <row r="1044" spans="1:13" x14ac:dyDescent="0.35">
      <c r="A1044" t="str">
        <f t="shared" si="17"/>
        <v>62 DayJuly-September 2024NHS Western IslesUpper GI</v>
      </c>
      <c r="B1044" t="s">
        <v>193</v>
      </c>
      <c r="C1044" t="s">
        <v>196</v>
      </c>
      <c r="D1044" t="s">
        <v>7</v>
      </c>
      <c r="E1044" t="s">
        <v>160</v>
      </c>
      <c r="F1044">
        <v>6</v>
      </c>
      <c r="G1044">
        <v>5</v>
      </c>
      <c r="H1044">
        <v>83.3333333333333</v>
      </c>
      <c r="I1044">
        <v>109</v>
      </c>
      <c r="J1044">
        <v>56</v>
      </c>
      <c r="M1044" s="39"/>
    </row>
    <row r="1045" spans="1:13" x14ac:dyDescent="0.35">
      <c r="A1045" t="str">
        <f t="shared" si="17"/>
        <v>62 DayJuly-September 2024SCANUpper GI</v>
      </c>
      <c r="B1045" t="s">
        <v>193</v>
      </c>
      <c r="C1045" t="s">
        <v>196</v>
      </c>
      <c r="D1045" t="s">
        <v>9</v>
      </c>
      <c r="E1045" t="s">
        <v>160</v>
      </c>
      <c r="F1045">
        <v>124</v>
      </c>
      <c r="G1045">
        <v>112</v>
      </c>
      <c r="H1045">
        <v>90.322580645161295</v>
      </c>
      <c r="I1045">
        <v>109</v>
      </c>
      <c r="J1045">
        <v>30</v>
      </c>
      <c r="K1045">
        <v>62</v>
      </c>
      <c r="L1045">
        <v>76</v>
      </c>
      <c r="M1045" s="38"/>
    </row>
    <row r="1046" spans="1:13" x14ac:dyDescent="0.35">
      <c r="A1046" t="str">
        <f t="shared" si="17"/>
        <v>62 DayJuly-September 2024WOSCANUpper GI</v>
      </c>
      <c r="B1046" t="s">
        <v>193</v>
      </c>
      <c r="C1046" t="s">
        <v>196</v>
      </c>
      <c r="D1046" t="s">
        <v>10</v>
      </c>
      <c r="E1046" t="s">
        <v>160</v>
      </c>
      <c r="F1046">
        <v>183</v>
      </c>
      <c r="G1046">
        <v>157</v>
      </c>
      <c r="H1046">
        <v>85.792349726775996</v>
      </c>
      <c r="I1046">
        <v>147</v>
      </c>
      <c r="J1046">
        <v>41</v>
      </c>
      <c r="K1046">
        <v>74</v>
      </c>
      <c r="L1046">
        <v>100</v>
      </c>
      <c r="M1046" s="39"/>
    </row>
    <row r="1047" spans="1:13" x14ac:dyDescent="0.35">
      <c r="A1047" t="str">
        <f t="shared" si="17"/>
        <v>62 DayJuly-September 2024NCAUpper GI - Hepatopancreatobiliary</v>
      </c>
      <c r="B1047" t="s">
        <v>193</v>
      </c>
      <c r="C1047" t="s">
        <v>196</v>
      </c>
      <c r="D1047" t="s">
        <v>150</v>
      </c>
      <c r="E1047" t="s">
        <v>167</v>
      </c>
      <c r="F1047">
        <v>55</v>
      </c>
      <c r="G1047">
        <v>50</v>
      </c>
      <c r="H1047">
        <v>90.909090909090907</v>
      </c>
      <c r="I1047">
        <v>112</v>
      </c>
      <c r="J1047">
        <v>17</v>
      </c>
      <c r="K1047">
        <v>60</v>
      </c>
      <c r="L1047">
        <v>87</v>
      </c>
      <c r="M1047" s="38"/>
    </row>
    <row r="1048" spans="1:13" x14ac:dyDescent="0.35">
      <c r="A1048" t="str">
        <f t="shared" si="17"/>
        <v>62 DayJuly-September 2024NHS Ayrshire &amp; ArranUpper GI - Hepatopancreatobiliary</v>
      </c>
      <c r="B1048" t="s">
        <v>193</v>
      </c>
      <c r="C1048" t="s">
        <v>196</v>
      </c>
      <c r="D1048" t="s">
        <v>162</v>
      </c>
      <c r="E1048" t="s">
        <v>167</v>
      </c>
      <c r="F1048">
        <v>5</v>
      </c>
      <c r="G1048">
        <v>5</v>
      </c>
      <c r="H1048">
        <v>100</v>
      </c>
      <c r="I1048">
        <v>48</v>
      </c>
      <c r="J1048">
        <v>15</v>
      </c>
      <c r="M1048" s="39"/>
    </row>
    <row r="1049" spans="1:13" x14ac:dyDescent="0.35">
      <c r="A1049" t="str">
        <f t="shared" si="17"/>
        <v>62 DayJuly-September 2024NHS Dumfries &amp; GallowayUpper GI - Hepatopancreatobiliary</v>
      </c>
      <c r="B1049" t="s">
        <v>193</v>
      </c>
      <c r="C1049" t="s">
        <v>196</v>
      </c>
      <c r="D1049" t="s">
        <v>163</v>
      </c>
      <c r="E1049" t="s">
        <v>167</v>
      </c>
      <c r="F1049">
        <v>13</v>
      </c>
      <c r="G1049">
        <v>12</v>
      </c>
      <c r="H1049">
        <v>92.307692307692307</v>
      </c>
      <c r="I1049">
        <v>90</v>
      </c>
      <c r="J1049">
        <v>33</v>
      </c>
      <c r="M1049" s="38"/>
    </row>
    <row r="1050" spans="1:13" x14ac:dyDescent="0.35">
      <c r="A1050" t="str">
        <f t="shared" si="17"/>
        <v>62 DayJuly-September 2024NHS FifeUpper GI - Hepatopancreatobiliary</v>
      </c>
      <c r="B1050" t="s">
        <v>193</v>
      </c>
      <c r="C1050" t="s">
        <v>196</v>
      </c>
      <c r="D1050" t="s">
        <v>164</v>
      </c>
      <c r="E1050" t="s">
        <v>167</v>
      </c>
      <c r="F1050">
        <v>15</v>
      </c>
      <c r="G1050">
        <v>15</v>
      </c>
      <c r="H1050">
        <v>100</v>
      </c>
      <c r="I1050">
        <v>57</v>
      </c>
      <c r="J1050">
        <v>16</v>
      </c>
      <c r="M1050" s="39"/>
    </row>
    <row r="1051" spans="1:13" x14ac:dyDescent="0.35">
      <c r="A1051" t="str">
        <f t="shared" si="17"/>
        <v>62 DayJuly-September 2024NHS Forth ValleyUpper GI - Hepatopancreatobiliary</v>
      </c>
      <c r="B1051" t="s">
        <v>193</v>
      </c>
      <c r="C1051" t="s">
        <v>196</v>
      </c>
      <c r="D1051" t="s">
        <v>165</v>
      </c>
      <c r="E1051" t="s">
        <v>167</v>
      </c>
      <c r="F1051">
        <v>20</v>
      </c>
      <c r="G1051">
        <v>20</v>
      </c>
      <c r="H1051">
        <v>100</v>
      </c>
      <c r="I1051">
        <v>56</v>
      </c>
      <c r="J1051">
        <v>10</v>
      </c>
      <c r="M1051" s="38"/>
    </row>
    <row r="1052" spans="1:13" x14ac:dyDescent="0.35">
      <c r="A1052" t="str">
        <f t="shared" si="17"/>
        <v>62 DayJuly-September 2024NHS GrampianUpper GI - Hepatopancreatobiliary</v>
      </c>
      <c r="B1052" t="s">
        <v>193</v>
      </c>
      <c r="C1052" t="s">
        <v>196</v>
      </c>
      <c r="D1052" t="s">
        <v>166</v>
      </c>
      <c r="E1052" t="s">
        <v>167</v>
      </c>
      <c r="F1052">
        <v>33</v>
      </c>
      <c r="G1052">
        <v>32</v>
      </c>
      <c r="H1052">
        <v>96.969696969696997</v>
      </c>
      <c r="I1052">
        <v>112</v>
      </c>
      <c r="J1052">
        <v>12</v>
      </c>
      <c r="M1052" s="39"/>
    </row>
    <row r="1053" spans="1:13" x14ac:dyDescent="0.35">
      <c r="A1053" t="str">
        <f t="shared" si="17"/>
        <v>62 DayJuly-September 2024NHS Greater Glasgow &amp; ClydeUpper GI - Hepatopancreatobiliary</v>
      </c>
      <c r="B1053" t="s">
        <v>193</v>
      </c>
      <c r="C1053" t="s">
        <v>196</v>
      </c>
      <c r="D1053" t="s">
        <v>11</v>
      </c>
      <c r="E1053" t="s">
        <v>167</v>
      </c>
      <c r="F1053">
        <v>56</v>
      </c>
      <c r="G1053">
        <v>46</v>
      </c>
      <c r="H1053">
        <v>82.142857142857096</v>
      </c>
      <c r="I1053">
        <v>147</v>
      </c>
      <c r="J1053">
        <v>44</v>
      </c>
      <c r="K1053">
        <v>81</v>
      </c>
      <c r="L1053">
        <v>115</v>
      </c>
      <c r="M1053" s="38"/>
    </row>
    <row r="1054" spans="1:13" x14ac:dyDescent="0.35">
      <c r="A1054" t="str">
        <f t="shared" si="17"/>
        <v>62 DayJuly-September 2024NHS HighlandUpper GI - Hepatopancreatobiliary</v>
      </c>
      <c r="B1054" t="s">
        <v>193</v>
      </c>
      <c r="C1054" t="s">
        <v>196</v>
      </c>
      <c r="D1054" t="s">
        <v>1</v>
      </c>
      <c r="E1054" t="s">
        <v>167</v>
      </c>
      <c r="F1054">
        <v>13</v>
      </c>
      <c r="G1054">
        <v>10</v>
      </c>
      <c r="H1054">
        <v>76.923076923076906</v>
      </c>
      <c r="I1054">
        <v>105</v>
      </c>
      <c r="J1054">
        <v>30</v>
      </c>
      <c r="M1054" s="39"/>
    </row>
    <row r="1055" spans="1:13" x14ac:dyDescent="0.35">
      <c r="A1055" t="str">
        <f t="shared" si="17"/>
        <v>62 DayJuly-September 2024NHS LanarkshireUpper GI - Hepatopancreatobiliary</v>
      </c>
      <c r="B1055" t="s">
        <v>193</v>
      </c>
      <c r="C1055" t="s">
        <v>196</v>
      </c>
      <c r="D1055" t="s">
        <v>2</v>
      </c>
      <c r="E1055" t="s">
        <v>167</v>
      </c>
      <c r="F1055">
        <v>11</v>
      </c>
      <c r="G1055">
        <v>11</v>
      </c>
      <c r="H1055">
        <v>100</v>
      </c>
      <c r="I1055">
        <v>62</v>
      </c>
      <c r="J1055">
        <v>30</v>
      </c>
      <c r="M1055" s="38"/>
    </row>
    <row r="1056" spans="1:13" x14ac:dyDescent="0.35">
      <c r="A1056" t="str">
        <f t="shared" si="17"/>
        <v>62 DayJuly-September 2024NHS LothianUpper GI - Hepatopancreatobiliary</v>
      </c>
      <c r="B1056" t="s">
        <v>193</v>
      </c>
      <c r="C1056" t="s">
        <v>196</v>
      </c>
      <c r="D1056" t="s">
        <v>3</v>
      </c>
      <c r="E1056" t="s">
        <v>167</v>
      </c>
      <c r="F1056">
        <v>46</v>
      </c>
      <c r="G1056">
        <v>45</v>
      </c>
      <c r="H1056">
        <v>97.826086956521706</v>
      </c>
      <c r="I1056">
        <v>66</v>
      </c>
      <c r="J1056">
        <v>12</v>
      </c>
      <c r="K1056">
        <v>56</v>
      </c>
      <c r="L1056">
        <v>59</v>
      </c>
      <c r="M1056" s="39"/>
    </row>
    <row r="1057" spans="1:13" x14ac:dyDescent="0.35">
      <c r="A1057" t="str">
        <f t="shared" si="17"/>
        <v>62 DayJuly-September 2024NHS OrkneyUpper GI - Hepatopancreatobiliary</v>
      </c>
      <c r="B1057" t="s">
        <v>193</v>
      </c>
      <c r="C1057" t="s">
        <v>196</v>
      </c>
      <c r="D1057" t="s">
        <v>4</v>
      </c>
      <c r="E1057" t="s">
        <v>167</v>
      </c>
      <c r="F1057">
        <v>1</v>
      </c>
      <c r="G1057">
        <v>1</v>
      </c>
      <c r="H1057">
        <v>100</v>
      </c>
      <c r="I1057">
        <v>26</v>
      </c>
      <c r="M1057" s="38"/>
    </row>
    <row r="1058" spans="1:13" x14ac:dyDescent="0.35">
      <c r="A1058" t="str">
        <f t="shared" si="17"/>
        <v>62 DayJuly-September 2024NHS ScotlandUpper GI - Hepatopancreatobiliary</v>
      </c>
      <c r="B1058" t="s">
        <v>193</v>
      </c>
      <c r="C1058" t="s">
        <v>196</v>
      </c>
      <c r="D1058" t="s">
        <v>8</v>
      </c>
      <c r="E1058" t="s">
        <v>167</v>
      </c>
      <c r="F1058">
        <v>221</v>
      </c>
      <c r="G1058">
        <v>204</v>
      </c>
      <c r="H1058">
        <v>92.307692307692307</v>
      </c>
      <c r="I1058">
        <v>147</v>
      </c>
      <c r="J1058">
        <v>22</v>
      </c>
      <c r="K1058">
        <v>61</v>
      </c>
      <c r="L1058">
        <v>79</v>
      </c>
      <c r="M1058" s="39"/>
    </row>
    <row r="1059" spans="1:13" x14ac:dyDescent="0.35">
      <c r="A1059" t="str">
        <f t="shared" si="17"/>
        <v>62 DayJuly-September 2024NHS ShetlandUpper GI - Hepatopancreatobiliary</v>
      </c>
      <c r="B1059" t="s">
        <v>193</v>
      </c>
      <c r="C1059" t="s">
        <v>196</v>
      </c>
      <c r="D1059" t="s">
        <v>5</v>
      </c>
      <c r="E1059" t="s">
        <v>167</v>
      </c>
      <c r="F1059">
        <v>1</v>
      </c>
      <c r="G1059">
        <v>1</v>
      </c>
      <c r="H1059">
        <v>100</v>
      </c>
      <c r="I1059">
        <v>56</v>
      </c>
      <c r="M1059" s="38"/>
    </row>
    <row r="1060" spans="1:13" x14ac:dyDescent="0.35">
      <c r="A1060" t="str">
        <f t="shared" si="17"/>
        <v>62 DayJuly-September 2024NHS TaysideUpper GI - Hepatopancreatobiliary</v>
      </c>
      <c r="B1060" t="s">
        <v>193</v>
      </c>
      <c r="C1060" t="s">
        <v>196</v>
      </c>
      <c r="D1060" t="s">
        <v>6</v>
      </c>
      <c r="E1060" t="s">
        <v>167</v>
      </c>
      <c r="F1060">
        <v>2</v>
      </c>
      <c r="G1060">
        <v>2</v>
      </c>
      <c r="H1060">
        <v>100</v>
      </c>
      <c r="I1060">
        <v>52</v>
      </c>
      <c r="M1060" s="39"/>
    </row>
    <row r="1061" spans="1:13" x14ac:dyDescent="0.35">
      <c r="A1061" t="str">
        <f t="shared" si="17"/>
        <v>62 DayJuly-September 2024NHS Western IslesUpper GI - Hepatopancreatobiliary</v>
      </c>
      <c r="B1061" t="s">
        <v>193</v>
      </c>
      <c r="C1061" t="s">
        <v>196</v>
      </c>
      <c r="D1061" t="s">
        <v>7</v>
      </c>
      <c r="E1061" t="s">
        <v>167</v>
      </c>
      <c r="F1061">
        <v>5</v>
      </c>
      <c r="G1061">
        <v>4</v>
      </c>
      <c r="H1061">
        <v>80</v>
      </c>
      <c r="I1061">
        <v>109</v>
      </c>
      <c r="J1061">
        <v>57</v>
      </c>
      <c r="M1061" s="38"/>
    </row>
    <row r="1062" spans="1:13" x14ac:dyDescent="0.35">
      <c r="A1062" t="str">
        <f t="shared" si="17"/>
        <v>62 DayJuly-September 2024SCANUpper GI - Hepatopancreatobiliary</v>
      </c>
      <c r="B1062" t="s">
        <v>193</v>
      </c>
      <c r="C1062" t="s">
        <v>196</v>
      </c>
      <c r="D1062" t="s">
        <v>9</v>
      </c>
      <c r="E1062" t="s">
        <v>167</v>
      </c>
      <c r="F1062">
        <v>74</v>
      </c>
      <c r="G1062">
        <v>72</v>
      </c>
      <c r="H1062">
        <v>97.297297297297305</v>
      </c>
      <c r="I1062">
        <v>90</v>
      </c>
      <c r="J1062">
        <v>13</v>
      </c>
      <c r="K1062">
        <v>56</v>
      </c>
      <c r="L1062">
        <v>59</v>
      </c>
      <c r="M1062" s="39"/>
    </row>
    <row r="1063" spans="1:13" x14ac:dyDescent="0.35">
      <c r="A1063" t="str">
        <f t="shared" si="17"/>
        <v>62 DayJuly-September 2024WOSCANUpper GI - Hepatopancreatobiliary</v>
      </c>
      <c r="B1063" t="s">
        <v>193</v>
      </c>
      <c r="C1063" t="s">
        <v>196</v>
      </c>
      <c r="D1063" t="s">
        <v>10</v>
      </c>
      <c r="E1063" t="s">
        <v>167</v>
      </c>
      <c r="F1063">
        <v>92</v>
      </c>
      <c r="G1063">
        <v>82</v>
      </c>
      <c r="H1063">
        <v>89.130434782608702</v>
      </c>
      <c r="I1063">
        <v>147</v>
      </c>
      <c r="J1063">
        <v>34</v>
      </c>
      <c r="K1063">
        <v>67</v>
      </c>
      <c r="L1063">
        <v>94</v>
      </c>
      <c r="M1063" s="38"/>
    </row>
    <row r="1064" spans="1:13" x14ac:dyDescent="0.35">
      <c r="A1064" t="str">
        <f t="shared" si="17"/>
        <v>62 DayJuly-September 2024NCAUpper GI - Oesophagogastric</v>
      </c>
      <c r="B1064" t="s">
        <v>193</v>
      </c>
      <c r="C1064" t="s">
        <v>196</v>
      </c>
      <c r="D1064" t="s">
        <v>150</v>
      </c>
      <c r="E1064" t="s">
        <v>168</v>
      </c>
      <c r="F1064">
        <v>55</v>
      </c>
      <c r="G1064">
        <v>35</v>
      </c>
      <c r="H1064">
        <v>63.636363636363598</v>
      </c>
      <c r="I1064">
        <v>101</v>
      </c>
      <c r="J1064">
        <v>54</v>
      </c>
      <c r="K1064">
        <v>88</v>
      </c>
      <c r="L1064">
        <v>91</v>
      </c>
      <c r="M1064" s="39"/>
    </row>
    <row r="1065" spans="1:13" x14ac:dyDescent="0.35">
      <c r="A1065" t="str">
        <f t="shared" si="17"/>
        <v>62 DayJuly-September 2024NHS Ayrshire &amp; ArranUpper GI - Oesophagogastric</v>
      </c>
      <c r="B1065" t="s">
        <v>193</v>
      </c>
      <c r="C1065" t="s">
        <v>196</v>
      </c>
      <c r="D1065" t="s">
        <v>162</v>
      </c>
      <c r="E1065" t="s">
        <v>168</v>
      </c>
      <c r="F1065">
        <v>7</v>
      </c>
      <c r="G1065">
        <v>6</v>
      </c>
      <c r="H1065">
        <v>85.714285714285694</v>
      </c>
      <c r="I1065">
        <v>91</v>
      </c>
      <c r="J1065">
        <v>61</v>
      </c>
      <c r="M1065" s="38"/>
    </row>
    <row r="1066" spans="1:13" x14ac:dyDescent="0.35">
      <c r="A1066" t="str">
        <f t="shared" si="17"/>
        <v>62 DayJuly-September 2024NHS BordersUpper GI - Oesophagogastric</v>
      </c>
      <c r="B1066" t="s">
        <v>193</v>
      </c>
      <c r="C1066" t="s">
        <v>196</v>
      </c>
      <c r="D1066" t="s">
        <v>0</v>
      </c>
      <c r="E1066" t="s">
        <v>168</v>
      </c>
      <c r="F1066">
        <v>7</v>
      </c>
      <c r="G1066">
        <v>5</v>
      </c>
      <c r="H1066">
        <v>71.428571428571402</v>
      </c>
      <c r="I1066">
        <v>76</v>
      </c>
      <c r="J1066">
        <v>51</v>
      </c>
      <c r="M1066" s="39"/>
    </row>
    <row r="1067" spans="1:13" x14ac:dyDescent="0.35">
      <c r="A1067" t="str">
        <f t="shared" si="17"/>
        <v>62 DayJuly-September 2024NHS Dumfries &amp; GallowayUpper GI - Oesophagogastric</v>
      </c>
      <c r="B1067" t="s">
        <v>193</v>
      </c>
      <c r="C1067" t="s">
        <v>196</v>
      </c>
      <c r="D1067" t="s">
        <v>163</v>
      </c>
      <c r="E1067" t="s">
        <v>168</v>
      </c>
      <c r="F1067">
        <v>2</v>
      </c>
      <c r="G1067">
        <v>1</v>
      </c>
      <c r="H1067">
        <v>50</v>
      </c>
      <c r="I1067">
        <v>86</v>
      </c>
      <c r="M1067" s="38"/>
    </row>
    <row r="1068" spans="1:13" x14ac:dyDescent="0.35">
      <c r="A1068" t="str">
        <f t="shared" si="17"/>
        <v>62 DayJuly-September 2024NHS FifeUpper GI - Oesophagogastric</v>
      </c>
      <c r="B1068" t="s">
        <v>193</v>
      </c>
      <c r="C1068" t="s">
        <v>196</v>
      </c>
      <c r="D1068" t="s">
        <v>164</v>
      </c>
      <c r="E1068" t="s">
        <v>168</v>
      </c>
      <c r="F1068">
        <v>11</v>
      </c>
      <c r="G1068">
        <v>8</v>
      </c>
      <c r="H1068">
        <v>72.727272727272705</v>
      </c>
      <c r="I1068">
        <v>109</v>
      </c>
      <c r="J1068">
        <v>27</v>
      </c>
      <c r="M1068" s="39"/>
    </row>
    <row r="1069" spans="1:13" x14ac:dyDescent="0.35">
      <c r="A1069" t="str">
        <f t="shared" si="17"/>
        <v>62 DayJuly-September 2024NHS Forth ValleyUpper GI - Oesophagogastric</v>
      </c>
      <c r="B1069" t="s">
        <v>193</v>
      </c>
      <c r="C1069" t="s">
        <v>196</v>
      </c>
      <c r="D1069" t="s">
        <v>165</v>
      </c>
      <c r="E1069" t="s">
        <v>168</v>
      </c>
      <c r="F1069">
        <v>18</v>
      </c>
      <c r="G1069">
        <v>15</v>
      </c>
      <c r="H1069">
        <v>83.3333333333333</v>
      </c>
      <c r="I1069">
        <v>70</v>
      </c>
      <c r="J1069">
        <v>36</v>
      </c>
      <c r="M1069" s="38"/>
    </row>
    <row r="1070" spans="1:13" x14ac:dyDescent="0.35">
      <c r="A1070" t="str">
        <f t="shared" si="17"/>
        <v>62 DayJuly-September 2024NHS GrampianUpper GI - Oesophagogastric</v>
      </c>
      <c r="B1070" t="s">
        <v>193</v>
      </c>
      <c r="C1070" t="s">
        <v>196</v>
      </c>
      <c r="D1070" t="s">
        <v>166</v>
      </c>
      <c r="E1070" t="s">
        <v>168</v>
      </c>
      <c r="F1070">
        <v>24</v>
      </c>
      <c r="G1070">
        <v>19</v>
      </c>
      <c r="H1070">
        <v>79.1666666666667</v>
      </c>
      <c r="I1070">
        <v>97</v>
      </c>
      <c r="J1070">
        <v>50</v>
      </c>
      <c r="M1070" s="39"/>
    </row>
    <row r="1071" spans="1:13" x14ac:dyDescent="0.35">
      <c r="A1071" t="str">
        <f t="shared" si="17"/>
        <v>62 DayJuly-September 2024NHS Greater Glasgow &amp; ClydeUpper GI - Oesophagogastric</v>
      </c>
      <c r="B1071" t="s">
        <v>193</v>
      </c>
      <c r="C1071" t="s">
        <v>196</v>
      </c>
      <c r="D1071" t="s">
        <v>11</v>
      </c>
      <c r="E1071" t="s">
        <v>168</v>
      </c>
      <c r="F1071">
        <v>47</v>
      </c>
      <c r="G1071">
        <v>36</v>
      </c>
      <c r="H1071">
        <v>76.595744680851098</v>
      </c>
      <c r="I1071">
        <v>143</v>
      </c>
      <c r="J1071">
        <v>45</v>
      </c>
      <c r="K1071">
        <v>98</v>
      </c>
      <c r="L1071">
        <v>114</v>
      </c>
      <c r="M1071" s="38"/>
    </row>
    <row r="1072" spans="1:13" x14ac:dyDescent="0.35">
      <c r="A1072" t="str">
        <f t="shared" si="17"/>
        <v>62 DayJuly-September 2024NHS HighlandUpper GI - Oesophagogastric</v>
      </c>
      <c r="B1072" t="s">
        <v>193</v>
      </c>
      <c r="C1072" t="s">
        <v>196</v>
      </c>
      <c r="D1072" t="s">
        <v>1</v>
      </c>
      <c r="E1072" t="s">
        <v>168</v>
      </c>
      <c r="F1072">
        <v>19</v>
      </c>
      <c r="G1072">
        <v>10</v>
      </c>
      <c r="H1072">
        <v>52.631578947368403</v>
      </c>
      <c r="I1072">
        <v>91</v>
      </c>
      <c r="J1072">
        <v>56</v>
      </c>
      <c r="M1072" s="39"/>
    </row>
    <row r="1073" spans="1:13" x14ac:dyDescent="0.35">
      <c r="A1073" t="str">
        <f t="shared" si="17"/>
        <v>62 DayJuly-September 2024NHS LanarkshireUpper GI - Oesophagogastric</v>
      </c>
      <c r="B1073" t="s">
        <v>193</v>
      </c>
      <c r="C1073" t="s">
        <v>196</v>
      </c>
      <c r="D1073" t="s">
        <v>2</v>
      </c>
      <c r="E1073" t="s">
        <v>168</v>
      </c>
      <c r="F1073">
        <v>19</v>
      </c>
      <c r="G1073">
        <v>18</v>
      </c>
      <c r="H1073">
        <v>94.736842105263193</v>
      </c>
      <c r="I1073">
        <v>87</v>
      </c>
      <c r="J1073">
        <v>54</v>
      </c>
      <c r="M1073" s="38"/>
    </row>
    <row r="1074" spans="1:13" x14ac:dyDescent="0.35">
      <c r="A1074" t="str">
        <f t="shared" si="17"/>
        <v>62 DayJuly-September 2024NHS LothianUpper GI - Oesophagogastric</v>
      </c>
      <c r="B1074" t="s">
        <v>193</v>
      </c>
      <c r="C1074" t="s">
        <v>196</v>
      </c>
      <c r="D1074" t="s">
        <v>3</v>
      </c>
      <c r="E1074" t="s">
        <v>168</v>
      </c>
      <c r="F1074">
        <v>30</v>
      </c>
      <c r="G1074">
        <v>26</v>
      </c>
      <c r="H1074">
        <v>86.6666666666667</v>
      </c>
      <c r="I1074">
        <v>108</v>
      </c>
      <c r="J1074">
        <v>45</v>
      </c>
      <c r="M1074" s="39"/>
    </row>
    <row r="1075" spans="1:13" x14ac:dyDescent="0.35">
      <c r="A1075" t="str">
        <f t="shared" si="17"/>
        <v>62 DayJuly-September 2024NHS OrkneyUpper GI - Oesophagogastric</v>
      </c>
      <c r="B1075" t="s">
        <v>193</v>
      </c>
      <c r="C1075" t="s">
        <v>196</v>
      </c>
      <c r="D1075" t="s">
        <v>4</v>
      </c>
      <c r="E1075" t="s">
        <v>168</v>
      </c>
      <c r="F1075">
        <v>1</v>
      </c>
      <c r="G1075">
        <v>0</v>
      </c>
      <c r="H1075">
        <v>0</v>
      </c>
      <c r="I1075">
        <v>75</v>
      </c>
      <c r="M1075" s="38"/>
    </row>
    <row r="1076" spans="1:13" x14ac:dyDescent="0.35">
      <c r="A1076" t="str">
        <f t="shared" si="17"/>
        <v>62 DayJuly-September 2024NHS ScotlandUpper GI - Oesophagogastric</v>
      </c>
      <c r="B1076" t="s">
        <v>193</v>
      </c>
      <c r="C1076" t="s">
        <v>196</v>
      </c>
      <c r="D1076" t="s">
        <v>8</v>
      </c>
      <c r="E1076" t="s">
        <v>168</v>
      </c>
      <c r="F1076">
        <v>196</v>
      </c>
      <c r="G1076">
        <v>150</v>
      </c>
      <c r="H1076">
        <v>76.530612244897995</v>
      </c>
      <c r="I1076">
        <v>143</v>
      </c>
      <c r="J1076">
        <v>50</v>
      </c>
      <c r="K1076">
        <v>83</v>
      </c>
      <c r="L1076">
        <v>92</v>
      </c>
      <c r="M1076" s="39"/>
    </row>
    <row r="1077" spans="1:13" x14ac:dyDescent="0.35">
      <c r="A1077" t="str">
        <f t="shared" si="17"/>
        <v>62 DayJuly-September 2024NHS ShetlandUpper GI - Oesophagogastric</v>
      </c>
      <c r="B1077" t="s">
        <v>193</v>
      </c>
      <c r="C1077" t="s">
        <v>196</v>
      </c>
      <c r="D1077" t="s">
        <v>5</v>
      </c>
      <c r="E1077" t="s">
        <v>168</v>
      </c>
      <c r="F1077">
        <v>1</v>
      </c>
      <c r="G1077">
        <v>1</v>
      </c>
      <c r="H1077">
        <v>100</v>
      </c>
      <c r="I1077">
        <v>48</v>
      </c>
      <c r="M1077" s="38"/>
    </row>
    <row r="1078" spans="1:13" x14ac:dyDescent="0.35">
      <c r="A1078" t="str">
        <f t="shared" si="17"/>
        <v>62 DayJuly-September 2024NHS TaysideUpper GI - Oesophagogastric</v>
      </c>
      <c r="B1078" t="s">
        <v>193</v>
      </c>
      <c r="C1078" t="s">
        <v>196</v>
      </c>
      <c r="D1078" t="s">
        <v>6</v>
      </c>
      <c r="E1078" t="s">
        <v>168</v>
      </c>
      <c r="F1078">
        <v>9</v>
      </c>
      <c r="G1078">
        <v>4</v>
      </c>
      <c r="H1078">
        <v>44.4444444444444</v>
      </c>
      <c r="I1078">
        <v>101</v>
      </c>
      <c r="J1078">
        <v>63</v>
      </c>
      <c r="M1078" s="39"/>
    </row>
    <row r="1079" spans="1:13" x14ac:dyDescent="0.35">
      <c r="A1079" t="str">
        <f t="shared" si="17"/>
        <v>62 DayJuly-September 2024NHS Western IslesUpper GI - Oesophagogastric</v>
      </c>
      <c r="B1079" t="s">
        <v>193</v>
      </c>
      <c r="C1079" t="s">
        <v>196</v>
      </c>
      <c r="D1079" t="s">
        <v>7</v>
      </c>
      <c r="E1079" t="s">
        <v>168</v>
      </c>
      <c r="F1079">
        <v>1</v>
      </c>
      <c r="G1079">
        <v>1</v>
      </c>
      <c r="H1079">
        <v>100</v>
      </c>
      <c r="I1079">
        <v>12</v>
      </c>
      <c r="M1079" s="38"/>
    </row>
    <row r="1080" spans="1:13" x14ac:dyDescent="0.35">
      <c r="A1080" t="str">
        <f t="shared" si="17"/>
        <v>62 DayJuly-September 2024SCANUpper GI - Oesophagogastric</v>
      </c>
      <c r="B1080" t="s">
        <v>193</v>
      </c>
      <c r="C1080" t="s">
        <v>196</v>
      </c>
      <c r="D1080" t="s">
        <v>9</v>
      </c>
      <c r="E1080" t="s">
        <v>168</v>
      </c>
      <c r="F1080">
        <v>50</v>
      </c>
      <c r="G1080">
        <v>40</v>
      </c>
      <c r="H1080">
        <v>80</v>
      </c>
      <c r="I1080">
        <v>109</v>
      </c>
      <c r="J1080">
        <v>44</v>
      </c>
      <c r="K1080">
        <v>76</v>
      </c>
      <c r="L1080">
        <v>85</v>
      </c>
      <c r="M1080" s="39"/>
    </row>
    <row r="1081" spans="1:13" x14ac:dyDescent="0.35">
      <c r="A1081" t="str">
        <f t="shared" si="17"/>
        <v>62 DayJuly-September 2024WOSCANUpper GI - Oesophagogastric</v>
      </c>
      <c r="B1081" t="s">
        <v>193</v>
      </c>
      <c r="C1081" t="s">
        <v>196</v>
      </c>
      <c r="D1081" t="s">
        <v>10</v>
      </c>
      <c r="E1081" t="s">
        <v>168</v>
      </c>
      <c r="F1081">
        <v>91</v>
      </c>
      <c r="G1081">
        <v>75</v>
      </c>
      <c r="H1081">
        <v>82.417582417582395</v>
      </c>
      <c r="I1081">
        <v>143</v>
      </c>
      <c r="J1081">
        <v>47</v>
      </c>
      <c r="K1081">
        <v>78</v>
      </c>
      <c r="L1081">
        <v>98</v>
      </c>
      <c r="M1081" s="38"/>
    </row>
    <row r="1082" spans="1:13" x14ac:dyDescent="0.35">
      <c r="A1082" t="str">
        <f t="shared" si="17"/>
        <v>62 DayJuly-September 2024NCAUrological</v>
      </c>
      <c r="B1082" t="s">
        <v>193</v>
      </c>
      <c r="C1082" t="s">
        <v>196</v>
      </c>
      <c r="D1082" t="s">
        <v>150</v>
      </c>
      <c r="E1082" t="s">
        <v>161</v>
      </c>
      <c r="F1082">
        <v>272</v>
      </c>
      <c r="G1082">
        <v>112</v>
      </c>
      <c r="H1082">
        <v>41.176470588235297</v>
      </c>
      <c r="I1082">
        <v>248</v>
      </c>
      <c r="J1082">
        <v>72</v>
      </c>
      <c r="K1082">
        <v>150</v>
      </c>
      <c r="L1082">
        <v>177</v>
      </c>
      <c r="M1082" s="39"/>
    </row>
    <row r="1083" spans="1:13" x14ac:dyDescent="0.35">
      <c r="A1083" t="str">
        <f t="shared" si="17"/>
        <v>62 DayJuly-September 2024NHS Ayrshire &amp; ArranUrological</v>
      </c>
      <c r="B1083" t="s">
        <v>193</v>
      </c>
      <c r="C1083" t="s">
        <v>196</v>
      </c>
      <c r="D1083" t="s">
        <v>162</v>
      </c>
      <c r="E1083" t="s">
        <v>161</v>
      </c>
      <c r="F1083">
        <v>67</v>
      </c>
      <c r="G1083">
        <v>33</v>
      </c>
      <c r="H1083">
        <v>49.253731343283597</v>
      </c>
      <c r="I1083">
        <v>191</v>
      </c>
      <c r="J1083">
        <v>65</v>
      </c>
      <c r="K1083">
        <v>125</v>
      </c>
      <c r="L1083">
        <v>139</v>
      </c>
      <c r="M1083" s="38"/>
    </row>
    <row r="1084" spans="1:13" x14ac:dyDescent="0.35">
      <c r="A1084" t="str">
        <f t="shared" si="17"/>
        <v>62 DayJuly-September 2024NHS BordersUrological</v>
      </c>
      <c r="B1084" t="s">
        <v>193</v>
      </c>
      <c r="C1084" t="s">
        <v>196</v>
      </c>
      <c r="D1084" t="s">
        <v>0</v>
      </c>
      <c r="E1084" t="s">
        <v>161</v>
      </c>
      <c r="F1084">
        <v>32</v>
      </c>
      <c r="G1084">
        <v>20</v>
      </c>
      <c r="H1084">
        <v>62.5</v>
      </c>
      <c r="I1084">
        <v>354</v>
      </c>
      <c r="J1084">
        <v>58</v>
      </c>
      <c r="M1084" s="39"/>
    </row>
    <row r="1085" spans="1:13" x14ac:dyDescent="0.35">
      <c r="A1085" t="str">
        <f t="shared" si="17"/>
        <v>62 DayJuly-September 2024NHS Dumfries &amp; GallowayUrological</v>
      </c>
      <c r="B1085" t="s">
        <v>193</v>
      </c>
      <c r="C1085" t="s">
        <v>196</v>
      </c>
      <c r="D1085" t="s">
        <v>163</v>
      </c>
      <c r="E1085" t="s">
        <v>161</v>
      </c>
      <c r="F1085">
        <v>40</v>
      </c>
      <c r="G1085">
        <v>24</v>
      </c>
      <c r="H1085">
        <v>60</v>
      </c>
      <c r="I1085">
        <v>333</v>
      </c>
      <c r="J1085">
        <v>56</v>
      </c>
      <c r="K1085">
        <v>184</v>
      </c>
      <c r="L1085">
        <v>308</v>
      </c>
      <c r="M1085" s="38"/>
    </row>
    <row r="1086" spans="1:13" x14ac:dyDescent="0.35">
      <c r="A1086" t="str">
        <f t="shared" si="17"/>
        <v>62 DayJuly-September 2024NHS FifeUrological</v>
      </c>
      <c r="B1086" t="s">
        <v>193</v>
      </c>
      <c r="C1086" t="s">
        <v>196</v>
      </c>
      <c r="D1086" t="s">
        <v>164</v>
      </c>
      <c r="E1086" t="s">
        <v>161</v>
      </c>
      <c r="F1086">
        <v>73</v>
      </c>
      <c r="G1086">
        <v>28</v>
      </c>
      <c r="H1086">
        <v>38.356164383561598</v>
      </c>
      <c r="I1086">
        <v>229</v>
      </c>
      <c r="J1086">
        <v>78</v>
      </c>
      <c r="K1086">
        <v>140</v>
      </c>
      <c r="L1086">
        <v>185</v>
      </c>
      <c r="M1086" s="39"/>
    </row>
    <row r="1087" spans="1:13" x14ac:dyDescent="0.35">
      <c r="A1087" t="str">
        <f t="shared" si="17"/>
        <v>62 DayJuly-September 2024NHS Forth ValleyUrological</v>
      </c>
      <c r="B1087" t="s">
        <v>193</v>
      </c>
      <c r="C1087" t="s">
        <v>196</v>
      </c>
      <c r="D1087" t="s">
        <v>165</v>
      </c>
      <c r="E1087" t="s">
        <v>161</v>
      </c>
      <c r="F1087">
        <v>54</v>
      </c>
      <c r="G1087">
        <v>35</v>
      </c>
      <c r="H1087">
        <v>64.814814814814795</v>
      </c>
      <c r="I1087">
        <v>142</v>
      </c>
      <c r="J1087">
        <v>50</v>
      </c>
      <c r="K1087">
        <v>123</v>
      </c>
      <c r="L1087">
        <v>126</v>
      </c>
      <c r="M1087" s="38"/>
    </row>
    <row r="1088" spans="1:13" x14ac:dyDescent="0.35">
      <c r="A1088" t="str">
        <f t="shared" si="17"/>
        <v>62 DayJuly-September 2024NHS GrampianUrological</v>
      </c>
      <c r="B1088" t="s">
        <v>193</v>
      </c>
      <c r="C1088" t="s">
        <v>196</v>
      </c>
      <c r="D1088" t="s">
        <v>166</v>
      </c>
      <c r="E1088" t="s">
        <v>161</v>
      </c>
      <c r="F1088">
        <v>107</v>
      </c>
      <c r="G1088">
        <v>32</v>
      </c>
      <c r="H1088">
        <v>29.906542056074802</v>
      </c>
      <c r="I1088">
        <v>248</v>
      </c>
      <c r="J1088">
        <v>93</v>
      </c>
      <c r="K1088">
        <v>180</v>
      </c>
      <c r="L1088">
        <v>198</v>
      </c>
      <c r="M1088" s="39"/>
    </row>
    <row r="1089" spans="1:13" x14ac:dyDescent="0.35">
      <c r="A1089" t="str">
        <f t="shared" si="17"/>
        <v>62 DayJuly-September 2024NHS Greater Glasgow &amp; ClydeUrological</v>
      </c>
      <c r="B1089" t="s">
        <v>193</v>
      </c>
      <c r="C1089" t="s">
        <v>196</v>
      </c>
      <c r="D1089" t="s">
        <v>11</v>
      </c>
      <c r="E1089" t="s">
        <v>161</v>
      </c>
      <c r="F1089">
        <v>249</v>
      </c>
      <c r="G1089">
        <v>77</v>
      </c>
      <c r="H1089">
        <v>30.923694779116499</v>
      </c>
      <c r="I1089">
        <v>200</v>
      </c>
      <c r="J1089">
        <v>89</v>
      </c>
      <c r="K1089">
        <v>140</v>
      </c>
      <c r="L1089">
        <v>155</v>
      </c>
      <c r="M1089" s="38"/>
    </row>
    <row r="1090" spans="1:13" x14ac:dyDescent="0.35">
      <c r="A1090" t="str">
        <f t="shared" si="17"/>
        <v>62 DayJuly-September 2024NHS HighlandUrological</v>
      </c>
      <c r="B1090" t="s">
        <v>193</v>
      </c>
      <c r="C1090" t="s">
        <v>196</v>
      </c>
      <c r="D1090" t="s">
        <v>1</v>
      </c>
      <c r="E1090" t="s">
        <v>161</v>
      </c>
      <c r="F1090">
        <v>90</v>
      </c>
      <c r="G1090">
        <v>45</v>
      </c>
      <c r="H1090">
        <v>50</v>
      </c>
      <c r="I1090">
        <v>228</v>
      </c>
      <c r="J1090">
        <v>64</v>
      </c>
      <c r="K1090">
        <v>110</v>
      </c>
      <c r="L1090">
        <v>130</v>
      </c>
      <c r="M1090" s="39"/>
    </row>
    <row r="1091" spans="1:13" x14ac:dyDescent="0.35">
      <c r="A1091" t="str">
        <f t="shared" si="17"/>
        <v>62 DayJuly-September 2024NHS LanarkshireUrological</v>
      </c>
      <c r="B1091" t="s">
        <v>193</v>
      </c>
      <c r="C1091" t="s">
        <v>196</v>
      </c>
      <c r="D1091" t="s">
        <v>2</v>
      </c>
      <c r="E1091" t="s">
        <v>161</v>
      </c>
      <c r="F1091">
        <v>83</v>
      </c>
      <c r="G1091">
        <v>71</v>
      </c>
      <c r="H1091">
        <v>85.5421686746988</v>
      </c>
      <c r="I1091">
        <v>104</v>
      </c>
      <c r="J1091">
        <v>47</v>
      </c>
      <c r="K1091">
        <v>67</v>
      </c>
      <c r="L1091">
        <v>81</v>
      </c>
      <c r="M1091" s="38"/>
    </row>
    <row r="1092" spans="1:13" x14ac:dyDescent="0.35">
      <c r="A1092" t="str">
        <f t="shared" si="17"/>
        <v>62 DayJuly-September 2024NHS LothianUrological</v>
      </c>
      <c r="B1092" t="s">
        <v>193</v>
      </c>
      <c r="C1092" t="s">
        <v>196</v>
      </c>
      <c r="D1092" t="s">
        <v>3</v>
      </c>
      <c r="E1092" t="s">
        <v>161</v>
      </c>
      <c r="F1092">
        <v>216</v>
      </c>
      <c r="G1092">
        <v>88</v>
      </c>
      <c r="H1092">
        <v>40.740740740740698</v>
      </c>
      <c r="I1092">
        <v>411</v>
      </c>
      <c r="J1092">
        <v>92</v>
      </c>
      <c r="K1092">
        <v>195</v>
      </c>
      <c r="L1092">
        <v>309</v>
      </c>
      <c r="M1092" s="39"/>
    </row>
    <row r="1093" spans="1:13" x14ac:dyDescent="0.35">
      <c r="A1093" t="str">
        <f t="shared" si="17"/>
        <v>62 DayJuly-September 2024NHS OrkneyUrological</v>
      </c>
      <c r="B1093" t="s">
        <v>193</v>
      </c>
      <c r="C1093" t="s">
        <v>196</v>
      </c>
      <c r="D1093" t="s">
        <v>4</v>
      </c>
      <c r="E1093" t="s">
        <v>161</v>
      </c>
      <c r="F1093">
        <v>2</v>
      </c>
      <c r="G1093">
        <v>2</v>
      </c>
      <c r="H1093">
        <v>100</v>
      </c>
      <c r="I1093">
        <v>62</v>
      </c>
      <c r="M1093" s="38"/>
    </row>
    <row r="1094" spans="1:13" x14ac:dyDescent="0.35">
      <c r="A1094" t="str">
        <f t="shared" si="17"/>
        <v>62 DayJuly-September 2024NHS ScotlandUrological</v>
      </c>
      <c r="B1094" t="s">
        <v>193</v>
      </c>
      <c r="C1094" t="s">
        <v>196</v>
      </c>
      <c r="D1094" t="s">
        <v>8</v>
      </c>
      <c r="E1094" t="s">
        <v>161</v>
      </c>
      <c r="F1094">
        <v>1086</v>
      </c>
      <c r="G1094">
        <v>488</v>
      </c>
      <c r="H1094">
        <v>44.935543278084701</v>
      </c>
      <c r="I1094">
        <v>411</v>
      </c>
      <c r="J1094">
        <v>72</v>
      </c>
      <c r="K1094">
        <v>154</v>
      </c>
      <c r="L1094">
        <v>182</v>
      </c>
      <c r="M1094" s="39"/>
    </row>
    <row r="1095" spans="1:13" x14ac:dyDescent="0.35">
      <c r="A1095" t="str">
        <f t="shared" si="17"/>
        <v>62 DayJuly-September 2024NHS ShetlandUrological</v>
      </c>
      <c r="B1095" t="s">
        <v>193</v>
      </c>
      <c r="C1095" t="s">
        <v>196</v>
      </c>
      <c r="D1095" t="s">
        <v>5</v>
      </c>
      <c r="E1095" t="s">
        <v>161</v>
      </c>
      <c r="F1095">
        <v>6</v>
      </c>
      <c r="G1095">
        <v>2</v>
      </c>
      <c r="H1095">
        <v>33.3333333333333</v>
      </c>
      <c r="I1095">
        <v>154</v>
      </c>
      <c r="J1095">
        <v>86</v>
      </c>
      <c r="M1095" s="38"/>
    </row>
    <row r="1096" spans="1:13" x14ac:dyDescent="0.35">
      <c r="A1096" t="str">
        <f t="shared" si="17"/>
        <v>62 DayJuly-September 2024NHS TaysideUrological</v>
      </c>
      <c r="B1096" t="s">
        <v>193</v>
      </c>
      <c r="C1096" t="s">
        <v>196</v>
      </c>
      <c r="D1096" t="s">
        <v>6</v>
      </c>
      <c r="E1096" t="s">
        <v>161</v>
      </c>
      <c r="F1096">
        <v>59</v>
      </c>
      <c r="G1096">
        <v>26</v>
      </c>
      <c r="H1096">
        <v>44.067796610169502</v>
      </c>
      <c r="I1096">
        <v>157</v>
      </c>
      <c r="J1096">
        <v>70</v>
      </c>
      <c r="K1096">
        <v>113</v>
      </c>
      <c r="L1096">
        <v>133</v>
      </c>
      <c r="M1096" s="39"/>
    </row>
    <row r="1097" spans="1:13" x14ac:dyDescent="0.35">
      <c r="A1097" t="str">
        <f t="shared" si="17"/>
        <v>62 DayJuly-September 2024NHS Western IslesUrological</v>
      </c>
      <c r="B1097" t="s">
        <v>193</v>
      </c>
      <c r="C1097" t="s">
        <v>196</v>
      </c>
      <c r="D1097" t="s">
        <v>7</v>
      </c>
      <c r="E1097" t="s">
        <v>161</v>
      </c>
      <c r="F1097">
        <v>8</v>
      </c>
      <c r="G1097">
        <v>5</v>
      </c>
      <c r="H1097">
        <v>62.5</v>
      </c>
      <c r="I1097">
        <v>96</v>
      </c>
      <c r="J1097">
        <v>48</v>
      </c>
      <c r="M1097" s="38"/>
    </row>
    <row r="1098" spans="1:13" x14ac:dyDescent="0.35">
      <c r="A1098" t="str">
        <f t="shared" si="17"/>
        <v>62 DayJuly-September 2024SCANUrological</v>
      </c>
      <c r="B1098" t="s">
        <v>193</v>
      </c>
      <c r="C1098" t="s">
        <v>196</v>
      </c>
      <c r="D1098" t="s">
        <v>9</v>
      </c>
      <c r="E1098" t="s">
        <v>161</v>
      </c>
      <c r="F1098">
        <v>361</v>
      </c>
      <c r="G1098">
        <v>160</v>
      </c>
      <c r="H1098">
        <v>44.3213296398892</v>
      </c>
      <c r="I1098">
        <v>411</v>
      </c>
      <c r="J1098">
        <v>82</v>
      </c>
      <c r="K1098">
        <v>189</v>
      </c>
      <c r="L1098">
        <v>253</v>
      </c>
      <c r="M1098" s="39"/>
    </row>
    <row r="1099" spans="1:13" x14ac:dyDescent="0.35">
      <c r="A1099" t="str">
        <f t="shared" si="17"/>
        <v>62 DayJuly-September 2024WOSCANUrological</v>
      </c>
      <c r="B1099" t="s">
        <v>193</v>
      </c>
      <c r="C1099" t="s">
        <v>196</v>
      </c>
      <c r="D1099" t="s">
        <v>10</v>
      </c>
      <c r="E1099" t="s">
        <v>161</v>
      </c>
      <c r="F1099">
        <v>453</v>
      </c>
      <c r="G1099">
        <v>216</v>
      </c>
      <c r="H1099">
        <v>47.682119205298001</v>
      </c>
      <c r="I1099">
        <v>200</v>
      </c>
      <c r="J1099">
        <v>66</v>
      </c>
      <c r="K1099">
        <v>130</v>
      </c>
      <c r="L1099">
        <v>142</v>
      </c>
      <c r="M1099" s="38"/>
    </row>
    <row r="1100" spans="1:13" x14ac:dyDescent="0.35">
      <c r="A1100" t="str">
        <f t="shared" si="17"/>
        <v>62 DayJuly-September 2024NCAUrology - Bladder</v>
      </c>
      <c r="B1100" t="s">
        <v>193</v>
      </c>
      <c r="C1100" t="s">
        <v>196</v>
      </c>
      <c r="D1100" t="s">
        <v>150</v>
      </c>
      <c r="E1100" t="s">
        <v>157</v>
      </c>
      <c r="F1100">
        <v>33</v>
      </c>
      <c r="G1100">
        <v>14</v>
      </c>
      <c r="H1100">
        <v>42.424242424242401</v>
      </c>
      <c r="I1100">
        <v>201</v>
      </c>
      <c r="J1100">
        <v>67</v>
      </c>
      <c r="M1100" s="39"/>
    </row>
    <row r="1101" spans="1:13" x14ac:dyDescent="0.35">
      <c r="A1101" t="str">
        <f t="shared" si="17"/>
        <v>62 DayJuly-September 2024NHS Ayrshire &amp; ArranUrology - Bladder</v>
      </c>
      <c r="B1101" t="s">
        <v>193</v>
      </c>
      <c r="C1101" t="s">
        <v>196</v>
      </c>
      <c r="D1101" t="s">
        <v>162</v>
      </c>
      <c r="E1101" t="s">
        <v>157</v>
      </c>
      <c r="F1101">
        <v>6</v>
      </c>
      <c r="G1101">
        <v>6</v>
      </c>
      <c r="H1101">
        <v>100</v>
      </c>
      <c r="I1101">
        <v>61</v>
      </c>
      <c r="J1101">
        <v>44</v>
      </c>
      <c r="M1101" s="38"/>
    </row>
    <row r="1102" spans="1:13" x14ac:dyDescent="0.35">
      <c r="A1102" t="str">
        <f t="shared" si="17"/>
        <v>62 DayJuly-September 2024NHS BordersUrology - Bladder</v>
      </c>
      <c r="B1102" t="s">
        <v>193</v>
      </c>
      <c r="C1102" t="s">
        <v>196</v>
      </c>
      <c r="D1102" t="s">
        <v>0</v>
      </c>
      <c r="E1102" t="s">
        <v>157</v>
      </c>
      <c r="F1102">
        <v>4</v>
      </c>
      <c r="G1102">
        <v>4</v>
      </c>
      <c r="H1102">
        <v>100</v>
      </c>
      <c r="I1102">
        <v>56</v>
      </c>
      <c r="J1102">
        <v>50</v>
      </c>
      <c r="M1102" s="39"/>
    </row>
    <row r="1103" spans="1:13" x14ac:dyDescent="0.35">
      <c r="A1103" t="str">
        <f t="shared" si="17"/>
        <v>62 DayJuly-September 2024NHS Dumfries &amp; GallowayUrology - Bladder</v>
      </c>
      <c r="B1103" t="s">
        <v>193</v>
      </c>
      <c r="C1103" t="s">
        <v>196</v>
      </c>
      <c r="D1103" t="s">
        <v>163</v>
      </c>
      <c r="E1103" t="s">
        <v>157</v>
      </c>
      <c r="F1103">
        <v>7</v>
      </c>
      <c r="G1103">
        <v>7</v>
      </c>
      <c r="H1103">
        <v>100</v>
      </c>
      <c r="I1103">
        <v>57</v>
      </c>
      <c r="J1103">
        <v>38</v>
      </c>
      <c r="M1103" s="38"/>
    </row>
    <row r="1104" spans="1:13" x14ac:dyDescent="0.35">
      <c r="A1104" t="str">
        <f t="shared" si="17"/>
        <v>62 DayJuly-September 2024NHS FifeUrology - Bladder</v>
      </c>
      <c r="B1104" t="s">
        <v>193</v>
      </c>
      <c r="C1104" t="s">
        <v>196</v>
      </c>
      <c r="D1104" t="s">
        <v>164</v>
      </c>
      <c r="E1104" t="s">
        <v>157</v>
      </c>
      <c r="F1104">
        <v>9</v>
      </c>
      <c r="G1104">
        <v>9</v>
      </c>
      <c r="H1104">
        <v>100</v>
      </c>
      <c r="I1104">
        <v>53</v>
      </c>
      <c r="J1104">
        <v>24</v>
      </c>
      <c r="M1104" s="39"/>
    </row>
    <row r="1105" spans="1:13" x14ac:dyDescent="0.35">
      <c r="A1105" t="str">
        <f t="shared" si="17"/>
        <v>62 DayJuly-September 2024NHS Forth ValleyUrology - Bladder</v>
      </c>
      <c r="B1105" t="s">
        <v>193</v>
      </c>
      <c r="C1105" t="s">
        <v>196</v>
      </c>
      <c r="D1105" t="s">
        <v>165</v>
      </c>
      <c r="E1105" t="s">
        <v>157</v>
      </c>
      <c r="F1105">
        <v>7</v>
      </c>
      <c r="G1105">
        <v>7</v>
      </c>
      <c r="H1105">
        <v>100</v>
      </c>
      <c r="I1105">
        <v>49</v>
      </c>
      <c r="J1105">
        <v>43</v>
      </c>
      <c r="M1105" s="38"/>
    </row>
    <row r="1106" spans="1:13" x14ac:dyDescent="0.35">
      <c r="A1106" t="str">
        <f t="shared" ref="A1106:A1169" si="18">CONCATENATE(B1106,C1106,D1106,E1106)</f>
        <v>62 DayJuly-September 2024NHS GrampianUrology - Bladder</v>
      </c>
      <c r="B1106" t="s">
        <v>193</v>
      </c>
      <c r="C1106" t="s">
        <v>196</v>
      </c>
      <c r="D1106" t="s">
        <v>166</v>
      </c>
      <c r="E1106" t="s">
        <v>157</v>
      </c>
      <c r="F1106">
        <v>13</v>
      </c>
      <c r="G1106">
        <v>4</v>
      </c>
      <c r="H1106">
        <v>30.769230769230798</v>
      </c>
      <c r="I1106">
        <v>126</v>
      </c>
      <c r="J1106">
        <v>69</v>
      </c>
      <c r="M1106" s="39"/>
    </row>
    <row r="1107" spans="1:13" x14ac:dyDescent="0.35">
      <c r="A1107" t="str">
        <f t="shared" si="18"/>
        <v>62 DayJuly-September 2024NHS Greater Glasgow &amp; ClydeUrology - Bladder</v>
      </c>
      <c r="B1107" t="s">
        <v>193</v>
      </c>
      <c r="C1107" t="s">
        <v>196</v>
      </c>
      <c r="D1107" t="s">
        <v>11</v>
      </c>
      <c r="E1107" t="s">
        <v>157</v>
      </c>
      <c r="F1107">
        <v>20</v>
      </c>
      <c r="G1107">
        <v>7</v>
      </c>
      <c r="H1107">
        <v>35</v>
      </c>
      <c r="I1107">
        <v>109</v>
      </c>
      <c r="J1107">
        <v>76</v>
      </c>
      <c r="M1107" s="38"/>
    </row>
    <row r="1108" spans="1:13" x14ac:dyDescent="0.35">
      <c r="A1108" t="str">
        <f t="shared" si="18"/>
        <v>62 DayJuly-September 2024NHS HighlandUrology - Bladder</v>
      </c>
      <c r="B1108" t="s">
        <v>193</v>
      </c>
      <c r="C1108" t="s">
        <v>196</v>
      </c>
      <c r="D1108" t="s">
        <v>1</v>
      </c>
      <c r="E1108" t="s">
        <v>157</v>
      </c>
      <c r="F1108">
        <v>12</v>
      </c>
      <c r="G1108">
        <v>3</v>
      </c>
      <c r="H1108">
        <v>25</v>
      </c>
      <c r="I1108">
        <v>201</v>
      </c>
      <c r="J1108">
        <v>79</v>
      </c>
      <c r="M1108" s="39"/>
    </row>
    <row r="1109" spans="1:13" x14ac:dyDescent="0.35">
      <c r="A1109" t="str">
        <f t="shared" si="18"/>
        <v>62 DayJuly-September 2024NHS LanarkshireUrology - Bladder</v>
      </c>
      <c r="B1109" t="s">
        <v>193</v>
      </c>
      <c r="C1109" t="s">
        <v>196</v>
      </c>
      <c r="D1109" t="s">
        <v>2</v>
      </c>
      <c r="E1109" t="s">
        <v>157</v>
      </c>
      <c r="F1109">
        <v>9</v>
      </c>
      <c r="G1109">
        <v>5</v>
      </c>
      <c r="H1109">
        <v>55.5555555555556</v>
      </c>
      <c r="I1109">
        <v>104</v>
      </c>
      <c r="J1109">
        <v>46</v>
      </c>
      <c r="M1109" s="38"/>
    </row>
    <row r="1110" spans="1:13" x14ac:dyDescent="0.35">
      <c r="A1110" t="str">
        <f t="shared" si="18"/>
        <v>62 DayJuly-September 2024NHS LothianUrology - Bladder</v>
      </c>
      <c r="B1110" t="s">
        <v>193</v>
      </c>
      <c r="C1110" t="s">
        <v>196</v>
      </c>
      <c r="D1110" t="s">
        <v>3</v>
      </c>
      <c r="E1110" t="s">
        <v>157</v>
      </c>
      <c r="F1110">
        <v>17</v>
      </c>
      <c r="G1110">
        <v>17</v>
      </c>
      <c r="H1110">
        <v>100</v>
      </c>
      <c r="I1110">
        <v>61</v>
      </c>
      <c r="J1110">
        <v>35</v>
      </c>
      <c r="M1110" s="39"/>
    </row>
    <row r="1111" spans="1:13" x14ac:dyDescent="0.35">
      <c r="A1111" t="str">
        <f t="shared" si="18"/>
        <v>62 DayJuly-September 2024NHS OrkneyUrology - Bladder</v>
      </c>
      <c r="B1111" t="s">
        <v>193</v>
      </c>
      <c r="C1111" t="s">
        <v>196</v>
      </c>
      <c r="D1111" t="s">
        <v>4</v>
      </c>
      <c r="E1111" t="s">
        <v>157</v>
      </c>
      <c r="F1111">
        <v>1</v>
      </c>
      <c r="G1111">
        <v>1</v>
      </c>
      <c r="H1111">
        <v>100</v>
      </c>
      <c r="I1111">
        <v>62</v>
      </c>
      <c r="M1111" s="38"/>
    </row>
    <row r="1112" spans="1:13" x14ac:dyDescent="0.35">
      <c r="A1112" t="str">
        <f t="shared" si="18"/>
        <v>62 DayJuly-September 2024NHS ScotlandUrology - Bladder</v>
      </c>
      <c r="B1112" t="s">
        <v>193</v>
      </c>
      <c r="C1112" t="s">
        <v>196</v>
      </c>
      <c r="D1112" t="s">
        <v>8</v>
      </c>
      <c r="E1112" t="s">
        <v>157</v>
      </c>
      <c r="F1112">
        <v>112</v>
      </c>
      <c r="G1112">
        <v>76</v>
      </c>
      <c r="H1112">
        <v>67.857142857142904</v>
      </c>
      <c r="I1112">
        <v>201</v>
      </c>
      <c r="J1112">
        <v>48</v>
      </c>
      <c r="K1112">
        <v>99</v>
      </c>
      <c r="L1112">
        <v>105</v>
      </c>
      <c r="M1112" s="39"/>
    </row>
    <row r="1113" spans="1:13" x14ac:dyDescent="0.35">
      <c r="A1113" t="str">
        <f t="shared" si="18"/>
        <v>62 DayJuly-September 2024NHS TaysideUrology - Bladder</v>
      </c>
      <c r="B1113" t="s">
        <v>193</v>
      </c>
      <c r="C1113" t="s">
        <v>196</v>
      </c>
      <c r="D1113" t="s">
        <v>6</v>
      </c>
      <c r="E1113" t="s">
        <v>157</v>
      </c>
      <c r="F1113">
        <v>6</v>
      </c>
      <c r="G1113">
        <v>5</v>
      </c>
      <c r="H1113">
        <v>83.3333333333333</v>
      </c>
      <c r="I1113">
        <v>67</v>
      </c>
      <c r="J1113">
        <v>48</v>
      </c>
      <c r="M1113" s="38"/>
    </row>
    <row r="1114" spans="1:13" x14ac:dyDescent="0.35">
      <c r="A1114" t="str">
        <f t="shared" si="18"/>
        <v>62 DayJuly-September 2024NHS Western IslesUrology - Bladder</v>
      </c>
      <c r="B1114" t="s">
        <v>193</v>
      </c>
      <c r="C1114" t="s">
        <v>196</v>
      </c>
      <c r="D1114" t="s">
        <v>7</v>
      </c>
      <c r="E1114" t="s">
        <v>157</v>
      </c>
      <c r="F1114">
        <v>1</v>
      </c>
      <c r="G1114">
        <v>1</v>
      </c>
      <c r="H1114">
        <v>100</v>
      </c>
      <c r="I1114">
        <v>6</v>
      </c>
      <c r="M1114" s="39"/>
    </row>
    <row r="1115" spans="1:13" x14ac:dyDescent="0.35">
      <c r="A1115" t="str">
        <f t="shared" si="18"/>
        <v>62 DayJuly-September 2024SCANUrology - Bladder</v>
      </c>
      <c r="B1115" t="s">
        <v>193</v>
      </c>
      <c r="C1115" t="s">
        <v>196</v>
      </c>
      <c r="D1115" t="s">
        <v>9</v>
      </c>
      <c r="E1115" t="s">
        <v>157</v>
      </c>
      <c r="F1115">
        <v>37</v>
      </c>
      <c r="G1115">
        <v>37</v>
      </c>
      <c r="H1115">
        <v>100</v>
      </c>
      <c r="I1115">
        <v>61</v>
      </c>
      <c r="J1115">
        <v>36</v>
      </c>
      <c r="M1115" s="38"/>
    </row>
    <row r="1116" spans="1:13" x14ac:dyDescent="0.35">
      <c r="A1116" t="str">
        <f t="shared" si="18"/>
        <v>62 DayJuly-September 2024WOSCANUrology - Bladder</v>
      </c>
      <c r="B1116" t="s">
        <v>193</v>
      </c>
      <c r="C1116" t="s">
        <v>196</v>
      </c>
      <c r="D1116" t="s">
        <v>10</v>
      </c>
      <c r="E1116" t="s">
        <v>157</v>
      </c>
      <c r="F1116">
        <v>42</v>
      </c>
      <c r="G1116">
        <v>25</v>
      </c>
      <c r="H1116">
        <v>59.523809523809497</v>
      </c>
      <c r="I1116">
        <v>109</v>
      </c>
      <c r="J1116">
        <v>56</v>
      </c>
      <c r="K1116">
        <v>101</v>
      </c>
      <c r="L1116">
        <v>104</v>
      </c>
      <c r="M1116" s="39"/>
    </row>
    <row r="1117" spans="1:13" x14ac:dyDescent="0.35">
      <c r="A1117" t="str">
        <f t="shared" si="18"/>
        <v>62 DayJuly-September 2024NCAUrology - Other</v>
      </c>
      <c r="B1117" t="s">
        <v>193</v>
      </c>
      <c r="C1117" t="s">
        <v>196</v>
      </c>
      <c r="D1117" t="s">
        <v>150</v>
      </c>
      <c r="E1117" t="s">
        <v>158</v>
      </c>
      <c r="F1117">
        <v>29</v>
      </c>
      <c r="G1117">
        <v>20</v>
      </c>
      <c r="H1117">
        <v>68.965517241379303</v>
      </c>
      <c r="I1117">
        <v>228</v>
      </c>
      <c r="J1117">
        <v>58</v>
      </c>
      <c r="M1117" s="38"/>
    </row>
    <row r="1118" spans="1:13" x14ac:dyDescent="0.35">
      <c r="A1118" t="str">
        <f t="shared" si="18"/>
        <v>62 DayJuly-September 2024NHS Ayrshire &amp; ArranUrology - Other</v>
      </c>
      <c r="B1118" t="s">
        <v>193</v>
      </c>
      <c r="C1118" t="s">
        <v>196</v>
      </c>
      <c r="D1118" t="s">
        <v>162</v>
      </c>
      <c r="E1118" t="s">
        <v>158</v>
      </c>
      <c r="F1118">
        <v>5</v>
      </c>
      <c r="G1118">
        <v>3</v>
      </c>
      <c r="H1118">
        <v>60</v>
      </c>
      <c r="I1118">
        <v>117</v>
      </c>
      <c r="J1118">
        <v>37</v>
      </c>
      <c r="M1118" s="39"/>
    </row>
    <row r="1119" spans="1:13" x14ac:dyDescent="0.35">
      <c r="A1119" t="str">
        <f t="shared" si="18"/>
        <v>62 DayJuly-September 2024NHS BordersUrology - Other</v>
      </c>
      <c r="B1119" t="s">
        <v>193</v>
      </c>
      <c r="C1119" t="s">
        <v>196</v>
      </c>
      <c r="D1119" t="s">
        <v>0</v>
      </c>
      <c r="E1119" t="s">
        <v>158</v>
      </c>
      <c r="F1119">
        <v>7</v>
      </c>
      <c r="G1119">
        <v>5</v>
      </c>
      <c r="H1119">
        <v>71.428571428571402</v>
      </c>
      <c r="I1119">
        <v>126</v>
      </c>
      <c r="J1119">
        <v>50</v>
      </c>
      <c r="M1119" s="38"/>
    </row>
    <row r="1120" spans="1:13" x14ac:dyDescent="0.35">
      <c r="A1120" t="str">
        <f t="shared" si="18"/>
        <v>62 DayJuly-September 2024NHS Dumfries &amp; GallowayUrology - Other</v>
      </c>
      <c r="B1120" t="s">
        <v>193</v>
      </c>
      <c r="C1120" t="s">
        <v>196</v>
      </c>
      <c r="D1120" t="s">
        <v>163</v>
      </c>
      <c r="E1120" t="s">
        <v>158</v>
      </c>
      <c r="F1120">
        <v>5</v>
      </c>
      <c r="G1120">
        <v>4</v>
      </c>
      <c r="H1120">
        <v>80</v>
      </c>
      <c r="I1120">
        <v>125</v>
      </c>
      <c r="J1120">
        <v>49</v>
      </c>
      <c r="M1120" s="39"/>
    </row>
    <row r="1121" spans="1:13" x14ac:dyDescent="0.35">
      <c r="A1121" t="str">
        <f t="shared" si="18"/>
        <v>62 DayJuly-September 2024NHS FifeUrology - Other</v>
      </c>
      <c r="B1121" t="s">
        <v>193</v>
      </c>
      <c r="C1121" t="s">
        <v>196</v>
      </c>
      <c r="D1121" t="s">
        <v>164</v>
      </c>
      <c r="E1121" t="s">
        <v>158</v>
      </c>
      <c r="F1121">
        <v>3</v>
      </c>
      <c r="G1121">
        <v>1</v>
      </c>
      <c r="H1121">
        <v>33.3333333333333</v>
      </c>
      <c r="I1121">
        <v>135</v>
      </c>
      <c r="J1121">
        <v>110</v>
      </c>
      <c r="M1121" s="38"/>
    </row>
    <row r="1122" spans="1:13" x14ac:dyDescent="0.35">
      <c r="A1122" t="str">
        <f t="shared" si="18"/>
        <v>62 DayJuly-September 2024NHS Forth ValleyUrology - Other</v>
      </c>
      <c r="B1122" t="s">
        <v>193</v>
      </c>
      <c r="C1122" t="s">
        <v>196</v>
      </c>
      <c r="D1122" t="s">
        <v>165</v>
      </c>
      <c r="E1122" t="s">
        <v>158</v>
      </c>
      <c r="F1122">
        <v>9</v>
      </c>
      <c r="G1122">
        <v>6</v>
      </c>
      <c r="H1122">
        <v>66.6666666666667</v>
      </c>
      <c r="I1122">
        <v>124</v>
      </c>
      <c r="J1122">
        <v>57</v>
      </c>
      <c r="M1122" s="39"/>
    </row>
    <row r="1123" spans="1:13" x14ac:dyDescent="0.35">
      <c r="A1123" t="str">
        <f t="shared" si="18"/>
        <v>62 DayJuly-September 2024NHS GrampianUrology - Other</v>
      </c>
      <c r="B1123" t="s">
        <v>193</v>
      </c>
      <c r="C1123" t="s">
        <v>196</v>
      </c>
      <c r="D1123" t="s">
        <v>166</v>
      </c>
      <c r="E1123" t="s">
        <v>158</v>
      </c>
      <c r="F1123">
        <v>9</v>
      </c>
      <c r="G1123">
        <v>7</v>
      </c>
      <c r="H1123">
        <v>77.7777777777778</v>
      </c>
      <c r="I1123">
        <v>121</v>
      </c>
      <c r="J1123">
        <v>59</v>
      </c>
      <c r="M1123" s="38"/>
    </row>
    <row r="1124" spans="1:13" x14ac:dyDescent="0.35">
      <c r="A1124" t="str">
        <f t="shared" si="18"/>
        <v>62 DayJuly-September 2024NHS Greater Glasgow &amp; ClydeUrology - Other</v>
      </c>
      <c r="B1124" t="s">
        <v>193</v>
      </c>
      <c r="C1124" t="s">
        <v>196</v>
      </c>
      <c r="D1124" t="s">
        <v>11</v>
      </c>
      <c r="E1124" t="s">
        <v>158</v>
      </c>
      <c r="F1124">
        <v>24</v>
      </c>
      <c r="G1124">
        <v>16</v>
      </c>
      <c r="H1124">
        <v>66.6666666666667</v>
      </c>
      <c r="I1124">
        <v>141</v>
      </c>
      <c r="J1124">
        <v>52</v>
      </c>
      <c r="M1124" s="39"/>
    </row>
    <row r="1125" spans="1:13" x14ac:dyDescent="0.35">
      <c r="A1125" t="str">
        <f t="shared" si="18"/>
        <v>62 DayJuly-September 2024NHS HighlandUrology - Other</v>
      </c>
      <c r="B1125" t="s">
        <v>193</v>
      </c>
      <c r="C1125" t="s">
        <v>196</v>
      </c>
      <c r="D1125" t="s">
        <v>1</v>
      </c>
      <c r="E1125" t="s">
        <v>158</v>
      </c>
      <c r="F1125">
        <v>10</v>
      </c>
      <c r="G1125">
        <v>5</v>
      </c>
      <c r="H1125">
        <v>50</v>
      </c>
      <c r="I1125">
        <v>228</v>
      </c>
      <c r="J1125">
        <v>72</v>
      </c>
      <c r="M1125" s="38"/>
    </row>
    <row r="1126" spans="1:13" x14ac:dyDescent="0.35">
      <c r="A1126" t="str">
        <f t="shared" si="18"/>
        <v>62 DayJuly-September 2024NHS LanarkshireUrology - Other</v>
      </c>
      <c r="B1126" t="s">
        <v>193</v>
      </c>
      <c r="C1126" t="s">
        <v>196</v>
      </c>
      <c r="D1126" t="s">
        <v>2</v>
      </c>
      <c r="E1126" t="s">
        <v>158</v>
      </c>
      <c r="F1126">
        <v>4</v>
      </c>
      <c r="G1126">
        <v>3</v>
      </c>
      <c r="H1126">
        <v>75</v>
      </c>
      <c r="I1126">
        <v>81</v>
      </c>
      <c r="J1126">
        <v>24</v>
      </c>
      <c r="M1126" s="39"/>
    </row>
    <row r="1127" spans="1:13" x14ac:dyDescent="0.35">
      <c r="A1127" t="str">
        <f t="shared" si="18"/>
        <v>62 DayJuly-September 2024NHS LothianUrology - Other</v>
      </c>
      <c r="B1127" t="s">
        <v>193</v>
      </c>
      <c r="C1127" t="s">
        <v>196</v>
      </c>
      <c r="D1127" t="s">
        <v>3</v>
      </c>
      <c r="E1127" t="s">
        <v>158</v>
      </c>
      <c r="F1127">
        <v>26</v>
      </c>
      <c r="G1127">
        <v>17</v>
      </c>
      <c r="H1127">
        <v>65.384615384615401</v>
      </c>
      <c r="I1127">
        <v>146</v>
      </c>
      <c r="J1127">
        <v>35</v>
      </c>
      <c r="M1127" s="38"/>
    </row>
    <row r="1128" spans="1:13" x14ac:dyDescent="0.35">
      <c r="A1128" t="str">
        <f t="shared" si="18"/>
        <v>62 DayJuly-September 2024NHS OrkneyUrology - Other</v>
      </c>
      <c r="B1128" t="s">
        <v>193</v>
      </c>
      <c r="C1128" t="s">
        <v>196</v>
      </c>
      <c r="D1128" t="s">
        <v>4</v>
      </c>
      <c r="E1128" t="s">
        <v>158</v>
      </c>
      <c r="F1128">
        <v>1</v>
      </c>
      <c r="G1128">
        <v>1</v>
      </c>
      <c r="H1128">
        <v>100</v>
      </c>
      <c r="I1128">
        <v>62</v>
      </c>
      <c r="M1128" s="39"/>
    </row>
    <row r="1129" spans="1:13" x14ac:dyDescent="0.35">
      <c r="A1129" t="str">
        <f t="shared" si="18"/>
        <v>62 DayJuly-September 2024NHS ScotlandUrology - Other</v>
      </c>
      <c r="B1129" t="s">
        <v>193</v>
      </c>
      <c r="C1129" t="s">
        <v>196</v>
      </c>
      <c r="D1129" t="s">
        <v>8</v>
      </c>
      <c r="E1129" t="s">
        <v>158</v>
      </c>
      <c r="F1129">
        <v>112</v>
      </c>
      <c r="G1129">
        <v>75</v>
      </c>
      <c r="H1129">
        <v>66.964285714285694</v>
      </c>
      <c r="I1129">
        <v>228</v>
      </c>
      <c r="J1129">
        <v>52</v>
      </c>
      <c r="K1129">
        <v>117</v>
      </c>
      <c r="L1129">
        <v>129</v>
      </c>
      <c r="M1129" s="38"/>
    </row>
    <row r="1130" spans="1:13" x14ac:dyDescent="0.35">
      <c r="A1130" t="str">
        <f t="shared" si="18"/>
        <v>62 DayJuly-September 2024NHS ShetlandUrology - Other</v>
      </c>
      <c r="B1130" t="s">
        <v>193</v>
      </c>
      <c r="C1130" t="s">
        <v>196</v>
      </c>
      <c r="D1130" t="s">
        <v>5</v>
      </c>
      <c r="E1130" t="s">
        <v>158</v>
      </c>
      <c r="F1130">
        <v>2</v>
      </c>
      <c r="G1130">
        <v>2</v>
      </c>
      <c r="H1130">
        <v>100</v>
      </c>
      <c r="I1130">
        <v>54</v>
      </c>
      <c r="M1130" s="39"/>
    </row>
    <row r="1131" spans="1:13" x14ac:dyDescent="0.35">
      <c r="A1131" t="str">
        <f t="shared" si="18"/>
        <v>62 DayJuly-September 2024NHS TaysideUrology - Other</v>
      </c>
      <c r="B1131" t="s">
        <v>193</v>
      </c>
      <c r="C1131" t="s">
        <v>196</v>
      </c>
      <c r="D1131" t="s">
        <v>6</v>
      </c>
      <c r="E1131" t="s">
        <v>158</v>
      </c>
      <c r="F1131">
        <v>6</v>
      </c>
      <c r="G1131">
        <v>4</v>
      </c>
      <c r="H1131">
        <v>66.6666666666667</v>
      </c>
      <c r="I1131">
        <v>108</v>
      </c>
      <c r="J1131">
        <v>56</v>
      </c>
      <c r="M1131" s="38"/>
    </row>
    <row r="1132" spans="1:13" x14ac:dyDescent="0.35">
      <c r="A1132" t="str">
        <f t="shared" si="18"/>
        <v>62 DayJuly-September 2024NHS Western IslesUrology - Other</v>
      </c>
      <c r="B1132" t="s">
        <v>193</v>
      </c>
      <c r="C1132" t="s">
        <v>196</v>
      </c>
      <c r="D1132" t="s">
        <v>7</v>
      </c>
      <c r="E1132" t="s">
        <v>158</v>
      </c>
      <c r="F1132">
        <v>1</v>
      </c>
      <c r="G1132">
        <v>1</v>
      </c>
      <c r="H1132">
        <v>100</v>
      </c>
      <c r="I1132">
        <v>40</v>
      </c>
      <c r="M1132" s="39"/>
    </row>
    <row r="1133" spans="1:13" x14ac:dyDescent="0.35">
      <c r="A1133" t="str">
        <f t="shared" si="18"/>
        <v>62 DayJuly-September 2024SCANUrology - Other</v>
      </c>
      <c r="B1133" t="s">
        <v>193</v>
      </c>
      <c r="C1133" t="s">
        <v>196</v>
      </c>
      <c r="D1133" t="s">
        <v>9</v>
      </c>
      <c r="E1133" t="s">
        <v>158</v>
      </c>
      <c r="F1133">
        <v>41</v>
      </c>
      <c r="G1133">
        <v>27</v>
      </c>
      <c r="H1133">
        <v>65.853658536585399</v>
      </c>
      <c r="I1133">
        <v>146</v>
      </c>
      <c r="J1133">
        <v>44</v>
      </c>
      <c r="K1133">
        <v>126</v>
      </c>
      <c r="L1133">
        <v>135</v>
      </c>
      <c r="M1133" s="38"/>
    </row>
    <row r="1134" spans="1:13" x14ac:dyDescent="0.35">
      <c r="A1134" t="str">
        <f t="shared" si="18"/>
        <v>62 DayJuly-September 2024WOSCANUrology - Other</v>
      </c>
      <c r="B1134" t="s">
        <v>193</v>
      </c>
      <c r="C1134" t="s">
        <v>196</v>
      </c>
      <c r="D1134" t="s">
        <v>10</v>
      </c>
      <c r="E1134" t="s">
        <v>158</v>
      </c>
      <c r="F1134">
        <v>42</v>
      </c>
      <c r="G1134">
        <v>28</v>
      </c>
      <c r="H1134">
        <v>66.6666666666667</v>
      </c>
      <c r="I1134">
        <v>141</v>
      </c>
      <c r="J1134">
        <v>52</v>
      </c>
      <c r="K1134">
        <v>108</v>
      </c>
      <c r="L1134">
        <v>117</v>
      </c>
      <c r="M1134" s="39"/>
    </row>
    <row r="1135" spans="1:13" x14ac:dyDescent="0.35">
      <c r="A1135" t="str">
        <f t="shared" si="18"/>
        <v>62 DayJuly-September 2024NCAUrology - Prostate</v>
      </c>
      <c r="B1135" t="s">
        <v>193</v>
      </c>
      <c r="C1135" t="s">
        <v>196</v>
      </c>
      <c r="D1135" t="s">
        <v>150</v>
      </c>
      <c r="E1135" t="s">
        <v>159</v>
      </c>
      <c r="F1135">
        <v>210</v>
      </c>
      <c r="G1135">
        <v>78</v>
      </c>
      <c r="H1135">
        <v>37.142857142857103</v>
      </c>
      <c r="I1135">
        <v>248</v>
      </c>
      <c r="J1135">
        <v>78</v>
      </c>
      <c r="K1135">
        <v>154</v>
      </c>
      <c r="L1135">
        <v>180</v>
      </c>
      <c r="M1135" s="38"/>
    </row>
    <row r="1136" spans="1:13" x14ac:dyDescent="0.35">
      <c r="A1136" t="str">
        <f t="shared" si="18"/>
        <v>62 DayJuly-September 2024NHS Ayrshire &amp; ArranUrology - Prostate</v>
      </c>
      <c r="B1136" t="s">
        <v>193</v>
      </c>
      <c r="C1136" t="s">
        <v>196</v>
      </c>
      <c r="D1136" t="s">
        <v>162</v>
      </c>
      <c r="E1136" t="s">
        <v>159</v>
      </c>
      <c r="F1136">
        <v>56</v>
      </c>
      <c r="G1136">
        <v>24</v>
      </c>
      <c r="H1136">
        <v>42.857142857142897</v>
      </c>
      <c r="I1136">
        <v>191</v>
      </c>
      <c r="J1136">
        <v>72</v>
      </c>
      <c r="K1136">
        <v>132</v>
      </c>
      <c r="L1136">
        <v>140</v>
      </c>
      <c r="M1136" s="39"/>
    </row>
    <row r="1137" spans="1:13" x14ac:dyDescent="0.35">
      <c r="A1137" t="str">
        <f t="shared" si="18"/>
        <v>62 DayJuly-September 2024NHS BordersUrology - Prostate</v>
      </c>
      <c r="B1137" t="s">
        <v>193</v>
      </c>
      <c r="C1137" t="s">
        <v>196</v>
      </c>
      <c r="D1137" t="s">
        <v>0</v>
      </c>
      <c r="E1137" t="s">
        <v>159</v>
      </c>
      <c r="F1137">
        <v>21</v>
      </c>
      <c r="G1137">
        <v>11</v>
      </c>
      <c r="H1137">
        <v>52.380952380952401</v>
      </c>
      <c r="I1137">
        <v>354</v>
      </c>
      <c r="J1137">
        <v>62</v>
      </c>
      <c r="M1137" s="38"/>
    </row>
    <row r="1138" spans="1:13" x14ac:dyDescent="0.35">
      <c r="A1138" t="str">
        <f t="shared" si="18"/>
        <v>62 DayJuly-September 2024NHS Dumfries &amp; GallowayUrology - Prostate</v>
      </c>
      <c r="B1138" t="s">
        <v>193</v>
      </c>
      <c r="C1138" t="s">
        <v>196</v>
      </c>
      <c r="D1138" t="s">
        <v>163</v>
      </c>
      <c r="E1138" t="s">
        <v>159</v>
      </c>
      <c r="F1138">
        <v>28</v>
      </c>
      <c r="G1138">
        <v>13</v>
      </c>
      <c r="H1138">
        <v>46.428571428571402</v>
      </c>
      <c r="I1138">
        <v>333</v>
      </c>
      <c r="J1138">
        <v>80</v>
      </c>
      <c r="M1138" s="39"/>
    </row>
    <row r="1139" spans="1:13" x14ac:dyDescent="0.35">
      <c r="A1139" t="str">
        <f t="shared" si="18"/>
        <v>62 DayJuly-September 2024NHS FifeUrology - Prostate</v>
      </c>
      <c r="B1139" t="s">
        <v>193</v>
      </c>
      <c r="C1139" t="s">
        <v>196</v>
      </c>
      <c r="D1139" t="s">
        <v>164</v>
      </c>
      <c r="E1139" t="s">
        <v>159</v>
      </c>
      <c r="F1139">
        <v>61</v>
      </c>
      <c r="G1139">
        <v>18</v>
      </c>
      <c r="H1139">
        <v>29.508196721311499</v>
      </c>
      <c r="I1139">
        <v>229</v>
      </c>
      <c r="J1139">
        <v>83</v>
      </c>
      <c r="K1139">
        <v>145</v>
      </c>
      <c r="L1139">
        <v>187</v>
      </c>
      <c r="M1139" s="38"/>
    </row>
    <row r="1140" spans="1:13" x14ac:dyDescent="0.35">
      <c r="A1140" t="str">
        <f t="shared" si="18"/>
        <v>62 DayJuly-September 2024NHS Forth ValleyUrology - Prostate</v>
      </c>
      <c r="B1140" t="s">
        <v>193</v>
      </c>
      <c r="C1140" t="s">
        <v>196</v>
      </c>
      <c r="D1140" t="s">
        <v>165</v>
      </c>
      <c r="E1140" t="s">
        <v>159</v>
      </c>
      <c r="F1140">
        <v>38</v>
      </c>
      <c r="G1140">
        <v>22</v>
      </c>
      <c r="H1140">
        <v>57.894736842105303</v>
      </c>
      <c r="I1140">
        <v>142</v>
      </c>
      <c r="J1140">
        <v>53</v>
      </c>
      <c r="M1140" s="39"/>
    </row>
    <row r="1141" spans="1:13" x14ac:dyDescent="0.35">
      <c r="A1141" t="str">
        <f t="shared" si="18"/>
        <v>62 DayJuly-September 2024NHS GrampianUrology - Prostate</v>
      </c>
      <c r="B1141" t="s">
        <v>193</v>
      </c>
      <c r="C1141" t="s">
        <v>196</v>
      </c>
      <c r="D1141" t="s">
        <v>166</v>
      </c>
      <c r="E1141" t="s">
        <v>159</v>
      </c>
      <c r="F1141">
        <v>85</v>
      </c>
      <c r="G1141">
        <v>21</v>
      </c>
      <c r="H1141">
        <v>24.705882352941199</v>
      </c>
      <c r="I1141">
        <v>248</v>
      </c>
      <c r="J1141">
        <v>104</v>
      </c>
      <c r="K1141">
        <v>184</v>
      </c>
      <c r="L1141">
        <v>201</v>
      </c>
      <c r="M1141" s="38"/>
    </row>
    <row r="1142" spans="1:13" x14ac:dyDescent="0.35">
      <c r="A1142" t="str">
        <f t="shared" si="18"/>
        <v>62 DayJuly-September 2024NHS Greater Glasgow &amp; ClydeUrology - Prostate</v>
      </c>
      <c r="B1142" t="s">
        <v>193</v>
      </c>
      <c r="C1142" t="s">
        <v>196</v>
      </c>
      <c r="D1142" t="s">
        <v>11</v>
      </c>
      <c r="E1142" t="s">
        <v>159</v>
      </c>
      <c r="F1142">
        <v>205</v>
      </c>
      <c r="G1142">
        <v>54</v>
      </c>
      <c r="H1142">
        <v>26.341463414634099</v>
      </c>
      <c r="I1142">
        <v>200</v>
      </c>
      <c r="J1142">
        <v>91</v>
      </c>
      <c r="K1142">
        <v>142</v>
      </c>
      <c r="L1142">
        <v>161</v>
      </c>
      <c r="M1142" s="39"/>
    </row>
    <row r="1143" spans="1:13" x14ac:dyDescent="0.35">
      <c r="A1143" t="str">
        <f t="shared" si="18"/>
        <v>62 DayJuly-September 2024NHS HighlandUrology - Prostate</v>
      </c>
      <c r="B1143" t="s">
        <v>193</v>
      </c>
      <c r="C1143" t="s">
        <v>196</v>
      </c>
      <c r="D1143" t="s">
        <v>1</v>
      </c>
      <c r="E1143" t="s">
        <v>159</v>
      </c>
      <c r="F1143">
        <v>68</v>
      </c>
      <c r="G1143">
        <v>37</v>
      </c>
      <c r="H1143">
        <v>54.411764705882298</v>
      </c>
      <c r="I1143">
        <v>131</v>
      </c>
      <c r="J1143">
        <v>60</v>
      </c>
      <c r="K1143">
        <v>92</v>
      </c>
      <c r="L1143">
        <v>116</v>
      </c>
      <c r="M1143" s="38"/>
    </row>
    <row r="1144" spans="1:13" x14ac:dyDescent="0.35">
      <c r="A1144" t="str">
        <f t="shared" si="18"/>
        <v>62 DayJuly-September 2024NHS LanarkshireUrology - Prostate</v>
      </c>
      <c r="B1144" t="s">
        <v>193</v>
      </c>
      <c r="C1144" t="s">
        <v>196</v>
      </c>
      <c r="D1144" t="s">
        <v>2</v>
      </c>
      <c r="E1144" t="s">
        <v>159</v>
      </c>
      <c r="F1144">
        <v>70</v>
      </c>
      <c r="G1144">
        <v>63</v>
      </c>
      <c r="H1144">
        <v>90</v>
      </c>
      <c r="I1144">
        <v>95</v>
      </c>
      <c r="J1144">
        <v>48</v>
      </c>
      <c r="K1144">
        <v>62</v>
      </c>
      <c r="L1144">
        <v>76</v>
      </c>
      <c r="M1144" s="39"/>
    </row>
    <row r="1145" spans="1:13" x14ac:dyDescent="0.35">
      <c r="A1145" t="str">
        <f t="shared" si="18"/>
        <v>62 DayJuly-September 2024NHS LothianUrology - Prostate</v>
      </c>
      <c r="B1145" t="s">
        <v>193</v>
      </c>
      <c r="C1145" t="s">
        <v>196</v>
      </c>
      <c r="D1145" t="s">
        <v>3</v>
      </c>
      <c r="E1145" t="s">
        <v>159</v>
      </c>
      <c r="F1145">
        <v>173</v>
      </c>
      <c r="G1145">
        <v>54</v>
      </c>
      <c r="H1145">
        <v>31.213872832369901</v>
      </c>
      <c r="I1145">
        <v>411</v>
      </c>
      <c r="J1145">
        <v>106</v>
      </c>
      <c r="K1145">
        <v>216</v>
      </c>
      <c r="L1145">
        <v>317</v>
      </c>
      <c r="M1145" s="38"/>
    </row>
    <row r="1146" spans="1:13" x14ac:dyDescent="0.35">
      <c r="A1146" t="str">
        <f t="shared" si="18"/>
        <v>62 DayJuly-September 2024NHS ScotlandUrology - Prostate</v>
      </c>
      <c r="B1146" t="s">
        <v>193</v>
      </c>
      <c r="C1146" t="s">
        <v>196</v>
      </c>
      <c r="D1146" t="s">
        <v>8</v>
      </c>
      <c r="E1146" t="s">
        <v>159</v>
      </c>
      <c r="F1146">
        <v>862</v>
      </c>
      <c r="G1146">
        <v>337</v>
      </c>
      <c r="H1146">
        <v>39.095127610208799</v>
      </c>
      <c r="I1146">
        <v>411</v>
      </c>
      <c r="J1146">
        <v>82</v>
      </c>
      <c r="K1146">
        <v>162</v>
      </c>
      <c r="L1146">
        <v>190</v>
      </c>
      <c r="M1146" s="39"/>
    </row>
    <row r="1147" spans="1:13" x14ac:dyDescent="0.35">
      <c r="A1147" t="str">
        <f t="shared" si="18"/>
        <v>62 DayJuly-September 2024NHS ShetlandUrology - Prostate</v>
      </c>
      <c r="B1147" t="s">
        <v>193</v>
      </c>
      <c r="C1147" t="s">
        <v>196</v>
      </c>
      <c r="D1147" t="s">
        <v>5</v>
      </c>
      <c r="E1147" t="s">
        <v>159</v>
      </c>
      <c r="F1147">
        <v>4</v>
      </c>
      <c r="G1147">
        <v>0</v>
      </c>
      <c r="H1147">
        <v>0</v>
      </c>
      <c r="I1147">
        <v>154</v>
      </c>
      <c r="J1147">
        <v>124</v>
      </c>
      <c r="M1147" s="38"/>
    </row>
    <row r="1148" spans="1:13" x14ac:dyDescent="0.35">
      <c r="A1148" t="str">
        <f t="shared" si="18"/>
        <v>62 DayJuly-September 2024NHS TaysideUrology - Prostate</v>
      </c>
      <c r="B1148" t="s">
        <v>193</v>
      </c>
      <c r="C1148" t="s">
        <v>196</v>
      </c>
      <c r="D1148" t="s">
        <v>6</v>
      </c>
      <c r="E1148" t="s">
        <v>159</v>
      </c>
      <c r="F1148">
        <v>47</v>
      </c>
      <c r="G1148">
        <v>17</v>
      </c>
      <c r="H1148">
        <v>36.170212765957501</v>
      </c>
      <c r="I1148">
        <v>157</v>
      </c>
      <c r="J1148">
        <v>77</v>
      </c>
      <c r="K1148">
        <v>131</v>
      </c>
      <c r="L1148">
        <v>139</v>
      </c>
      <c r="M1148" s="39"/>
    </row>
    <row r="1149" spans="1:13" x14ac:dyDescent="0.35">
      <c r="A1149" t="str">
        <f t="shared" si="18"/>
        <v>62 DayJuly-September 2024NHS Western IslesUrology - Prostate</v>
      </c>
      <c r="B1149" t="s">
        <v>193</v>
      </c>
      <c r="C1149" t="s">
        <v>196</v>
      </c>
      <c r="D1149" t="s">
        <v>7</v>
      </c>
      <c r="E1149" t="s">
        <v>159</v>
      </c>
      <c r="F1149">
        <v>6</v>
      </c>
      <c r="G1149">
        <v>3</v>
      </c>
      <c r="H1149">
        <v>50</v>
      </c>
      <c r="I1149">
        <v>96</v>
      </c>
      <c r="J1149">
        <v>64</v>
      </c>
      <c r="M1149" s="38"/>
    </row>
    <row r="1150" spans="1:13" x14ac:dyDescent="0.35">
      <c r="A1150" t="str">
        <f t="shared" si="18"/>
        <v>62 DayJuly-September 2024SCANUrology - Prostate</v>
      </c>
      <c r="B1150" t="s">
        <v>193</v>
      </c>
      <c r="C1150" t="s">
        <v>196</v>
      </c>
      <c r="D1150" t="s">
        <v>9</v>
      </c>
      <c r="E1150" t="s">
        <v>159</v>
      </c>
      <c r="F1150">
        <v>283</v>
      </c>
      <c r="G1150">
        <v>96</v>
      </c>
      <c r="H1150">
        <v>33.922261484098897</v>
      </c>
      <c r="I1150">
        <v>411</v>
      </c>
      <c r="J1150">
        <v>97</v>
      </c>
      <c r="K1150">
        <v>199</v>
      </c>
      <c r="L1150">
        <v>309</v>
      </c>
      <c r="M1150" s="39"/>
    </row>
    <row r="1151" spans="1:13" x14ac:dyDescent="0.35">
      <c r="A1151" t="str">
        <f t="shared" si="18"/>
        <v>62 DayJuly-September 2024WOSCANUrology - Prostate</v>
      </c>
      <c r="B1151" t="s">
        <v>193</v>
      </c>
      <c r="C1151" t="s">
        <v>196</v>
      </c>
      <c r="D1151" t="s">
        <v>10</v>
      </c>
      <c r="E1151" t="s">
        <v>159</v>
      </c>
      <c r="F1151">
        <v>369</v>
      </c>
      <c r="G1151">
        <v>163</v>
      </c>
      <c r="H1151">
        <v>44.173441734417302</v>
      </c>
      <c r="I1151">
        <v>200</v>
      </c>
      <c r="J1151">
        <v>74</v>
      </c>
      <c r="K1151">
        <v>134</v>
      </c>
      <c r="L1151">
        <v>146</v>
      </c>
      <c r="M1151" s="38"/>
    </row>
    <row r="1152" spans="1:13" x14ac:dyDescent="0.35">
      <c r="A1152" t="str">
        <f t="shared" si="18"/>
        <v>62 DayOctober-December 2023NCAAll Cancer Types*</v>
      </c>
      <c r="B1152" t="s">
        <v>193</v>
      </c>
      <c r="C1152" t="s">
        <v>197</v>
      </c>
      <c r="D1152" t="s">
        <v>150</v>
      </c>
      <c r="E1152" t="s">
        <v>93</v>
      </c>
      <c r="F1152">
        <v>1090</v>
      </c>
      <c r="G1152">
        <v>671</v>
      </c>
      <c r="H1152">
        <v>61.559633027522899</v>
      </c>
      <c r="I1152">
        <v>312</v>
      </c>
      <c r="J1152">
        <v>55</v>
      </c>
      <c r="K1152">
        <v>105</v>
      </c>
      <c r="L1152">
        <v>133</v>
      </c>
      <c r="M1152" s="39"/>
    </row>
    <row r="1153" spans="1:13" x14ac:dyDescent="0.35">
      <c r="A1153" t="str">
        <f t="shared" si="18"/>
        <v>62 DayOctober-December 2023NHS Ayrshire &amp; ArranAll Cancer Types*</v>
      </c>
      <c r="B1153" t="s">
        <v>193</v>
      </c>
      <c r="C1153" t="s">
        <v>197</v>
      </c>
      <c r="D1153" t="s">
        <v>162</v>
      </c>
      <c r="E1153" t="s">
        <v>93</v>
      </c>
      <c r="F1153">
        <v>341</v>
      </c>
      <c r="G1153">
        <v>269</v>
      </c>
      <c r="H1153">
        <v>78.8856304985337</v>
      </c>
      <c r="I1153">
        <v>170</v>
      </c>
      <c r="J1153">
        <v>51</v>
      </c>
      <c r="K1153">
        <v>83</v>
      </c>
      <c r="L1153">
        <v>99</v>
      </c>
      <c r="M1153" s="38"/>
    </row>
    <row r="1154" spans="1:13" x14ac:dyDescent="0.35">
      <c r="A1154" t="str">
        <f t="shared" si="18"/>
        <v>62 DayOctober-December 2023NHS BordersAll Cancer Types*</v>
      </c>
      <c r="B1154" t="s">
        <v>193</v>
      </c>
      <c r="C1154" t="s">
        <v>197</v>
      </c>
      <c r="D1154" t="s">
        <v>0</v>
      </c>
      <c r="E1154" t="s">
        <v>93</v>
      </c>
      <c r="F1154">
        <v>89</v>
      </c>
      <c r="G1154">
        <v>77</v>
      </c>
      <c r="H1154">
        <v>86.516853932584297</v>
      </c>
      <c r="I1154">
        <v>139</v>
      </c>
      <c r="J1154">
        <v>49</v>
      </c>
      <c r="K1154">
        <v>103</v>
      </c>
      <c r="L1154">
        <v>121</v>
      </c>
      <c r="M1154" s="39"/>
    </row>
    <row r="1155" spans="1:13" x14ac:dyDescent="0.35">
      <c r="A1155" t="str">
        <f t="shared" si="18"/>
        <v>62 DayOctober-December 2023NHS Dumfries &amp; GallowayAll Cancer Types*</v>
      </c>
      <c r="B1155" t="s">
        <v>193</v>
      </c>
      <c r="C1155" t="s">
        <v>197</v>
      </c>
      <c r="D1155" t="s">
        <v>163</v>
      </c>
      <c r="E1155" t="s">
        <v>93</v>
      </c>
      <c r="F1155">
        <v>144</v>
      </c>
      <c r="G1155">
        <v>114</v>
      </c>
      <c r="H1155">
        <v>79.1666666666667</v>
      </c>
      <c r="I1155">
        <v>267</v>
      </c>
      <c r="J1155">
        <v>40</v>
      </c>
      <c r="K1155">
        <v>108</v>
      </c>
      <c r="L1155">
        <v>156</v>
      </c>
      <c r="M1155" s="38"/>
    </row>
    <row r="1156" spans="1:13" x14ac:dyDescent="0.35">
      <c r="A1156" t="str">
        <f t="shared" si="18"/>
        <v>62 DayOctober-December 2023NHS FifeAll Cancer Types*</v>
      </c>
      <c r="B1156" t="s">
        <v>193</v>
      </c>
      <c r="C1156" t="s">
        <v>197</v>
      </c>
      <c r="D1156" t="s">
        <v>164</v>
      </c>
      <c r="E1156" t="s">
        <v>93</v>
      </c>
      <c r="F1156">
        <v>240</v>
      </c>
      <c r="G1156">
        <v>176</v>
      </c>
      <c r="H1156">
        <v>73.3333333333333</v>
      </c>
      <c r="I1156">
        <v>254</v>
      </c>
      <c r="J1156">
        <v>48</v>
      </c>
      <c r="K1156">
        <v>95</v>
      </c>
      <c r="L1156">
        <v>118</v>
      </c>
      <c r="M1156" s="39"/>
    </row>
    <row r="1157" spans="1:13" x14ac:dyDescent="0.35">
      <c r="A1157" t="str">
        <f t="shared" si="18"/>
        <v>62 DayOctober-December 2023NHS Forth ValleyAll Cancer Types*</v>
      </c>
      <c r="B1157" t="s">
        <v>193</v>
      </c>
      <c r="C1157" t="s">
        <v>197</v>
      </c>
      <c r="D1157" t="s">
        <v>165</v>
      </c>
      <c r="E1157" t="s">
        <v>93</v>
      </c>
      <c r="F1157">
        <v>265</v>
      </c>
      <c r="G1157">
        <v>202</v>
      </c>
      <c r="H1157">
        <v>76.2264150943396</v>
      </c>
      <c r="I1157">
        <v>154</v>
      </c>
      <c r="J1157">
        <v>48</v>
      </c>
      <c r="K1157">
        <v>88</v>
      </c>
      <c r="L1157">
        <v>111</v>
      </c>
      <c r="M1157" s="38"/>
    </row>
    <row r="1158" spans="1:13" x14ac:dyDescent="0.35">
      <c r="A1158" t="str">
        <f t="shared" si="18"/>
        <v>62 DayOctober-December 2023NHS GrampianAll Cancer Types*</v>
      </c>
      <c r="B1158" t="s">
        <v>193</v>
      </c>
      <c r="C1158" t="s">
        <v>197</v>
      </c>
      <c r="D1158" t="s">
        <v>166</v>
      </c>
      <c r="E1158" t="s">
        <v>93</v>
      </c>
      <c r="F1158">
        <v>471</v>
      </c>
      <c r="G1158">
        <v>256</v>
      </c>
      <c r="H1158">
        <v>54.352441613588098</v>
      </c>
      <c r="I1158">
        <v>259</v>
      </c>
      <c r="J1158">
        <v>57</v>
      </c>
      <c r="K1158">
        <v>134</v>
      </c>
      <c r="L1158">
        <v>157</v>
      </c>
      <c r="M1158" s="39"/>
    </row>
    <row r="1159" spans="1:13" x14ac:dyDescent="0.35">
      <c r="A1159" t="str">
        <f t="shared" si="18"/>
        <v>62 DayOctober-December 2023NHS Greater Glasgow &amp; ClydeAll Cancer Types*</v>
      </c>
      <c r="B1159" t="s">
        <v>193</v>
      </c>
      <c r="C1159" t="s">
        <v>197</v>
      </c>
      <c r="D1159" t="s">
        <v>11</v>
      </c>
      <c r="E1159" t="s">
        <v>93</v>
      </c>
      <c r="F1159">
        <v>1219</v>
      </c>
      <c r="G1159">
        <v>805</v>
      </c>
      <c r="H1159">
        <v>66.037735849056602</v>
      </c>
      <c r="I1159">
        <v>361</v>
      </c>
      <c r="J1159">
        <v>53</v>
      </c>
      <c r="K1159">
        <v>111</v>
      </c>
      <c r="L1159">
        <v>139</v>
      </c>
      <c r="M1159" s="38"/>
    </row>
    <row r="1160" spans="1:13" x14ac:dyDescent="0.35">
      <c r="A1160" t="str">
        <f t="shared" si="18"/>
        <v>62 DayOctober-December 2023NHS HighlandAll Cancer Types*</v>
      </c>
      <c r="B1160" t="s">
        <v>193</v>
      </c>
      <c r="C1160" t="s">
        <v>197</v>
      </c>
      <c r="D1160" t="s">
        <v>1</v>
      </c>
      <c r="E1160" t="s">
        <v>93</v>
      </c>
      <c r="F1160">
        <v>295</v>
      </c>
      <c r="G1160">
        <v>184</v>
      </c>
      <c r="H1160">
        <v>62.372881355932201</v>
      </c>
      <c r="I1160">
        <v>312</v>
      </c>
      <c r="J1160">
        <v>55</v>
      </c>
      <c r="K1160">
        <v>94</v>
      </c>
      <c r="L1160">
        <v>103</v>
      </c>
      <c r="M1160" s="39"/>
    </row>
    <row r="1161" spans="1:13" x14ac:dyDescent="0.35">
      <c r="A1161" t="str">
        <f t="shared" si="18"/>
        <v>62 DayOctober-December 2023NHS LanarkshireAll Cancer Types*</v>
      </c>
      <c r="B1161" t="s">
        <v>193</v>
      </c>
      <c r="C1161" t="s">
        <v>197</v>
      </c>
      <c r="D1161" t="s">
        <v>2</v>
      </c>
      <c r="E1161" t="s">
        <v>93</v>
      </c>
      <c r="F1161">
        <v>394</v>
      </c>
      <c r="G1161">
        <v>320</v>
      </c>
      <c r="H1161">
        <v>81.2182741116751</v>
      </c>
      <c r="I1161">
        <v>137</v>
      </c>
      <c r="J1161">
        <v>47</v>
      </c>
      <c r="K1161">
        <v>85</v>
      </c>
      <c r="L1161">
        <v>102</v>
      </c>
      <c r="M1161" s="38"/>
    </row>
    <row r="1162" spans="1:13" x14ac:dyDescent="0.35">
      <c r="A1162" t="str">
        <f t="shared" si="18"/>
        <v>62 DayOctober-December 2023NHS LothianAll Cancer Types*</v>
      </c>
      <c r="B1162" t="s">
        <v>193</v>
      </c>
      <c r="C1162" t="s">
        <v>197</v>
      </c>
      <c r="D1162" t="s">
        <v>3</v>
      </c>
      <c r="E1162" t="s">
        <v>93</v>
      </c>
      <c r="F1162">
        <v>674</v>
      </c>
      <c r="G1162">
        <v>532</v>
      </c>
      <c r="H1162">
        <v>78.931750741839807</v>
      </c>
      <c r="I1162">
        <v>341</v>
      </c>
      <c r="J1162">
        <v>49</v>
      </c>
      <c r="K1162">
        <v>106</v>
      </c>
      <c r="L1162">
        <v>174</v>
      </c>
      <c r="M1162" s="39"/>
    </row>
    <row r="1163" spans="1:13" x14ac:dyDescent="0.35">
      <c r="A1163" t="str">
        <f t="shared" si="18"/>
        <v>62 DayOctober-December 2023NHS OrkneyAll Cancer Types*</v>
      </c>
      <c r="B1163" t="s">
        <v>193</v>
      </c>
      <c r="C1163" t="s">
        <v>197</v>
      </c>
      <c r="D1163" t="s">
        <v>4</v>
      </c>
      <c r="E1163" t="s">
        <v>93</v>
      </c>
      <c r="F1163">
        <v>6</v>
      </c>
      <c r="G1163">
        <v>6</v>
      </c>
      <c r="H1163">
        <v>100</v>
      </c>
      <c r="I1163">
        <v>38</v>
      </c>
      <c r="J1163">
        <v>26</v>
      </c>
      <c r="M1163" s="38"/>
    </row>
    <row r="1164" spans="1:13" x14ac:dyDescent="0.35">
      <c r="A1164" t="str">
        <f t="shared" si="18"/>
        <v>62 DayOctober-December 2023NHS ScotlandAll Cancer Types*</v>
      </c>
      <c r="B1164" t="s">
        <v>193</v>
      </c>
      <c r="C1164" t="s">
        <v>197</v>
      </c>
      <c r="D1164" t="s">
        <v>8</v>
      </c>
      <c r="E1164" t="s">
        <v>93</v>
      </c>
      <c r="F1164">
        <v>4456</v>
      </c>
      <c r="G1164">
        <v>3166</v>
      </c>
      <c r="H1164">
        <v>71.050269299820499</v>
      </c>
      <c r="I1164">
        <v>361</v>
      </c>
      <c r="J1164">
        <v>50</v>
      </c>
      <c r="K1164">
        <v>102</v>
      </c>
      <c r="L1164">
        <v>132</v>
      </c>
      <c r="M1164" s="39"/>
    </row>
    <row r="1165" spans="1:13" x14ac:dyDescent="0.35">
      <c r="A1165" t="str">
        <f t="shared" si="18"/>
        <v>62 DayOctober-December 2023NHS ShetlandAll Cancer Types*</v>
      </c>
      <c r="B1165" t="s">
        <v>193</v>
      </c>
      <c r="C1165" t="s">
        <v>197</v>
      </c>
      <c r="D1165" t="s">
        <v>5</v>
      </c>
      <c r="E1165" t="s">
        <v>93</v>
      </c>
      <c r="F1165">
        <v>8</v>
      </c>
      <c r="G1165">
        <v>4</v>
      </c>
      <c r="H1165">
        <v>50</v>
      </c>
      <c r="I1165">
        <v>120</v>
      </c>
      <c r="J1165">
        <v>51</v>
      </c>
      <c r="M1165" s="38"/>
    </row>
    <row r="1166" spans="1:13" x14ac:dyDescent="0.35">
      <c r="A1166" t="str">
        <f t="shared" si="18"/>
        <v>62 DayOctober-December 2023NHS TaysideAll Cancer Types*</v>
      </c>
      <c r="B1166" t="s">
        <v>193</v>
      </c>
      <c r="C1166" t="s">
        <v>197</v>
      </c>
      <c r="D1166" t="s">
        <v>6</v>
      </c>
      <c r="E1166" t="s">
        <v>93</v>
      </c>
      <c r="F1166">
        <v>284</v>
      </c>
      <c r="G1166">
        <v>203</v>
      </c>
      <c r="H1166">
        <v>71.478873239436595</v>
      </c>
      <c r="I1166">
        <v>117</v>
      </c>
      <c r="J1166">
        <v>53</v>
      </c>
      <c r="K1166">
        <v>84</v>
      </c>
      <c r="L1166">
        <v>91</v>
      </c>
      <c r="M1166" s="39"/>
    </row>
    <row r="1167" spans="1:13" x14ac:dyDescent="0.35">
      <c r="A1167" t="str">
        <f t="shared" si="18"/>
        <v>62 DayOctober-December 2023NHS Western IslesAll Cancer Types*</v>
      </c>
      <c r="B1167" t="s">
        <v>193</v>
      </c>
      <c r="C1167" t="s">
        <v>197</v>
      </c>
      <c r="D1167" t="s">
        <v>7</v>
      </c>
      <c r="E1167" t="s">
        <v>93</v>
      </c>
      <c r="F1167">
        <v>26</v>
      </c>
      <c r="G1167">
        <v>18</v>
      </c>
      <c r="H1167">
        <v>69.230769230769198</v>
      </c>
      <c r="I1167">
        <v>125</v>
      </c>
      <c r="J1167">
        <v>52</v>
      </c>
      <c r="M1167" s="38"/>
    </row>
    <row r="1168" spans="1:13" x14ac:dyDescent="0.35">
      <c r="A1168" t="str">
        <f t="shared" si="18"/>
        <v>62 DayOctober-December 2023SCANAll Cancer Types*</v>
      </c>
      <c r="B1168" t="s">
        <v>193</v>
      </c>
      <c r="C1168" t="s">
        <v>197</v>
      </c>
      <c r="D1168" t="s">
        <v>9</v>
      </c>
      <c r="E1168" t="s">
        <v>93</v>
      </c>
      <c r="F1168">
        <v>1147</v>
      </c>
      <c r="G1168">
        <v>899</v>
      </c>
      <c r="H1168">
        <v>78.3783783783784</v>
      </c>
      <c r="I1168">
        <v>341</v>
      </c>
      <c r="J1168">
        <v>48</v>
      </c>
      <c r="K1168">
        <v>104</v>
      </c>
      <c r="L1168">
        <v>157</v>
      </c>
      <c r="M1168" s="39"/>
    </row>
    <row r="1169" spans="1:13" x14ac:dyDescent="0.35">
      <c r="A1169" t="str">
        <f t="shared" si="18"/>
        <v>62 DayOctober-December 2023WOSCANAll Cancer Types*</v>
      </c>
      <c r="B1169" t="s">
        <v>193</v>
      </c>
      <c r="C1169" t="s">
        <v>197</v>
      </c>
      <c r="D1169" t="s">
        <v>10</v>
      </c>
      <c r="E1169" t="s">
        <v>93</v>
      </c>
      <c r="F1169">
        <v>2219</v>
      </c>
      <c r="G1169">
        <v>1596</v>
      </c>
      <c r="H1169">
        <v>71.924290220820197</v>
      </c>
      <c r="I1169">
        <v>361</v>
      </c>
      <c r="J1169">
        <v>50</v>
      </c>
      <c r="K1169">
        <v>100</v>
      </c>
      <c r="L1169">
        <v>123</v>
      </c>
      <c r="M1169" s="38"/>
    </row>
    <row r="1170" spans="1:13" x14ac:dyDescent="0.35">
      <c r="A1170" t="str">
        <f t="shared" ref="A1170:A1233" si="19">CONCATENATE(B1170,C1170,D1170,E1170)</f>
        <v>62 DayOctober-December 2023NCAAll Cancer Types* (screened excluded)</v>
      </c>
      <c r="B1170" t="s">
        <v>193</v>
      </c>
      <c r="C1170" t="s">
        <v>197</v>
      </c>
      <c r="D1170" t="s">
        <v>150</v>
      </c>
      <c r="E1170" t="s">
        <v>94</v>
      </c>
      <c r="F1170">
        <v>911</v>
      </c>
      <c r="G1170">
        <v>542</v>
      </c>
      <c r="H1170">
        <v>59.495060373216198</v>
      </c>
      <c r="I1170">
        <v>312</v>
      </c>
      <c r="J1170">
        <v>56</v>
      </c>
      <c r="K1170">
        <v>107</v>
      </c>
      <c r="L1170">
        <v>132</v>
      </c>
      <c r="M1170" s="39"/>
    </row>
    <row r="1171" spans="1:13" x14ac:dyDescent="0.35">
      <c r="A1171" t="str">
        <f t="shared" si="19"/>
        <v>62 DayOctober-December 2023NHS Ayrshire &amp; ArranAll Cancer Types* (screened excluded)</v>
      </c>
      <c r="B1171" t="s">
        <v>193</v>
      </c>
      <c r="C1171" t="s">
        <v>197</v>
      </c>
      <c r="D1171" t="s">
        <v>162</v>
      </c>
      <c r="E1171" t="s">
        <v>94</v>
      </c>
      <c r="F1171">
        <v>259</v>
      </c>
      <c r="G1171">
        <v>196</v>
      </c>
      <c r="H1171">
        <v>75.675675675675706</v>
      </c>
      <c r="I1171">
        <v>170</v>
      </c>
      <c r="J1171">
        <v>53</v>
      </c>
      <c r="K1171">
        <v>90</v>
      </c>
      <c r="L1171">
        <v>112</v>
      </c>
      <c r="M1171" s="38"/>
    </row>
    <row r="1172" spans="1:13" x14ac:dyDescent="0.35">
      <c r="A1172" t="str">
        <f t="shared" si="19"/>
        <v>62 DayOctober-December 2023NHS BordersAll Cancer Types* (screened excluded)</v>
      </c>
      <c r="B1172" t="s">
        <v>193</v>
      </c>
      <c r="C1172" t="s">
        <v>197</v>
      </c>
      <c r="D1172" t="s">
        <v>0</v>
      </c>
      <c r="E1172" t="s">
        <v>94</v>
      </c>
      <c r="F1172">
        <v>83</v>
      </c>
      <c r="G1172">
        <v>73</v>
      </c>
      <c r="H1172">
        <v>87.951807228915698</v>
      </c>
      <c r="I1172">
        <v>139</v>
      </c>
      <c r="J1172">
        <v>47</v>
      </c>
      <c r="K1172">
        <v>104</v>
      </c>
      <c r="L1172">
        <v>124</v>
      </c>
      <c r="M1172" s="39"/>
    </row>
    <row r="1173" spans="1:13" x14ac:dyDescent="0.35">
      <c r="A1173" t="str">
        <f t="shared" si="19"/>
        <v>62 DayOctober-December 2023NHS Dumfries &amp; GallowayAll Cancer Types* (screened excluded)</v>
      </c>
      <c r="B1173" t="s">
        <v>193</v>
      </c>
      <c r="C1173" t="s">
        <v>197</v>
      </c>
      <c r="D1173" t="s">
        <v>163</v>
      </c>
      <c r="E1173" t="s">
        <v>94</v>
      </c>
      <c r="F1173">
        <v>135</v>
      </c>
      <c r="G1173">
        <v>109</v>
      </c>
      <c r="H1173">
        <v>80.740740740740705</v>
      </c>
      <c r="I1173">
        <v>267</v>
      </c>
      <c r="J1173">
        <v>37</v>
      </c>
      <c r="K1173">
        <v>108</v>
      </c>
      <c r="L1173">
        <v>163</v>
      </c>
      <c r="M1173" s="38"/>
    </row>
    <row r="1174" spans="1:13" x14ac:dyDescent="0.35">
      <c r="A1174" t="str">
        <f t="shared" si="19"/>
        <v>62 DayOctober-December 2023NHS FifeAll Cancer Types* (screened excluded)</v>
      </c>
      <c r="B1174" t="s">
        <v>193</v>
      </c>
      <c r="C1174" t="s">
        <v>197</v>
      </c>
      <c r="D1174" t="s">
        <v>164</v>
      </c>
      <c r="E1174" t="s">
        <v>94</v>
      </c>
      <c r="F1174">
        <v>226</v>
      </c>
      <c r="G1174">
        <v>163</v>
      </c>
      <c r="H1174">
        <v>72.123893805309706</v>
      </c>
      <c r="I1174">
        <v>254</v>
      </c>
      <c r="J1174">
        <v>46</v>
      </c>
      <c r="K1174">
        <v>97</v>
      </c>
      <c r="L1174">
        <v>130</v>
      </c>
      <c r="M1174" s="39"/>
    </row>
    <row r="1175" spans="1:13" x14ac:dyDescent="0.35">
      <c r="A1175" t="str">
        <f t="shared" si="19"/>
        <v>62 DayOctober-December 2023NHS Forth ValleyAll Cancer Types* (screened excluded)</v>
      </c>
      <c r="B1175" t="s">
        <v>193</v>
      </c>
      <c r="C1175" t="s">
        <v>197</v>
      </c>
      <c r="D1175" t="s">
        <v>165</v>
      </c>
      <c r="E1175" t="s">
        <v>94</v>
      </c>
      <c r="F1175">
        <v>256</v>
      </c>
      <c r="G1175">
        <v>196</v>
      </c>
      <c r="H1175">
        <v>76.5625</v>
      </c>
      <c r="I1175">
        <v>154</v>
      </c>
      <c r="J1175">
        <v>46</v>
      </c>
      <c r="K1175">
        <v>88</v>
      </c>
      <c r="L1175">
        <v>114</v>
      </c>
      <c r="M1175" s="38"/>
    </row>
    <row r="1176" spans="1:13" x14ac:dyDescent="0.35">
      <c r="A1176" t="str">
        <f t="shared" si="19"/>
        <v>62 DayOctober-December 2023NHS GrampianAll Cancer Types* (screened excluded)</v>
      </c>
      <c r="B1176" t="s">
        <v>193</v>
      </c>
      <c r="C1176" t="s">
        <v>197</v>
      </c>
      <c r="D1176" t="s">
        <v>166</v>
      </c>
      <c r="E1176" t="s">
        <v>94</v>
      </c>
      <c r="F1176">
        <v>396</v>
      </c>
      <c r="G1176">
        <v>205</v>
      </c>
      <c r="H1176">
        <v>51.767676767676797</v>
      </c>
      <c r="I1176">
        <v>259</v>
      </c>
      <c r="J1176">
        <v>60</v>
      </c>
      <c r="K1176">
        <v>132</v>
      </c>
      <c r="L1176">
        <v>154</v>
      </c>
      <c r="M1176" s="39"/>
    </row>
    <row r="1177" spans="1:13" x14ac:dyDescent="0.35">
      <c r="A1177" t="str">
        <f t="shared" si="19"/>
        <v>62 DayOctober-December 2023NHS Greater Glasgow &amp; ClydeAll Cancer Types* (screened excluded)</v>
      </c>
      <c r="B1177" t="s">
        <v>193</v>
      </c>
      <c r="C1177" t="s">
        <v>197</v>
      </c>
      <c r="D1177" t="s">
        <v>11</v>
      </c>
      <c r="E1177" t="s">
        <v>94</v>
      </c>
      <c r="F1177">
        <v>1012</v>
      </c>
      <c r="G1177">
        <v>661</v>
      </c>
      <c r="H1177">
        <v>65.316205533596801</v>
      </c>
      <c r="I1177">
        <v>361</v>
      </c>
      <c r="J1177">
        <v>53</v>
      </c>
      <c r="K1177">
        <v>114</v>
      </c>
      <c r="L1177">
        <v>141</v>
      </c>
      <c r="M1177" s="38"/>
    </row>
    <row r="1178" spans="1:13" x14ac:dyDescent="0.35">
      <c r="A1178" t="str">
        <f t="shared" si="19"/>
        <v>62 DayOctober-December 2023NHS HighlandAll Cancer Types* (screened excluded)</v>
      </c>
      <c r="B1178" t="s">
        <v>193</v>
      </c>
      <c r="C1178" t="s">
        <v>197</v>
      </c>
      <c r="D1178" t="s">
        <v>1</v>
      </c>
      <c r="E1178" t="s">
        <v>94</v>
      </c>
      <c r="F1178">
        <v>253</v>
      </c>
      <c r="G1178">
        <v>160</v>
      </c>
      <c r="H1178">
        <v>63.2411067193676</v>
      </c>
      <c r="I1178">
        <v>312</v>
      </c>
      <c r="J1178">
        <v>55</v>
      </c>
      <c r="K1178">
        <v>94</v>
      </c>
      <c r="L1178">
        <v>104</v>
      </c>
      <c r="M1178" s="39"/>
    </row>
    <row r="1179" spans="1:13" x14ac:dyDescent="0.35">
      <c r="A1179" t="str">
        <f t="shared" si="19"/>
        <v>62 DayOctober-December 2023NHS LanarkshireAll Cancer Types* (screened excluded)</v>
      </c>
      <c r="B1179" t="s">
        <v>193</v>
      </c>
      <c r="C1179" t="s">
        <v>197</v>
      </c>
      <c r="D1179" t="s">
        <v>2</v>
      </c>
      <c r="E1179" t="s">
        <v>94</v>
      </c>
      <c r="F1179">
        <v>359</v>
      </c>
      <c r="G1179">
        <v>293</v>
      </c>
      <c r="H1179">
        <v>81.615598885793901</v>
      </c>
      <c r="I1179">
        <v>137</v>
      </c>
      <c r="J1179">
        <v>46</v>
      </c>
      <c r="K1179">
        <v>85</v>
      </c>
      <c r="L1179">
        <v>104</v>
      </c>
      <c r="M1179" s="38"/>
    </row>
    <row r="1180" spans="1:13" x14ac:dyDescent="0.35">
      <c r="A1180" t="str">
        <f t="shared" si="19"/>
        <v>62 DayOctober-December 2023NHS LothianAll Cancer Types* (screened excluded)</v>
      </c>
      <c r="B1180" t="s">
        <v>193</v>
      </c>
      <c r="C1180" t="s">
        <v>197</v>
      </c>
      <c r="D1180" t="s">
        <v>3</v>
      </c>
      <c r="E1180" t="s">
        <v>94</v>
      </c>
      <c r="F1180">
        <v>523</v>
      </c>
      <c r="G1180">
        <v>402</v>
      </c>
      <c r="H1180">
        <v>76.864244741873804</v>
      </c>
      <c r="I1180">
        <v>341</v>
      </c>
      <c r="J1180">
        <v>46</v>
      </c>
      <c r="K1180">
        <v>132</v>
      </c>
      <c r="L1180">
        <v>190</v>
      </c>
      <c r="M1180" s="39"/>
    </row>
    <row r="1181" spans="1:13" x14ac:dyDescent="0.35">
      <c r="A1181" t="str">
        <f t="shared" si="19"/>
        <v>62 DayOctober-December 2023NHS OrkneyAll Cancer Types* (screened excluded)</v>
      </c>
      <c r="B1181" t="s">
        <v>193</v>
      </c>
      <c r="C1181" t="s">
        <v>197</v>
      </c>
      <c r="D1181" t="s">
        <v>4</v>
      </c>
      <c r="E1181" t="s">
        <v>94</v>
      </c>
      <c r="F1181">
        <v>6</v>
      </c>
      <c r="G1181">
        <v>6</v>
      </c>
      <c r="H1181">
        <v>100</v>
      </c>
      <c r="I1181">
        <v>38</v>
      </c>
      <c r="J1181">
        <v>26</v>
      </c>
      <c r="M1181" s="38"/>
    </row>
    <row r="1182" spans="1:13" x14ac:dyDescent="0.35">
      <c r="A1182" t="str">
        <f t="shared" si="19"/>
        <v>62 DayOctober-December 2023NHS ScotlandAll Cancer Types* (screened excluded)</v>
      </c>
      <c r="B1182" t="s">
        <v>193</v>
      </c>
      <c r="C1182" t="s">
        <v>197</v>
      </c>
      <c r="D1182" t="s">
        <v>8</v>
      </c>
      <c r="E1182" t="s">
        <v>94</v>
      </c>
      <c r="F1182">
        <v>3764</v>
      </c>
      <c r="G1182">
        <v>2635</v>
      </c>
      <c r="H1182">
        <v>70.005313496280607</v>
      </c>
      <c r="I1182">
        <v>361</v>
      </c>
      <c r="J1182">
        <v>50</v>
      </c>
      <c r="K1182">
        <v>106</v>
      </c>
      <c r="L1182">
        <v>135</v>
      </c>
      <c r="M1182" s="39"/>
    </row>
    <row r="1183" spans="1:13" x14ac:dyDescent="0.35">
      <c r="A1183" t="str">
        <f t="shared" si="19"/>
        <v>62 DayOctober-December 2023NHS ShetlandAll Cancer Types* (screened excluded)</v>
      </c>
      <c r="B1183" t="s">
        <v>193</v>
      </c>
      <c r="C1183" t="s">
        <v>197</v>
      </c>
      <c r="D1183" t="s">
        <v>5</v>
      </c>
      <c r="E1183" t="s">
        <v>94</v>
      </c>
      <c r="F1183">
        <v>8</v>
      </c>
      <c r="G1183">
        <v>4</v>
      </c>
      <c r="H1183">
        <v>50</v>
      </c>
      <c r="I1183">
        <v>120</v>
      </c>
      <c r="J1183">
        <v>51</v>
      </c>
      <c r="M1183" s="38"/>
    </row>
    <row r="1184" spans="1:13" x14ac:dyDescent="0.35">
      <c r="A1184" t="str">
        <f t="shared" si="19"/>
        <v>62 DayOctober-December 2023NHS TaysideAll Cancer Types* (screened excluded)</v>
      </c>
      <c r="B1184" t="s">
        <v>193</v>
      </c>
      <c r="C1184" t="s">
        <v>197</v>
      </c>
      <c r="D1184" t="s">
        <v>6</v>
      </c>
      <c r="E1184" t="s">
        <v>94</v>
      </c>
      <c r="F1184">
        <v>222</v>
      </c>
      <c r="G1184">
        <v>149</v>
      </c>
      <c r="H1184">
        <v>67.117117117117104</v>
      </c>
      <c r="I1184">
        <v>117</v>
      </c>
      <c r="J1184">
        <v>55</v>
      </c>
      <c r="K1184">
        <v>87</v>
      </c>
      <c r="L1184">
        <v>92</v>
      </c>
      <c r="M1184" s="38"/>
    </row>
    <row r="1185" spans="1:13" x14ac:dyDescent="0.35">
      <c r="A1185" t="str">
        <f t="shared" si="19"/>
        <v>62 DayOctober-December 2023NHS Western IslesAll Cancer Types* (screened excluded)</v>
      </c>
      <c r="B1185" t="s">
        <v>193</v>
      </c>
      <c r="C1185" t="s">
        <v>197</v>
      </c>
      <c r="D1185" t="s">
        <v>7</v>
      </c>
      <c r="E1185" t="s">
        <v>94</v>
      </c>
      <c r="F1185">
        <v>26</v>
      </c>
      <c r="G1185">
        <v>18</v>
      </c>
      <c r="H1185">
        <v>69.230769230769198</v>
      </c>
      <c r="I1185">
        <v>125</v>
      </c>
      <c r="J1185">
        <v>52</v>
      </c>
      <c r="M1185" s="39"/>
    </row>
    <row r="1186" spans="1:13" x14ac:dyDescent="0.35">
      <c r="A1186" t="str">
        <f t="shared" si="19"/>
        <v>62 DayOctober-December 2023SCANAll Cancer Types* (screened excluded)</v>
      </c>
      <c r="B1186" t="s">
        <v>193</v>
      </c>
      <c r="C1186" t="s">
        <v>197</v>
      </c>
      <c r="D1186" t="s">
        <v>9</v>
      </c>
      <c r="E1186" t="s">
        <v>94</v>
      </c>
      <c r="F1186">
        <v>967</v>
      </c>
      <c r="G1186">
        <v>747</v>
      </c>
      <c r="H1186">
        <v>77.249224405377504</v>
      </c>
      <c r="I1186">
        <v>341</v>
      </c>
      <c r="J1186">
        <v>45</v>
      </c>
      <c r="K1186">
        <v>112</v>
      </c>
      <c r="L1186">
        <v>168</v>
      </c>
      <c r="M1186" s="38"/>
    </row>
    <row r="1187" spans="1:13" x14ac:dyDescent="0.35">
      <c r="A1187" t="str">
        <f t="shared" si="19"/>
        <v>62 DayOctober-December 2023WOSCANAll Cancer Types* (screened excluded)</v>
      </c>
      <c r="B1187" t="s">
        <v>193</v>
      </c>
      <c r="C1187" t="s">
        <v>197</v>
      </c>
      <c r="D1187" t="s">
        <v>10</v>
      </c>
      <c r="E1187" t="s">
        <v>94</v>
      </c>
      <c r="F1187">
        <v>1886</v>
      </c>
      <c r="G1187">
        <v>1346</v>
      </c>
      <c r="H1187">
        <v>71.367974549310702</v>
      </c>
      <c r="I1187">
        <v>361</v>
      </c>
      <c r="J1187">
        <v>50</v>
      </c>
      <c r="K1187">
        <v>103</v>
      </c>
      <c r="L1187">
        <v>128</v>
      </c>
      <c r="M1187" s="39"/>
    </row>
    <row r="1188" spans="1:13" x14ac:dyDescent="0.35">
      <c r="A1188" t="str">
        <f t="shared" si="19"/>
        <v>62 DayOctober-December 2023NCAAll Cancer Types* (screened only)</v>
      </c>
      <c r="B1188" t="s">
        <v>193</v>
      </c>
      <c r="C1188" t="s">
        <v>197</v>
      </c>
      <c r="D1188" t="s">
        <v>150</v>
      </c>
      <c r="E1188" t="s">
        <v>95</v>
      </c>
      <c r="F1188">
        <v>179</v>
      </c>
      <c r="G1188">
        <v>129</v>
      </c>
      <c r="H1188">
        <v>72.067039106145202</v>
      </c>
      <c r="I1188">
        <v>216</v>
      </c>
      <c r="J1188">
        <v>49</v>
      </c>
      <c r="K1188">
        <v>91</v>
      </c>
      <c r="L1188">
        <v>133</v>
      </c>
      <c r="M1188" s="38"/>
    </row>
    <row r="1189" spans="1:13" x14ac:dyDescent="0.35">
      <c r="A1189" t="str">
        <f t="shared" si="19"/>
        <v>62 DayOctober-December 2023NHS Ayrshire &amp; ArranAll Cancer Types* (screened only)</v>
      </c>
      <c r="B1189" t="s">
        <v>193</v>
      </c>
      <c r="C1189" t="s">
        <v>197</v>
      </c>
      <c r="D1189" t="s">
        <v>162</v>
      </c>
      <c r="E1189" t="s">
        <v>95</v>
      </c>
      <c r="F1189">
        <v>82</v>
      </c>
      <c r="G1189">
        <v>73</v>
      </c>
      <c r="H1189">
        <v>89.024390243902403</v>
      </c>
      <c r="I1189">
        <v>91</v>
      </c>
      <c r="J1189">
        <v>42</v>
      </c>
      <c r="K1189">
        <v>66</v>
      </c>
      <c r="L1189">
        <v>70</v>
      </c>
      <c r="M1189" s="38"/>
    </row>
    <row r="1190" spans="1:13" x14ac:dyDescent="0.35">
      <c r="A1190" t="str">
        <f t="shared" si="19"/>
        <v>62 DayOctober-December 2023NHS BordersAll Cancer Types* (screened only)</v>
      </c>
      <c r="B1190" t="s">
        <v>193</v>
      </c>
      <c r="C1190" t="s">
        <v>197</v>
      </c>
      <c r="D1190" t="s">
        <v>0</v>
      </c>
      <c r="E1190" t="s">
        <v>95</v>
      </c>
      <c r="F1190">
        <v>6</v>
      </c>
      <c r="G1190">
        <v>4</v>
      </c>
      <c r="H1190">
        <v>66.6666666666667</v>
      </c>
      <c r="I1190">
        <v>84</v>
      </c>
      <c r="J1190">
        <v>59</v>
      </c>
      <c r="M1190" s="39"/>
    </row>
    <row r="1191" spans="1:13" x14ac:dyDescent="0.35">
      <c r="A1191" t="str">
        <f t="shared" si="19"/>
        <v>62 DayOctober-December 2023NHS Dumfries &amp; GallowayAll Cancer Types* (screened only)</v>
      </c>
      <c r="B1191" t="s">
        <v>193</v>
      </c>
      <c r="C1191" t="s">
        <v>197</v>
      </c>
      <c r="D1191" t="s">
        <v>163</v>
      </c>
      <c r="E1191" t="s">
        <v>95</v>
      </c>
      <c r="F1191">
        <v>9</v>
      </c>
      <c r="G1191">
        <v>5</v>
      </c>
      <c r="H1191">
        <v>55.5555555555556</v>
      </c>
      <c r="I1191">
        <v>138</v>
      </c>
      <c r="J1191">
        <v>62</v>
      </c>
      <c r="M1191" s="38"/>
    </row>
    <row r="1192" spans="1:13" x14ac:dyDescent="0.35">
      <c r="A1192" t="str">
        <f t="shared" si="19"/>
        <v>62 DayOctober-December 2023NHS FifeAll Cancer Types* (screened only)</v>
      </c>
      <c r="B1192" t="s">
        <v>193</v>
      </c>
      <c r="C1192" t="s">
        <v>197</v>
      </c>
      <c r="D1192" t="s">
        <v>164</v>
      </c>
      <c r="E1192" t="s">
        <v>95</v>
      </c>
      <c r="F1192">
        <v>14</v>
      </c>
      <c r="G1192">
        <v>13</v>
      </c>
      <c r="H1192">
        <v>92.857142857142904</v>
      </c>
      <c r="I1192">
        <v>64</v>
      </c>
      <c r="J1192">
        <v>50</v>
      </c>
      <c r="M1192" s="39"/>
    </row>
    <row r="1193" spans="1:13" x14ac:dyDescent="0.35">
      <c r="A1193" t="str">
        <f t="shared" si="19"/>
        <v>62 DayOctober-December 2023NHS Forth ValleyAll Cancer Types* (screened only)</v>
      </c>
      <c r="B1193" t="s">
        <v>193</v>
      </c>
      <c r="C1193" t="s">
        <v>197</v>
      </c>
      <c r="D1193" t="s">
        <v>165</v>
      </c>
      <c r="E1193" t="s">
        <v>95</v>
      </c>
      <c r="F1193">
        <v>9</v>
      </c>
      <c r="G1193">
        <v>6</v>
      </c>
      <c r="H1193">
        <v>66.6666666666667</v>
      </c>
      <c r="I1193">
        <v>102</v>
      </c>
      <c r="J1193">
        <v>61</v>
      </c>
      <c r="M1193" s="38"/>
    </row>
    <row r="1194" spans="1:13" x14ac:dyDescent="0.35">
      <c r="A1194" t="str">
        <f t="shared" si="19"/>
        <v>62 DayOctober-December 2023NHS GrampianAll Cancer Types* (screened only)</v>
      </c>
      <c r="B1194" t="s">
        <v>193</v>
      </c>
      <c r="C1194" t="s">
        <v>197</v>
      </c>
      <c r="D1194" t="s">
        <v>166</v>
      </c>
      <c r="E1194" t="s">
        <v>95</v>
      </c>
      <c r="F1194">
        <v>75</v>
      </c>
      <c r="G1194">
        <v>51</v>
      </c>
      <c r="H1194">
        <v>68</v>
      </c>
      <c r="I1194">
        <v>216</v>
      </c>
      <c r="J1194">
        <v>43</v>
      </c>
      <c r="K1194">
        <v>139</v>
      </c>
      <c r="L1194">
        <v>161</v>
      </c>
      <c r="M1194" s="38"/>
    </row>
    <row r="1195" spans="1:13" x14ac:dyDescent="0.35">
      <c r="A1195" t="str">
        <f t="shared" si="19"/>
        <v>62 DayOctober-December 2023NHS Greater Glasgow &amp; ClydeAll Cancer Types* (screened only)</v>
      </c>
      <c r="B1195" t="s">
        <v>193</v>
      </c>
      <c r="C1195" t="s">
        <v>197</v>
      </c>
      <c r="D1195" t="s">
        <v>11</v>
      </c>
      <c r="E1195" t="s">
        <v>95</v>
      </c>
      <c r="F1195">
        <v>207</v>
      </c>
      <c r="G1195">
        <v>144</v>
      </c>
      <c r="H1195">
        <v>69.565217391304301</v>
      </c>
      <c r="I1195">
        <v>207</v>
      </c>
      <c r="J1195">
        <v>52</v>
      </c>
      <c r="K1195">
        <v>95</v>
      </c>
      <c r="L1195">
        <v>114</v>
      </c>
      <c r="M1195" s="39"/>
    </row>
    <row r="1196" spans="1:13" x14ac:dyDescent="0.35">
      <c r="A1196" t="str">
        <f t="shared" si="19"/>
        <v>62 DayOctober-December 2023NHS HighlandAll Cancer Types* (screened only)</v>
      </c>
      <c r="B1196" t="s">
        <v>193</v>
      </c>
      <c r="C1196" t="s">
        <v>197</v>
      </c>
      <c r="D1196" t="s">
        <v>1</v>
      </c>
      <c r="E1196" t="s">
        <v>95</v>
      </c>
      <c r="F1196">
        <v>42</v>
      </c>
      <c r="G1196">
        <v>24</v>
      </c>
      <c r="H1196">
        <v>57.142857142857103</v>
      </c>
      <c r="I1196">
        <v>112</v>
      </c>
      <c r="J1196">
        <v>56</v>
      </c>
      <c r="K1196">
        <v>89</v>
      </c>
      <c r="L1196">
        <v>91</v>
      </c>
      <c r="M1196" s="38"/>
    </row>
    <row r="1197" spans="1:13" x14ac:dyDescent="0.35">
      <c r="A1197" t="str">
        <f t="shared" si="19"/>
        <v>62 DayOctober-December 2023NHS LanarkshireAll Cancer Types* (screened only)</v>
      </c>
      <c r="B1197" t="s">
        <v>193</v>
      </c>
      <c r="C1197" t="s">
        <v>197</v>
      </c>
      <c r="D1197" t="s">
        <v>2</v>
      </c>
      <c r="E1197" t="s">
        <v>95</v>
      </c>
      <c r="F1197">
        <v>35</v>
      </c>
      <c r="G1197">
        <v>27</v>
      </c>
      <c r="H1197">
        <v>77.142857142857196</v>
      </c>
      <c r="I1197">
        <v>102</v>
      </c>
      <c r="J1197">
        <v>53</v>
      </c>
      <c r="M1197" s="39"/>
    </row>
    <row r="1198" spans="1:13" x14ac:dyDescent="0.35">
      <c r="A1198" t="str">
        <f t="shared" si="19"/>
        <v>62 DayOctober-December 2023NHS LothianAll Cancer Types* (screened only)</v>
      </c>
      <c r="B1198" t="s">
        <v>193</v>
      </c>
      <c r="C1198" t="s">
        <v>197</v>
      </c>
      <c r="D1198" t="s">
        <v>3</v>
      </c>
      <c r="E1198" t="s">
        <v>95</v>
      </c>
      <c r="F1198">
        <v>151</v>
      </c>
      <c r="G1198">
        <v>130</v>
      </c>
      <c r="H1198">
        <v>86.092715231788105</v>
      </c>
      <c r="I1198">
        <v>170</v>
      </c>
      <c r="J1198">
        <v>53</v>
      </c>
      <c r="K1198">
        <v>66</v>
      </c>
      <c r="L1198">
        <v>82</v>
      </c>
      <c r="M1198" s="38"/>
    </row>
    <row r="1199" spans="1:13" x14ac:dyDescent="0.35">
      <c r="A1199" t="str">
        <f t="shared" si="19"/>
        <v>62 DayOctober-December 2023NHS ScotlandAll Cancer Types* (screened only)</v>
      </c>
      <c r="B1199" t="s">
        <v>193</v>
      </c>
      <c r="C1199" t="s">
        <v>197</v>
      </c>
      <c r="D1199" t="s">
        <v>8</v>
      </c>
      <c r="E1199" t="s">
        <v>95</v>
      </c>
      <c r="F1199">
        <v>692</v>
      </c>
      <c r="G1199">
        <v>531</v>
      </c>
      <c r="H1199">
        <v>76.734104046242805</v>
      </c>
      <c r="I1199">
        <v>216</v>
      </c>
      <c r="J1199">
        <v>51</v>
      </c>
      <c r="K1199">
        <v>85</v>
      </c>
      <c r="L1199">
        <v>102</v>
      </c>
      <c r="M1199" s="38"/>
    </row>
    <row r="1200" spans="1:13" x14ac:dyDescent="0.35">
      <c r="A1200" t="str">
        <f t="shared" si="19"/>
        <v>62 DayOctober-December 2023NHS TaysideAll Cancer Types* (screened only)</v>
      </c>
      <c r="B1200" t="s">
        <v>193</v>
      </c>
      <c r="C1200" t="s">
        <v>197</v>
      </c>
      <c r="D1200" t="s">
        <v>6</v>
      </c>
      <c r="E1200" t="s">
        <v>95</v>
      </c>
      <c r="F1200">
        <v>62</v>
      </c>
      <c r="G1200">
        <v>54</v>
      </c>
      <c r="H1200">
        <v>87.096774193548399</v>
      </c>
      <c r="I1200">
        <v>88</v>
      </c>
      <c r="J1200">
        <v>49</v>
      </c>
      <c r="K1200">
        <v>65</v>
      </c>
      <c r="L1200">
        <v>68</v>
      </c>
      <c r="M1200" s="39"/>
    </row>
    <row r="1201" spans="1:13" x14ac:dyDescent="0.35">
      <c r="A1201" t="str">
        <f t="shared" si="19"/>
        <v>62 DayOctober-December 2023SCANAll Cancer Types* (screened only)</v>
      </c>
      <c r="B1201" t="s">
        <v>193</v>
      </c>
      <c r="C1201" t="s">
        <v>197</v>
      </c>
      <c r="D1201" t="s">
        <v>9</v>
      </c>
      <c r="E1201" t="s">
        <v>95</v>
      </c>
      <c r="F1201">
        <v>180</v>
      </c>
      <c r="G1201">
        <v>152</v>
      </c>
      <c r="H1201">
        <v>84.4444444444444</v>
      </c>
      <c r="I1201">
        <v>170</v>
      </c>
      <c r="J1201">
        <v>53</v>
      </c>
      <c r="K1201">
        <v>69</v>
      </c>
      <c r="L1201">
        <v>84</v>
      </c>
      <c r="M1201" s="38"/>
    </row>
    <row r="1202" spans="1:13" x14ac:dyDescent="0.35">
      <c r="A1202" t="str">
        <f t="shared" si="19"/>
        <v>62 DayOctober-December 2023WOSCANAll Cancer Types* (screened only)</v>
      </c>
      <c r="B1202" t="s">
        <v>193</v>
      </c>
      <c r="C1202" t="s">
        <v>197</v>
      </c>
      <c r="D1202" t="s">
        <v>10</v>
      </c>
      <c r="E1202" t="s">
        <v>95</v>
      </c>
      <c r="F1202">
        <v>333</v>
      </c>
      <c r="G1202">
        <v>250</v>
      </c>
      <c r="H1202">
        <v>75.075075075075105</v>
      </c>
      <c r="I1202">
        <v>207</v>
      </c>
      <c r="J1202">
        <v>50</v>
      </c>
      <c r="K1202">
        <v>90</v>
      </c>
      <c r="L1202">
        <v>102</v>
      </c>
      <c r="M1202" s="39"/>
    </row>
    <row r="1203" spans="1:13" x14ac:dyDescent="0.35">
      <c r="A1203" t="str">
        <f t="shared" si="19"/>
        <v>62 DayOctober-December 2023NCABreast</v>
      </c>
      <c r="B1203" t="s">
        <v>193</v>
      </c>
      <c r="C1203" t="s">
        <v>197</v>
      </c>
      <c r="D1203" t="s">
        <v>150</v>
      </c>
      <c r="E1203" t="s">
        <v>12</v>
      </c>
      <c r="F1203">
        <v>256</v>
      </c>
      <c r="G1203">
        <v>174</v>
      </c>
      <c r="H1203">
        <v>67.96875</v>
      </c>
      <c r="I1203">
        <v>134</v>
      </c>
      <c r="J1203">
        <v>55</v>
      </c>
      <c r="K1203">
        <v>86</v>
      </c>
      <c r="L1203">
        <v>96</v>
      </c>
      <c r="M1203" s="38"/>
    </row>
    <row r="1204" spans="1:13" x14ac:dyDescent="0.35">
      <c r="A1204" t="str">
        <f t="shared" si="19"/>
        <v>62 DayOctober-December 2023NHS Ayrshire &amp; ArranBreast</v>
      </c>
      <c r="B1204" t="s">
        <v>193</v>
      </c>
      <c r="C1204" t="s">
        <v>197</v>
      </c>
      <c r="D1204" t="s">
        <v>162</v>
      </c>
      <c r="E1204" t="s">
        <v>12</v>
      </c>
      <c r="F1204">
        <v>98</v>
      </c>
      <c r="G1204">
        <v>88</v>
      </c>
      <c r="H1204">
        <v>89.7959183673469</v>
      </c>
      <c r="I1204">
        <v>79</v>
      </c>
      <c r="J1204">
        <v>43</v>
      </c>
      <c r="K1204">
        <v>63</v>
      </c>
      <c r="L1204">
        <v>70</v>
      </c>
      <c r="M1204" s="39"/>
    </row>
    <row r="1205" spans="1:13" x14ac:dyDescent="0.35">
      <c r="A1205" t="str">
        <f t="shared" si="19"/>
        <v>62 DayOctober-December 2023NHS BordersBreast</v>
      </c>
      <c r="B1205" t="s">
        <v>193</v>
      </c>
      <c r="C1205" t="s">
        <v>197</v>
      </c>
      <c r="D1205" t="s">
        <v>0</v>
      </c>
      <c r="E1205" t="s">
        <v>12</v>
      </c>
      <c r="F1205">
        <v>12</v>
      </c>
      <c r="G1205">
        <v>12</v>
      </c>
      <c r="H1205">
        <v>100</v>
      </c>
      <c r="I1205">
        <v>61</v>
      </c>
      <c r="J1205">
        <v>38</v>
      </c>
      <c r="M1205" s="38"/>
    </row>
    <row r="1206" spans="1:13" x14ac:dyDescent="0.35">
      <c r="A1206" t="str">
        <f t="shared" si="19"/>
        <v>62 DayOctober-December 2023NHS Dumfries &amp; GallowayBreast</v>
      </c>
      <c r="B1206" t="s">
        <v>193</v>
      </c>
      <c r="C1206" t="s">
        <v>197</v>
      </c>
      <c r="D1206" t="s">
        <v>163</v>
      </c>
      <c r="E1206" t="s">
        <v>12</v>
      </c>
      <c r="F1206">
        <v>29</v>
      </c>
      <c r="G1206">
        <v>29</v>
      </c>
      <c r="H1206">
        <v>100</v>
      </c>
      <c r="I1206">
        <v>54</v>
      </c>
      <c r="J1206">
        <v>31</v>
      </c>
      <c r="M1206" s="39"/>
    </row>
    <row r="1207" spans="1:13" x14ac:dyDescent="0.35">
      <c r="A1207" t="str">
        <f t="shared" si="19"/>
        <v>62 DayOctober-December 2023NHS FifeBreast</v>
      </c>
      <c r="B1207" t="s">
        <v>193</v>
      </c>
      <c r="C1207" t="s">
        <v>197</v>
      </c>
      <c r="D1207" t="s">
        <v>164</v>
      </c>
      <c r="E1207" t="s">
        <v>12</v>
      </c>
      <c r="F1207">
        <v>42</v>
      </c>
      <c r="G1207">
        <v>42</v>
      </c>
      <c r="H1207">
        <v>100</v>
      </c>
      <c r="I1207">
        <v>60</v>
      </c>
      <c r="J1207">
        <v>43</v>
      </c>
      <c r="K1207">
        <v>58</v>
      </c>
      <c r="L1207">
        <v>59</v>
      </c>
      <c r="M1207" s="38"/>
    </row>
    <row r="1208" spans="1:13" x14ac:dyDescent="0.35">
      <c r="A1208" t="str">
        <f t="shared" si="19"/>
        <v>62 DayOctober-December 2023NHS Forth ValleyBreast</v>
      </c>
      <c r="B1208" t="s">
        <v>193</v>
      </c>
      <c r="C1208" t="s">
        <v>197</v>
      </c>
      <c r="D1208" t="s">
        <v>165</v>
      </c>
      <c r="E1208" t="s">
        <v>12</v>
      </c>
      <c r="F1208">
        <v>44</v>
      </c>
      <c r="G1208">
        <v>44</v>
      </c>
      <c r="H1208">
        <v>100</v>
      </c>
      <c r="I1208">
        <v>59</v>
      </c>
      <c r="J1208">
        <v>35</v>
      </c>
      <c r="K1208">
        <v>53</v>
      </c>
      <c r="L1208">
        <v>54</v>
      </c>
      <c r="M1208" s="39"/>
    </row>
    <row r="1209" spans="1:13" x14ac:dyDescent="0.35">
      <c r="A1209" t="str">
        <f t="shared" si="19"/>
        <v>62 DayOctober-December 2023NHS GrampianBreast</v>
      </c>
      <c r="B1209" t="s">
        <v>193</v>
      </c>
      <c r="C1209" t="s">
        <v>197</v>
      </c>
      <c r="D1209" t="s">
        <v>166</v>
      </c>
      <c r="E1209" t="s">
        <v>12</v>
      </c>
      <c r="F1209">
        <v>104</v>
      </c>
      <c r="G1209">
        <v>53</v>
      </c>
      <c r="H1209">
        <v>50.961538461538503</v>
      </c>
      <c r="I1209">
        <v>134</v>
      </c>
      <c r="J1209">
        <v>60</v>
      </c>
      <c r="K1209">
        <v>97</v>
      </c>
      <c r="L1209">
        <v>109</v>
      </c>
      <c r="M1209" s="38"/>
    </row>
    <row r="1210" spans="1:13" x14ac:dyDescent="0.35">
      <c r="A1210" t="str">
        <f t="shared" si="19"/>
        <v>62 DayOctober-December 2023NHS Greater Glasgow &amp; ClydeBreast</v>
      </c>
      <c r="B1210" t="s">
        <v>193</v>
      </c>
      <c r="C1210" t="s">
        <v>197</v>
      </c>
      <c r="D1210" t="s">
        <v>11</v>
      </c>
      <c r="E1210" t="s">
        <v>12</v>
      </c>
      <c r="F1210">
        <v>350</v>
      </c>
      <c r="G1210">
        <v>305</v>
      </c>
      <c r="H1210">
        <v>87.142857142857096</v>
      </c>
      <c r="I1210">
        <v>118</v>
      </c>
      <c r="J1210">
        <v>45</v>
      </c>
      <c r="K1210">
        <v>69</v>
      </c>
      <c r="L1210">
        <v>84</v>
      </c>
      <c r="M1210" s="39"/>
    </row>
    <row r="1211" spans="1:13" x14ac:dyDescent="0.35">
      <c r="A1211" t="str">
        <f t="shared" si="19"/>
        <v>62 DayOctober-December 2023NHS HighlandBreast</v>
      </c>
      <c r="B1211" t="s">
        <v>193</v>
      </c>
      <c r="C1211" t="s">
        <v>197</v>
      </c>
      <c r="D1211" t="s">
        <v>1</v>
      </c>
      <c r="E1211" t="s">
        <v>12</v>
      </c>
      <c r="F1211">
        <v>59</v>
      </c>
      <c r="G1211">
        <v>37</v>
      </c>
      <c r="H1211">
        <v>62.711864406779704</v>
      </c>
      <c r="I1211">
        <v>94</v>
      </c>
      <c r="J1211">
        <v>58</v>
      </c>
      <c r="K1211">
        <v>76</v>
      </c>
      <c r="L1211">
        <v>80</v>
      </c>
      <c r="M1211" s="38"/>
    </row>
    <row r="1212" spans="1:13" x14ac:dyDescent="0.35">
      <c r="A1212" t="str">
        <f t="shared" si="19"/>
        <v>62 DayOctober-December 2023NHS LanarkshireBreast</v>
      </c>
      <c r="B1212" t="s">
        <v>193</v>
      </c>
      <c r="C1212" t="s">
        <v>197</v>
      </c>
      <c r="D1212" t="s">
        <v>2</v>
      </c>
      <c r="E1212" t="s">
        <v>12</v>
      </c>
      <c r="F1212">
        <v>72</v>
      </c>
      <c r="G1212">
        <v>68</v>
      </c>
      <c r="H1212">
        <v>94.4444444444444</v>
      </c>
      <c r="I1212">
        <v>84</v>
      </c>
      <c r="J1212">
        <v>41</v>
      </c>
      <c r="K1212">
        <v>59</v>
      </c>
      <c r="L1212">
        <v>63</v>
      </c>
      <c r="M1212" s="39"/>
    </row>
    <row r="1213" spans="1:13" x14ac:dyDescent="0.35">
      <c r="A1213" t="str">
        <f t="shared" si="19"/>
        <v>62 DayOctober-December 2023NHS LothianBreast</v>
      </c>
      <c r="B1213" t="s">
        <v>193</v>
      </c>
      <c r="C1213" t="s">
        <v>197</v>
      </c>
      <c r="D1213" t="s">
        <v>3</v>
      </c>
      <c r="E1213" t="s">
        <v>12</v>
      </c>
      <c r="F1213">
        <v>206</v>
      </c>
      <c r="G1213">
        <v>185</v>
      </c>
      <c r="H1213">
        <v>89.805825242718498</v>
      </c>
      <c r="I1213">
        <v>90</v>
      </c>
      <c r="J1213">
        <v>50</v>
      </c>
      <c r="K1213">
        <v>62</v>
      </c>
      <c r="L1213">
        <v>70</v>
      </c>
      <c r="M1213" s="38"/>
    </row>
    <row r="1214" spans="1:13" x14ac:dyDescent="0.35">
      <c r="A1214" t="str">
        <f t="shared" si="19"/>
        <v>62 DayOctober-December 2023NHS ScotlandBreast</v>
      </c>
      <c r="B1214" t="s">
        <v>193</v>
      </c>
      <c r="C1214" t="s">
        <v>197</v>
      </c>
      <c r="D1214" t="s">
        <v>8</v>
      </c>
      <c r="E1214" t="s">
        <v>12</v>
      </c>
      <c r="F1214">
        <v>1109</v>
      </c>
      <c r="G1214">
        <v>947</v>
      </c>
      <c r="H1214">
        <v>85.392245266005403</v>
      </c>
      <c r="I1214">
        <v>134</v>
      </c>
      <c r="J1214">
        <v>47</v>
      </c>
      <c r="K1214">
        <v>70</v>
      </c>
      <c r="L1214">
        <v>83</v>
      </c>
      <c r="M1214" s="39"/>
    </row>
    <row r="1215" spans="1:13" x14ac:dyDescent="0.35">
      <c r="A1215" t="str">
        <f t="shared" si="19"/>
        <v>62 DayOctober-December 2023NHS TaysideBreast</v>
      </c>
      <c r="B1215" t="s">
        <v>193</v>
      </c>
      <c r="C1215" t="s">
        <v>197</v>
      </c>
      <c r="D1215" t="s">
        <v>6</v>
      </c>
      <c r="E1215" t="s">
        <v>12</v>
      </c>
      <c r="F1215">
        <v>93</v>
      </c>
      <c r="G1215">
        <v>84</v>
      </c>
      <c r="H1215">
        <v>90.322580645161295</v>
      </c>
      <c r="I1215">
        <v>88</v>
      </c>
      <c r="J1215">
        <v>50</v>
      </c>
      <c r="K1215">
        <v>62</v>
      </c>
      <c r="L1215">
        <v>71</v>
      </c>
      <c r="M1215" s="38"/>
    </row>
    <row r="1216" spans="1:13" x14ac:dyDescent="0.35">
      <c r="A1216" t="str">
        <f t="shared" si="19"/>
        <v>62 DayOctober-December 2023SCANBreast</v>
      </c>
      <c r="B1216" t="s">
        <v>193</v>
      </c>
      <c r="C1216" t="s">
        <v>197</v>
      </c>
      <c r="D1216" t="s">
        <v>9</v>
      </c>
      <c r="E1216" t="s">
        <v>12</v>
      </c>
      <c r="F1216">
        <v>289</v>
      </c>
      <c r="G1216">
        <v>268</v>
      </c>
      <c r="H1216">
        <v>92.733564013840805</v>
      </c>
      <c r="I1216">
        <v>90</v>
      </c>
      <c r="J1216">
        <v>48</v>
      </c>
      <c r="K1216">
        <v>60</v>
      </c>
      <c r="L1216">
        <v>66</v>
      </c>
      <c r="M1216" s="39"/>
    </row>
    <row r="1217" spans="1:13" x14ac:dyDescent="0.35">
      <c r="A1217" t="str">
        <f t="shared" si="19"/>
        <v>62 DayOctober-December 2023WOSCANBreast</v>
      </c>
      <c r="B1217" t="s">
        <v>193</v>
      </c>
      <c r="C1217" t="s">
        <v>197</v>
      </c>
      <c r="D1217" t="s">
        <v>10</v>
      </c>
      <c r="E1217" t="s">
        <v>12</v>
      </c>
      <c r="F1217">
        <v>564</v>
      </c>
      <c r="G1217">
        <v>505</v>
      </c>
      <c r="H1217">
        <v>89.539007092198602</v>
      </c>
      <c r="I1217">
        <v>118</v>
      </c>
      <c r="J1217">
        <v>43</v>
      </c>
      <c r="K1217">
        <v>63</v>
      </c>
      <c r="L1217">
        <v>79</v>
      </c>
      <c r="M1217" s="38"/>
    </row>
    <row r="1218" spans="1:13" x14ac:dyDescent="0.35">
      <c r="A1218" t="str">
        <f t="shared" si="19"/>
        <v>62 DayOctober-December 2023NCABreast (screened excluded)</v>
      </c>
      <c r="B1218" t="s">
        <v>193</v>
      </c>
      <c r="C1218" t="s">
        <v>197</v>
      </c>
      <c r="D1218" t="s">
        <v>150</v>
      </c>
      <c r="E1218" t="s">
        <v>30</v>
      </c>
      <c r="F1218">
        <v>115</v>
      </c>
      <c r="G1218">
        <v>56</v>
      </c>
      <c r="H1218">
        <v>48.695652173912997</v>
      </c>
      <c r="I1218">
        <v>134</v>
      </c>
      <c r="J1218">
        <v>63</v>
      </c>
      <c r="K1218">
        <v>97</v>
      </c>
      <c r="L1218">
        <v>108</v>
      </c>
      <c r="M1218" s="39"/>
    </row>
    <row r="1219" spans="1:13" x14ac:dyDescent="0.35">
      <c r="A1219" t="str">
        <f t="shared" si="19"/>
        <v>62 DayOctober-December 2023NHS Ayrshire &amp; ArranBreast (screened excluded)</v>
      </c>
      <c r="B1219" t="s">
        <v>193</v>
      </c>
      <c r="C1219" t="s">
        <v>197</v>
      </c>
      <c r="D1219" t="s">
        <v>162</v>
      </c>
      <c r="E1219" t="s">
        <v>30</v>
      </c>
      <c r="F1219">
        <v>38</v>
      </c>
      <c r="G1219">
        <v>33</v>
      </c>
      <c r="H1219">
        <v>86.842105263157904</v>
      </c>
      <c r="I1219">
        <v>76</v>
      </c>
      <c r="J1219">
        <v>50</v>
      </c>
      <c r="M1219" s="38"/>
    </row>
    <row r="1220" spans="1:13" x14ac:dyDescent="0.35">
      <c r="A1220" t="str">
        <f t="shared" si="19"/>
        <v>62 DayOctober-December 2023NHS BordersBreast (screened excluded)</v>
      </c>
      <c r="B1220" t="s">
        <v>193</v>
      </c>
      <c r="C1220" t="s">
        <v>197</v>
      </c>
      <c r="D1220" t="s">
        <v>0</v>
      </c>
      <c r="E1220" t="s">
        <v>30</v>
      </c>
      <c r="F1220">
        <v>12</v>
      </c>
      <c r="G1220">
        <v>12</v>
      </c>
      <c r="H1220">
        <v>100</v>
      </c>
      <c r="I1220">
        <v>61</v>
      </c>
      <c r="J1220">
        <v>38</v>
      </c>
      <c r="M1220" s="39"/>
    </row>
    <row r="1221" spans="1:13" x14ac:dyDescent="0.35">
      <c r="A1221" t="str">
        <f t="shared" si="19"/>
        <v>62 DayOctober-December 2023NHS Dumfries &amp; GallowayBreast (screened excluded)</v>
      </c>
      <c r="B1221" t="s">
        <v>193</v>
      </c>
      <c r="C1221" t="s">
        <v>197</v>
      </c>
      <c r="D1221" t="s">
        <v>163</v>
      </c>
      <c r="E1221" t="s">
        <v>30</v>
      </c>
      <c r="F1221">
        <v>29</v>
      </c>
      <c r="G1221">
        <v>29</v>
      </c>
      <c r="H1221">
        <v>100</v>
      </c>
      <c r="I1221">
        <v>54</v>
      </c>
      <c r="J1221">
        <v>31</v>
      </c>
      <c r="M1221" s="38"/>
    </row>
    <row r="1222" spans="1:13" x14ac:dyDescent="0.35">
      <c r="A1222" t="str">
        <f t="shared" si="19"/>
        <v>62 DayOctober-December 2023NHS FifeBreast (screened excluded)</v>
      </c>
      <c r="B1222" t="s">
        <v>193</v>
      </c>
      <c r="C1222" t="s">
        <v>197</v>
      </c>
      <c r="D1222" t="s">
        <v>164</v>
      </c>
      <c r="E1222" t="s">
        <v>30</v>
      </c>
      <c r="F1222">
        <v>42</v>
      </c>
      <c r="G1222">
        <v>42</v>
      </c>
      <c r="H1222">
        <v>100</v>
      </c>
      <c r="I1222">
        <v>60</v>
      </c>
      <c r="J1222">
        <v>43</v>
      </c>
      <c r="K1222">
        <v>58</v>
      </c>
      <c r="L1222">
        <v>59</v>
      </c>
      <c r="M1222" s="39"/>
    </row>
    <row r="1223" spans="1:13" x14ac:dyDescent="0.35">
      <c r="A1223" t="str">
        <f t="shared" si="19"/>
        <v>62 DayOctober-December 2023NHS Forth ValleyBreast (screened excluded)</v>
      </c>
      <c r="B1223" t="s">
        <v>193</v>
      </c>
      <c r="C1223" t="s">
        <v>197</v>
      </c>
      <c r="D1223" t="s">
        <v>165</v>
      </c>
      <c r="E1223" t="s">
        <v>30</v>
      </c>
      <c r="F1223">
        <v>44</v>
      </c>
      <c r="G1223">
        <v>44</v>
      </c>
      <c r="H1223">
        <v>100</v>
      </c>
      <c r="I1223">
        <v>59</v>
      </c>
      <c r="J1223">
        <v>35</v>
      </c>
      <c r="K1223">
        <v>53</v>
      </c>
      <c r="L1223">
        <v>54</v>
      </c>
      <c r="M1223" s="38"/>
    </row>
    <row r="1224" spans="1:13" x14ac:dyDescent="0.35">
      <c r="A1224" t="str">
        <f t="shared" si="19"/>
        <v>62 DayOctober-December 2023NHS GrampianBreast (screened excluded)</v>
      </c>
      <c r="B1224" t="s">
        <v>193</v>
      </c>
      <c r="C1224" t="s">
        <v>197</v>
      </c>
      <c r="D1224" t="s">
        <v>166</v>
      </c>
      <c r="E1224" t="s">
        <v>30</v>
      </c>
      <c r="F1224">
        <v>44</v>
      </c>
      <c r="G1224">
        <v>4</v>
      </c>
      <c r="H1224">
        <v>9.0909090909090899</v>
      </c>
      <c r="I1224">
        <v>134</v>
      </c>
      <c r="J1224">
        <v>86</v>
      </c>
      <c r="K1224">
        <v>110</v>
      </c>
      <c r="L1224">
        <v>127</v>
      </c>
      <c r="M1224" s="39"/>
    </row>
    <row r="1225" spans="1:13" x14ac:dyDescent="0.35">
      <c r="A1225" t="str">
        <f t="shared" si="19"/>
        <v>62 DayOctober-December 2023NHS Greater Glasgow &amp; ClydeBreast (screened excluded)</v>
      </c>
      <c r="B1225" t="s">
        <v>193</v>
      </c>
      <c r="C1225" t="s">
        <v>197</v>
      </c>
      <c r="D1225" t="s">
        <v>11</v>
      </c>
      <c r="E1225" t="s">
        <v>30</v>
      </c>
      <c r="F1225">
        <v>181</v>
      </c>
      <c r="G1225">
        <v>170</v>
      </c>
      <c r="H1225">
        <v>93.922651933701701</v>
      </c>
      <c r="I1225">
        <v>115</v>
      </c>
      <c r="J1225">
        <v>42</v>
      </c>
      <c r="K1225">
        <v>60</v>
      </c>
      <c r="L1225">
        <v>63</v>
      </c>
      <c r="M1225" s="38"/>
    </row>
    <row r="1226" spans="1:13" x14ac:dyDescent="0.35">
      <c r="A1226" t="str">
        <f t="shared" si="19"/>
        <v>62 DayOctober-December 2023NHS HighlandBreast (screened excluded)</v>
      </c>
      <c r="B1226" t="s">
        <v>193</v>
      </c>
      <c r="C1226" t="s">
        <v>197</v>
      </c>
      <c r="D1226" t="s">
        <v>1</v>
      </c>
      <c r="E1226" t="s">
        <v>30</v>
      </c>
      <c r="F1226">
        <v>35</v>
      </c>
      <c r="G1226">
        <v>20</v>
      </c>
      <c r="H1226">
        <v>57.142857142857103</v>
      </c>
      <c r="I1226">
        <v>94</v>
      </c>
      <c r="J1226">
        <v>61</v>
      </c>
      <c r="M1226" s="39"/>
    </row>
    <row r="1227" spans="1:13" x14ac:dyDescent="0.35">
      <c r="A1227" t="str">
        <f t="shared" si="19"/>
        <v>62 DayOctober-December 2023NHS LanarkshireBreast (screened excluded)</v>
      </c>
      <c r="B1227" t="s">
        <v>193</v>
      </c>
      <c r="C1227" t="s">
        <v>197</v>
      </c>
      <c r="D1227" t="s">
        <v>2</v>
      </c>
      <c r="E1227" t="s">
        <v>30</v>
      </c>
      <c r="F1227">
        <v>72</v>
      </c>
      <c r="G1227">
        <v>68</v>
      </c>
      <c r="H1227">
        <v>94.4444444444444</v>
      </c>
      <c r="I1227">
        <v>84</v>
      </c>
      <c r="J1227">
        <v>41</v>
      </c>
      <c r="K1227">
        <v>59</v>
      </c>
      <c r="L1227">
        <v>63</v>
      </c>
      <c r="M1227" s="38"/>
    </row>
    <row r="1228" spans="1:13" x14ac:dyDescent="0.35">
      <c r="A1228" t="str">
        <f t="shared" si="19"/>
        <v>62 DayOctober-December 2023NHS LothianBreast (screened excluded)</v>
      </c>
      <c r="B1228" t="s">
        <v>193</v>
      </c>
      <c r="C1228" t="s">
        <v>197</v>
      </c>
      <c r="D1228" t="s">
        <v>3</v>
      </c>
      <c r="E1228" t="s">
        <v>30</v>
      </c>
      <c r="F1228">
        <v>90</v>
      </c>
      <c r="G1228">
        <v>75</v>
      </c>
      <c r="H1228">
        <v>83.3333333333333</v>
      </c>
      <c r="I1228">
        <v>90</v>
      </c>
      <c r="J1228">
        <v>48</v>
      </c>
      <c r="K1228">
        <v>69</v>
      </c>
      <c r="L1228">
        <v>77</v>
      </c>
      <c r="M1228" s="39"/>
    </row>
    <row r="1229" spans="1:13" x14ac:dyDescent="0.35">
      <c r="A1229" t="str">
        <f t="shared" si="19"/>
        <v>62 DayOctober-December 2023NHS ScotlandBreast (screened excluded)</v>
      </c>
      <c r="B1229" t="s">
        <v>193</v>
      </c>
      <c r="C1229" t="s">
        <v>197</v>
      </c>
      <c r="D1229" t="s">
        <v>8</v>
      </c>
      <c r="E1229" t="s">
        <v>30</v>
      </c>
      <c r="F1229">
        <v>623</v>
      </c>
      <c r="G1229">
        <v>529</v>
      </c>
      <c r="H1229">
        <v>84.911717495987205</v>
      </c>
      <c r="I1229">
        <v>134</v>
      </c>
      <c r="J1229">
        <v>45</v>
      </c>
      <c r="K1229">
        <v>72</v>
      </c>
      <c r="L1229">
        <v>84</v>
      </c>
      <c r="M1229" s="38"/>
    </row>
    <row r="1230" spans="1:13" x14ac:dyDescent="0.35">
      <c r="A1230" t="str">
        <f t="shared" si="19"/>
        <v>62 DayOctober-December 2023NHS TaysideBreast (screened excluded)</v>
      </c>
      <c r="B1230" t="s">
        <v>193</v>
      </c>
      <c r="C1230" t="s">
        <v>197</v>
      </c>
      <c r="D1230" t="s">
        <v>6</v>
      </c>
      <c r="E1230" t="s">
        <v>30</v>
      </c>
      <c r="F1230">
        <v>36</v>
      </c>
      <c r="G1230">
        <v>32</v>
      </c>
      <c r="H1230">
        <v>88.8888888888889</v>
      </c>
      <c r="I1230">
        <v>82</v>
      </c>
      <c r="J1230">
        <v>55</v>
      </c>
      <c r="M1230" s="39"/>
    </row>
    <row r="1231" spans="1:13" x14ac:dyDescent="0.35">
      <c r="A1231" t="str">
        <f t="shared" si="19"/>
        <v>62 DayOctober-December 2023SCANBreast (screened excluded)</v>
      </c>
      <c r="B1231" t="s">
        <v>193</v>
      </c>
      <c r="C1231" t="s">
        <v>197</v>
      </c>
      <c r="D1231" t="s">
        <v>9</v>
      </c>
      <c r="E1231" t="s">
        <v>30</v>
      </c>
      <c r="F1231">
        <v>173</v>
      </c>
      <c r="G1231">
        <v>158</v>
      </c>
      <c r="H1231">
        <v>91.329479768786101</v>
      </c>
      <c r="I1231">
        <v>90</v>
      </c>
      <c r="J1231">
        <v>43</v>
      </c>
      <c r="K1231">
        <v>61</v>
      </c>
      <c r="L1231">
        <v>69</v>
      </c>
      <c r="M1231" s="38"/>
    </row>
    <row r="1232" spans="1:13" x14ac:dyDescent="0.35">
      <c r="A1232" t="str">
        <f t="shared" si="19"/>
        <v>62 DayOctober-December 2023WOSCANBreast (screened excluded)</v>
      </c>
      <c r="B1232" t="s">
        <v>193</v>
      </c>
      <c r="C1232" t="s">
        <v>197</v>
      </c>
      <c r="D1232" t="s">
        <v>10</v>
      </c>
      <c r="E1232" t="s">
        <v>30</v>
      </c>
      <c r="F1232">
        <v>335</v>
      </c>
      <c r="G1232">
        <v>315</v>
      </c>
      <c r="H1232">
        <v>94.029850746268707</v>
      </c>
      <c r="I1232">
        <v>115</v>
      </c>
      <c r="J1232">
        <v>42</v>
      </c>
      <c r="K1232">
        <v>60</v>
      </c>
      <c r="L1232">
        <v>64</v>
      </c>
      <c r="M1232" s="39"/>
    </row>
    <row r="1233" spans="1:13" x14ac:dyDescent="0.35">
      <c r="A1233" t="str">
        <f t="shared" si="19"/>
        <v>62 DayOctober-December 2023NCABreast (screened only)</v>
      </c>
      <c r="B1233" t="s">
        <v>193</v>
      </c>
      <c r="C1233" t="s">
        <v>197</v>
      </c>
      <c r="D1233" t="s">
        <v>150</v>
      </c>
      <c r="E1233" t="s">
        <v>31</v>
      </c>
      <c r="F1233">
        <v>141</v>
      </c>
      <c r="G1233">
        <v>118</v>
      </c>
      <c r="H1233">
        <v>83.687943262411395</v>
      </c>
      <c r="I1233">
        <v>96</v>
      </c>
      <c r="J1233">
        <v>46</v>
      </c>
      <c r="K1233">
        <v>69</v>
      </c>
      <c r="L1233">
        <v>78</v>
      </c>
      <c r="M1233" s="38"/>
    </row>
    <row r="1234" spans="1:13" x14ac:dyDescent="0.35">
      <c r="A1234" t="str">
        <f t="shared" ref="A1234:A1297" si="20">CONCATENATE(B1234,C1234,D1234,E1234)</f>
        <v>62 DayOctober-December 2023NHS Ayrshire &amp; ArranBreast (screened only)</v>
      </c>
      <c r="B1234" t="s">
        <v>193</v>
      </c>
      <c r="C1234" t="s">
        <v>197</v>
      </c>
      <c r="D1234" t="s">
        <v>162</v>
      </c>
      <c r="E1234" t="s">
        <v>31</v>
      </c>
      <c r="F1234">
        <v>60</v>
      </c>
      <c r="G1234">
        <v>55</v>
      </c>
      <c r="H1234">
        <v>91.6666666666667</v>
      </c>
      <c r="I1234">
        <v>79</v>
      </c>
      <c r="J1234">
        <v>40</v>
      </c>
      <c r="K1234">
        <v>62</v>
      </c>
      <c r="L1234">
        <v>70</v>
      </c>
      <c r="M1234" s="39"/>
    </row>
    <row r="1235" spans="1:13" x14ac:dyDescent="0.35">
      <c r="A1235" t="str">
        <f t="shared" si="20"/>
        <v>62 DayOctober-December 2023NHS GrampianBreast (screened only)</v>
      </c>
      <c r="B1235" t="s">
        <v>193</v>
      </c>
      <c r="C1235" t="s">
        <v>197</v>
      </c>
      <c r="D1235" t="s">
        <v>166</v>
      </c>
      <c r="E1235" t="s">
        <v>31</v>
      </c>
      <c r="F1235">
        <v>60</v>
      </c>
      <c r="G1235">
        <v>49</v>
      </c>
      <c r="H1235">
        <v>81.6666666666667</v>
      </c>
      <c r="I1235">
        <v>96</v>
      </c>
      <c r="J1235">
        <v>36</v>
      </c>
      <c r="K1235">
        <v>71</v>
      </c>
      <c r="L1235">
        <v>81</v>
      </c>
      <c r="M1235" s="38"/>
    </row>
    <row r="1236" spans="1:13" x14ac:dyDescent="0.35">
      <c r="A1236" t="str">
        <f t="shared" si="20"/>
        <v>62 DayOctober-December 2023NHS Greater Glasgow &amp; ClydeBreast (screened only)</v>
      </c>
      <c r="B1236" t="s">
        <v>193</v>
      </c>
      <c r="C1236" t="s">
        <v>197</v>
      </c>
      <c r="D1236" t="s">
        <v>11</v>
      </c>
      <c r="E1236" t="s">
        <v>31</v>
      </c>
      <c r="F1236">
        <v>169</v>
      </c>
      <c r="G1236">
        <v>135</v>
      </c>
      <c r="H1236">
        <v>79.881656804733694</v>
      </c>
      <c r="I1236">
        <v>118</v>
      </c>
      <c r="J1236">
        <v>49</v>
      </c>
      <c r="K1236">
        <v>83</v>
      </c>
      <c r="L1236">
        <v>90</v>
      </c>
      <c r="M1236" s="39"/>
    </row>
    <row r="1237" spans="1:13" x14ac:dyDescent="0.35">
      <c r="A1237" t="str">
        <f t="shared" si="20"/>
        <v>62 DayOctober-December 2023NHS HighlandBreast (screened only)</v>
      </c>
      <c r="B1237" t="s">
        <v>193</v>
      </c>
      <c r="C1237" t="s">
        <v>197</v>
      </c>
      <c r="D1237" t="s">
        <v>1</v>
      </c>
      <c r="E1237" t="s">
        <v>31</v>
      </c>
      <c r="F1237">
        <v>24</v>
      </c>
      <c r="G1237">
        <v>17</v>
      </c>
      <c r="H1237">
        <v>70.8333333333333</v>
      </c>
      <c r="I1237">
        <v>83</v>
      </c>
      <c r="J1237">
        <v>49</v>
      </c>
      <c r="M1237" s="38"/>
    </row>
    <row r="1238" spans="1:13" x14ac:dyDescent="0.35">
      <c r="A1238" t="str">
        <f t="shared" si="20"/>
        <v>62 DayOctober-December 2023NHS LothianBreast (screened only)</v>
      </c>
      <c r="B1238" t="s">
        <v>193</v>
      </c>
      <c r="C1238" t="s">
        <v>197</v>
      </c>
      <c r="D1238" t="s">
        <v>3</v>
      </c>
      <c r="E1238" t="s">
        <v>31</v>
      </c>
      <c r="F1238">
        <v>116</v>
      </c>
      <c r="G1238">
        <v>110</v>
      </c>
      <c r="H1238">
        <v>94.827586206896598</v>
      </c>
      <c r="I1238">
        <v>78</v>
      </c>
      <c r="J1238">
        <v>52</v>
      </c>
      <c r="K1238">
        <v>60</v>
      </c>
      <c r="L1238">
        <v>62</v>
      </c>
      <c r="M1238" s="39"/>
    </row>
    <row r="1239" spans="1:13" x14ac:dyDescent="0.35">
      <c r="A1239" t="str">
        <f t="shared" si="20"/>
        <v>62 DayOctober-December 2023NHS ScotlandBreast (screened only)</v>
      </c>
      <c r="B1239" t="s">
        <v>193</v>
      </c>
      <c r="C1239" t="s">
        <v>197</v>
      </c>
      <c r="D1239" t="s">
        <v>8</v>
      </c>
      <c r="E1239" t="s">
        <v>31</v>
      </c>
      <c r="F1239">
        <v>486</v>
      </c>
      <c r="G1239">
        <v>418</v>
      </c>
      <c r="H1239">
        <v>86.008230452674894</v>
      </c>
      <c r="I1239">
        <v>118</v>
      </c>
      <c r="J1239">
        <v>48</v>
      </c>
      <c r="K1239">
        <v>69</v>
      </c>
      <c r="L1239">
        <v>82</v>
      </c>
      <c r="M1239" s="38"/>
    </row>
    <row r="1240" spans="1:13" x14ac:dyDescent="0.35">
      <c r="A1240" t="str">
        <f t="shared" si="20"/>
        <v>62 DayOctober-December 2023NHS TaysideBreast (screened only)</v>
      </c>
      <c r="B1240" t="s">
        <v>193</v>
      </c>
      <c r="C1240" t="s">
        <v>197</v>
      </c>
      <c r="D1240" t="s">
        <v>6</v>
      </c>
      <c r="E1240" t="s">
        <v>31</v>
      </c>
      <c r="F1240">
        <v>57</v>
      </c>
      <c r="G1240">
        <v>52</v>
      </c>
      <c r="H1240">
        <v>91.228070175438603</v>
      </c>
      <c r="I1240">
        <v>88</v>
      </c>
      <c r="J1240">
        <v>49</v>
      </c>
      <c r="K1240">
        <v>62</v>
      </c>
      <c r="L1240">
        <v>67</v>
      </c>
      <c r="M1240" s="39"/>
    </row>
    <row r="1241" spans="1:13" x14ac:dyDescent="0.35">
      <c r="A1241" t="str">
        <f t="shared" si="20"/>
        <v>62 DayOctober-December 2023SCANBreast (screened only)</v>
      </c>
      <c r="B1241" t="s">
        <v>193</v>
      </c>
      <c r="C1241" t="s">
        <v>197</v>
      </c>
      <c r="D1241" t="s">
        <v>9</v>
      </c>
      <c r="E1241" t="s">
        <v>31</v>
      </c>
      <c r="F1241">
        <v>116</v>
      </c>
      <c r="G1241">
        <v>110</v>
      </c>
      <c r="H1241">
        <v>94.827586206896598</v>
      </c>
      <c r="I1241">
        <v>78</v>
      </c>
      <c r="J1241">
        <v>52</v>
      </c>
      <c r="K1241">
        <v>60</v>
      </c>
      <c r="L1241">
        <v>62</v>
      </c>
      <c r="M1241" s="38"/>
    </row>
    <row r="1242" spans="1:13" x14ac:dyDescent="0.35">
      <c r="A1242" t="str">
        <f t="shared" si="20"/>
        <v>62 DayOctober-December 2023WOSCANBreast (screened only)</v>
      </c>
      <c r="B1242" t="s">
        <v>193</v>
      </c>
      <c r="C1242" t="s">
        <v>197</v>
      </c>
      <c r="D1242" t="s">
        <v>10</v>
      </c>
      <c r="E1242" t="s">
        <v>31</v>
      </c>
      <c r="F1242">
        <v>229</v>
      </c>
      <c r="G1242">
        <v>190</v>
      </c>
      <c r="H1242">
        <v>82.969432314410497</v>
      </c>
      <c r="I1242">
        <v>118</v>
      </c>
      <c r="J1242">
        <v>46</v>
      </c>
      <c r="K1242">
        <v>80</v>
      </c>
      <c r="L1242">
        <v>87</v>
      </c>
      <c r="M1242" s="39"/>
    </row>
    <row r="1243" spans="1:13" x14ac:dyDescent="0.35">
      <c r="A1243" t="str">
        <f t="shared" si="20"/>
        <v>62 DayOctober-December 2023NCACervical</v>
      </c>
      <c r="B1243" t="s">
        <v>193</v>
      </c>
      <c r="C1243" t="s">
        <v>197</v>
      </c>
      <c r="D1243" t="s">
        <v>150</v>
      </c>
      <c r="E1243" t="s">
        <v>13</v>
      </c>
      <c r="F1243">
        <v>7</v>
      </c>
      <c r="G1243">
        <v>4</v>
      </c>
      <c r="H1243">
        <v>57.142857142857103</v>
      </c>
      <c r="I1243">
        <v>107</v>
      </c>
      <c r="J1243">
        <v>29</v>
      </c>
      <c r="M1243" s="38"/>
    </row>
    <row r="1244" spans="1:13" x14ac:dyDescent="0.35">
      <c r="A1244" t="str">
        <f t="shared" si="20"/>
        <v>62 DayOctober-December 2023NHS Ayrshire &amp; ArranCervical</v>
      </c>
      <c r="B1244" t="s">
        <v>193</v>
      </c>
      <c r="C1244" t="s">
        <v>197</v>
      </c>
      <c r="D1244" t="s">
        <v>162</v>
      </c>
      <c r="E1244" t="s">
        <v>13</v>
      </c>
      <c r="F1244">
        <v>7</v>
      </c>
      <c r="G1244">
        <v>6</v>
      </c>
      <c r="H1244">
        <v>85.714285714285694</v>
      </c>
      <c r="I1244">
        <v>150</v>
      </c>
      <c r="J1244">
        <v>52</v>
      </c>
      <c r="M1244" s="39"/>
    </row>
    <row r="1245" spans="1:13" x14ac:dyDescent="0.35">
      <c r="A1245" t="str">
        <f t="shared" si="20"/>
        <v>62 DayOctober-December 2023NHS Dumfries &amp; GallowayCervical</v>
      </c>
      <c r="B1245" t="s">
        <v>193</v>
      </c>
      <c r="C1245" t="s">
        <v>197</v>
      </c>
      <c r="D1245" t="s">
        <v>163</v>
      </c>
      <c r="E1245" t="s">
        <v>13</v>
      </c>
      <c r="F1245">
        <v>2</v>
      </c>
      <c r="G1245">
        <v>1</v>
      </c>
      <c r="H1245">
        <v>50</v>
      </c>
      <c r="I1245">
        <v>91</v>
      </c>
      <c r="M1245" s="38"/>
    </row>
    <row r="1246" spans="1:13" x14ac:dyDescent="0.35">
      <c r="A1246" t="str">
        <f t="shared" si="20"/>
        <v>62 DayOctober-December 2023NHS FifeCervical</v>
      </c>
      <c r="B1246" t="s">
        <v>193</v>
      </c>
      <c r="C1246" t="s">
        <v>197</v>
      </c>
      <c r="D1246" t="s">
        <v>164</v>
      </c>
      <c r="E1246" t="s">
        <v>13</v>
      </c>
      <c r="F1246">
        <v>2</v>
      </c>
      <c r="G1246">
        <v>2</v>
      </c>
      <c r="H1246">
        <v>100</v>
      </c>
      <c r="I1246">
        <v>52</v>
      </c>
      <c r="M1246" s="39"/>
    </row>
    <row r="1247" spans="1:13" x14ac:dyDescent="0.35">
      <c r="A1247" t="str">
        <f t="shared" si="20"/>
        <v>62 DayOctober-December 2023NHS Forth ValleyCervical</v>
      </c>
      <c r="B1247" t="s">
        <v>193</v>
      </c>
      <c r="C1247" t="s">
        <v>197</v>
      </c>
      <c r="D1247" t="s">
        <v>165</v>
      </c>
      <c r="E1247" t="s">
        <v>13</v>
      </c>
      <c r="F1247">
        <v>2</v>
      </c>
      <c r="G1247">
        <v>2</v>
      </c>
      <c r="H1247">
        <v>100</v>
      </c>
      <c r="I1247">
        <v>48</v>
      </c>
      <c r="M1247" s="38"/>
    </row>
    <row r="1248" spans="1:13" x14ac:dyDescent="0.35">
      <c r="A1248" t="str">
        <f t="shared" si="20"/>
        <v>62 DayOctober-December 2023NHS GrampianCervical</v>
      </c>
      <c r="B1248" t="s">
        <v>193</v>
      </c>
      <c r="C1248" t="s">
        <v>197</v>
      </c>
      <c r="D1248" t="s">
        <v>166</v>
      </c>
      <c r="E1248" t="s">
        <v>13</v>
      </c>
      <c r="F1248">
        <v>5</v>
      </c>
      <c r="G1248">
        <v>2</v>
      </c>
      <c r="H1248">
        <v>40</v>
      </c>
      <c r="I1248">
        <v>107</v>
      </c>
      <c r="J1248">
        <v>93</v>
      </c>
      <c r="M1248" s="39"/>
    </row>
    <row r="1249" spans="1:13" x14ac:dyDescent="0.35">
      <c r="A1249" t="str">
        <f t="shared" si="20"/>
        <v>62 DayOctober-December 2023NHS Greater Glasgow &amp; ClydeCervical</v>
      </c>
      <c r="B1249" t="s">
        <v>193</v>
      </c>
      <c r="C1249" t="s">
        <v>197</v>
      </c>
      <c r="D1249" t="s">
        <v>11</v>
      </c>
      <c r="E1249" t="s">
        <v>13</v>
      </c>
      <c r="F1249">
        <v>8</v>
      </c>
      <c r="G1249">
        <v>5</v>
      </c>
      <c r="H1249">
        <v>62.5</v>
      </c>
      <c r="I1249">
        <v>119</v>
      </c>
      <c r="J1249">
        <v>57</v>
      </c>
      <c r="M1249" s="38"/>
    </row>
    <row r="1250" spans="1:13" x14ac:dyDescent="0.35">
      <c r="A1250" t="str">
        <f t="shared" si="20"/>
        <v>62 DayOctober-December 2023NHS HighlandCervical</v>
      </c>
      <c r="B1250" t="s">
        <v>193</v>
      </c>
      <c r="C1250" t="s">
        <v>197</v>
      </c>
      <c r="D1250" t="s">
        <v>1</v>
      </c>
      <c r="E1250" t="s">
        <v>13</v>
      </c>
      <c r="F1250">
        <v>2</v>
      </c>
      <c r="G1250">
        <v>2</v>
      </c>
      <c r="H1250">
        <v>100</v>
      </c>
      <c r="I1250">
        <v>29</v>
      </c>
      <c r="M1250" s="39"/>
    </row>
    <row r="1251" spans="1:13" x14ac:dyDescent="0.35">
      <c r="A1251" t="str">
        <f t="shared" si="20"/>
        <v>62 DayOctober-December 2023NHS LanarkshireCervical</v>
      </c>
      <c r="B1251" t="s">
        <v>193</v>
      </c>
      <c r="C1251" t="s">
        <v>197</v>
      </c>
      <c r="D1251" t="s">
        <v>2</v>
      </c>
      <c r="E1251" t="s">
        <v>13</v>
      </c>
      <c r="F1251">
        <v>16</v>
      </c>
      <c r="G1251">
        <v>12</v>
      </c>
      <c r="H1251">
        <v>75</v>
      </c>
      <c r="I1251">
        <v>102</v>
      </c>
      <c r="J1251">
        <v>55</v>
      </c>
      <c r="M1251" s="38"/>
    </row>
    <row r="1252" spans="1:13" x14ac:dyDescent="0.35">
      <c r="A1252" t="str">
        <f t="shared" si="20"/>
        <v>62 DayOctober-December 2023NHS LothianCervical</v>
      </c>
      <c r="B1252" t="s">
        <v>193</v>
      </c>
      <c r="C1252" t="s">
        <v>197</v>
      </c>
      <c r="D1252" t="s">
        <v>3</v>
      </c>
      <c r="E1252" t="s">
        <v>13</v>
      </c>
      <c r="F1252">
        <v>2</v>
      </c>
      <c r="G1252">
        <v>0</v>
      </c>
      <c r="H1252">
        <v>0</v>
      </c>
      <c r="I1252">
        <v>103</v>
      </c>
      <c r="M1252" s="39"/>
    </row>
    <row r="1253" spans="1:13" x14ac:dyDescent="0.35">
      <c r="A1253" t="str">
        <f t="shared" si="20"/>
        <v>62 DayOctober-December 2023NHS ScotlandCervical</v>
      </c>
      <c r="B1253" t="s">
        <v>193</v>
      </c>
      <c r="C1253" t="s">
        <v>197</v>
      </c>
      <c r="D1253" t="s">
        <v>8</v>
      </c>
      <c r="E1253" t="s">
        <v>13</v>
      </c>
      <c r="F1253">
        <v>46</v>
      </c>
      <c r="G1253">
        <v>32</v>
      </c>
      <c r="H1253">
        <v>69.565217391304301</v>
      </c>
      <c r="I1253">
        <v>150</v>
      </c>
      <c r="J1253">
        <v>54</v>
      </c>
      <c r="K1253">
        <v>102</v>
      </c>
      <c r="L1253">
        <v>106</v>
      </c>
      <c r="M1253" s="38"/>
    </row>
    <row r="1254" spans="1:13" x14ac:dyDescent="0.35">
      <c r="A1254" t="str">
        <f t="shared" si="20"/>
        <v>62 DayOctober-December 2023SCANCervical</v>
      </c>
      <c r="B1254" t="s">
        <v>193</v>
      </c>
      <c r="C1254" t="s">
        <v>197</v>
      </c>
      <c r="D1254" t="s">
        <v>9</v>
      </c>
      <c r="E1254" t="s">
        <v>13</v>
      </c>
      <c r="F1254">
        <v>6</v>
      </c>
      <c r="G1254">
        <v>3</v>
      </c>
      <c r="H1254">
        <v>50</v>
      </c>
      <c r="I1254">
        <v>103</v>
      </c>
      <c r="J1254">
        <v>74</v>
      </c>
      <c r="M1254" s="39"/>
    </row>
    <row r="1255" spans="1:13" x14ac:dyDescent="0.35">
      <c r="A1255" t="str">
        <f t="shared" si="20"/>
        <v>62 DayOctober-December 2023WOSCANCervical</v>
      </c>
      <c r="B1255" t="s">
        <v>193</v>
      </c>
      <c r="C1255" t="s">
        <v>197</v>
      </c>
      <c r="D1255" t="s">
        <v>10</v>
      </c>
      <c r="E1255" t="s">
        <v>13</v>
      </c>
      <c r="F1255">
        <v>33</v>
      </c>
      <c r="G1255">
        <v>25</v>
      </c>
      <c r="H1255">
        <v>75.757575757575793</v>
      </c>
      <c r="I1255">
        <v>150</v>
      </c>
      <c r="J1255">
        <v>53</v>
      </c>
      <c r="M1255" s="38"/>
    </row>
    <row r="1256" spans="1:13" x14ac:dyDescent="0.35">
      <c r="A1256" t="str">
        <f t="shared" si="20"/>
        <v>62 DayOctober-December 2023NCACervical (screened excluded)</v>
      </c>
      <c r="B1256" t="s">
        <v>193</v>
      </c>
      <c r="C1256" t="s">
        <v>197</v>
      </c>
      <c r="D1256" t="s">
        <v>150</v>
      </c>
      <c r="E1256" t="s">
        <v>32</v>
      </c>
      <c r="F1256">
        <v>3</v>
      </c>
      <c r="G1256">
        <v>1</v>
      </c>
      <c r="H1256">
        <v>33.3333333333333</v>
      </c>
      <c r="I1256">
        <v>101</v>
      </c>
      <c r="J1256">
        <v>93</v>
      </c>
      <c r="M1256" s="39"/>
    </row>
    <row r="1257" spans="1:13" x14ac:dyDescent="0.35">
      <c r="A1257" t="str">
        <f t="shared" si="20"/>
        <v>62 DayOctober-December 2023NHS Ayrshire &amp; ArranCervical (screened excluded)</v>
      </c>
      <c r="B1257" t="s">
        <v>193</v>
      </c>
      <c r="C1257" t="s">
        <v>197</v>
      </c>
      <c r="D1257" t="s">
        <v>162</v>
      </c>
      <c r="E1257" t="s">
        <v>32</v>
      </c>
      <c r="F1257">
        <v>3</v>
      </c>
      <c r="G1257">
        <v>2</v>
      </c>
      <c r="H1257">
        <v>66.6666666666667</v>
      </c>
      <c r="I1257">
        <v>150</v>
      </c>
      <c r="J1257">
        <v>52</v>
      </c>
      <c r="M1257" s="38"/>
    </row>
    <row r="1258" spans="1:13" x14ac:dyDescent="0.35">
      <c r="A1258" t="str">
        <f t="shared" si="20"/>
        <v>62 DayOctober-December 2023NHS Dumfries &amp; GallowayCervical (screened excluded)</v>
      </c>
      <c r="B1258" t="s">
        <v>193</v>
      </c>
      <c r="C1258" t="s">
        <v>197</v>
      </c>
      <c r="D1258" t="s">
        <v>163</v>
      </c>
      <c r="E1258" t="s">
        <v>32</v>
      </c>
      <c r="F1258">
        <v>1</v>
      </c>
      <c r="G1258">
        <v>0</v>
      </c>
      <c r="H1258">
        <v>0</v>
      </c>
      <c r="I1258">
        <v>91</v>
      </c>
      <c r="M1258" s="39"/>
    </row>
    <row r="1259" spans="1:13" x14ac:dyDescent="0.35">
      <c r="A1259" t="str">
        <f t="shared" si="20"/>
        <v>62 DayOctober-December 2023NHS FifeCervical (screened excluded)</v>
      </c>
      <c r="B1259" t="s">
        <v>193</v>
      </c>
      <c r="C1259" t="s">
        <v>197</v>
      </c>
      <c r="D1259" t="s">
        <v>164</v>
      </c>
      <c r="E1259" t="s">
        <v>32</v>
      </c>
      <c r="F1259">
        <v>1</v>
      </c>
      <c r="G1259">
        <v>1</v>
      </c>
      <c r="H1259">
        <v>100</v>
      </c>
      <c r="I1259">
        <v>52</v>
      </c>
      <c r="M1259" s="38"/>
    </row>
    <row r="1260" spans="1:13" x14ac:dyDescent="0.35">
      <c r="A1260" t="str">
        <f t="shared" si="20"/>
        <v>62 DayOctober-December 2023NHS Forth ValleyCervical (screened excluded)</v>
      </c>
      <c r="B1260" t="s">
        <v>193</v>
      </c>
      <c r="C1260" t="s">
        <v>197</v>
      </c>
      <c r="D1260" t="s">
        <v>165</v>
      </c>
      <c r="E1260" t="s">
        <v>32</v>
      </c>
      <c r="F1260">
        <v>1</v>
      </c>
      <c r="G1260">
        <v>1</v>
      </c>
      <c r="H1260">
        <v>100</v>
      </c>
      <c r="I1260">
        <v>47</v>
      </c>
      <c r="M1260" s="39"/>
    </row>
    <row r="1261" spans="1:13" x14ac:dyDescent="0.35">
      <c r="A1261" t="str">
        <f t="shared" si="20"/>
        <v>62 DayOctober-December 2023NHS GrampianCervical (screened excluded)</v>
      </c>
      <c r="B1261" t="s">
        <v>193</v>
      </c>
      <c r="C1261" t="s">
        <v>197</v>
      </c>
      <c r="D1261" t="s">
        <v>166</v>
      </c>
      <c r="E1261" t="s">
        <v>32</v>
      </c>
      <c r="F1261">
        <v>3</v>
      </c>
      <c r="G1261">
        <v>1</v>
      </c>
      <c r="H1261">
        <v>33.3333333333333</v>
      </c>
      <c r="I1261">
        <v>101</v>
      </c>
      <c r="J1261">
        <v>93</v>
      </c>
      <c r="M1261" s="38"/>
    </row>
    <row r="1262" spans="1:13" x14ac:dyDescent="0.35">
      <c r="A1262" t="str">
        <f t="shared" si="20"/>
        <v>62 DayOctober-December 2023NHS Greater Glasgow &amp; ClydeCervical (screened excluded)</v>
      </c>
      <c r="B1262" t="s">
        <v>193</v>
      </c>
      <c r="C1262" t="s">
        <v>197</v>
      </c>
      <c r="D1262" t="s">
        <v>11</v>
      </c>
      <c r="E1262" t="s">
        <v>32</v>
      </c>
      <c r="F1262">
        <v>5</v>
      </c>
      <c r="G1262">
        <v>3</v>
      </c>
      <c r="H1262">
        <v>60</v>
      </c>
      <c r="I1262">
        <v>119</v>
      </c>
      <c r="J1262">
        <v>61</v>
      </c>
      <c r="M1262" s="39"/>
    </row>
    <row r="1263" spans="1:13" x14ac:dyDescent="0.35">
      <c r="A1263" t="str">
        <f t="shared" si="20"/>
        <v>62 DayOctober-December 2023NHS LanarkshireCervical (screened excluded)</v>
      </c>
      <c r="B1263" t="s">
        <v>193</v>
      </c>
      <c r="C1263" t="s">
        <v>197</v>
      </c>
      <c r="D1263" t="s">
        <v>2</v>
      </c>
      <c r="E1263" t="s">
        <v>32</v>
      </c>
      <c r="F1263">
        <v>9</v>
      </c>
      <c r="G1263">
        <v>7</v>
      </c>
      <c r="H1263">
        <v>77.7777777777778</v>
      </c>
      <c r="I1263">
        <v>102</v>
      </c>
      <c r="J1263">
        <v>57</v>
      </c>
      <c r="M1263" s="38"/>
    </row>
    <row r="1264" spans="1:13" x14ac:dyDescent="0.35">
      <c r="A1264" t="str">
        <f t="shared" si="20"/>
        <v>62 DayOctober-December 2023NHS LothianCervical (screened excluded)</v>
      </c>
      <c r="B1264" t="s">
        <v>193</v>
      </c>
      <c r="C1264" t="s">
        <v>197</v>
      </c>
      <c r="D1264" t="s">
        <v>3</v>
      </c>
      <c r="E1264" t="s">
        <v>32</v>
      </c>
      <c r="F1264">
        <v>1</v>
      </c>
      <c r="G1264">
        <v>0</v>
      </c>
      <c r="H1264">
        <v>0</v>
      </c>
      <c r="I1264">
        <v>99</v>
      </c>
      <c r="M1264" s="38"/>
    </row>
    <row r="1265" spans="1:13" x14ac:dyDescent="0.35">
      <c r="A1265" t="str">
        <f t="shared" si="20"/>
        <v>62 DayOctober-December 2023NHS ScotlandCervical (screened excluded)</v>
      </c>
      <c r="B1265" t="s">
        <v>193</v>
      </c>
      <c r="C1265" t="s">
        <v>197</v>
      </c>
      <c r="D1265" t="s">
        <v>8</v>
      </c>
      <c r="E1265" t="s">
        <v>32</v>
      </c>
      <c r="F1265">
        <v>24</v>
      </c>
      <c r="G1265">
        <v>15</v>
      </c>
      <c r="H1265">
        <v>62.5</v>
      </c>
      <c r="I1265">
        <v>150</v>
      </c>
      <c r="J1265">
        <v>58</v>
      </c>
      <c r="M1265" s="39"/>
    </row>
    <row r="1266" spans="1:13" x14ac:dyDescent="0.35">
      <c r="A1266" t="str">
        <f t="shared" si="20"/>
        <v>62 DayOctober-December 2023SCANCervical (screened excluded)</v>
      </c>
      <c r="B1266" t="s">
        <v>193</v>
      </c>
      <c r="C1266" t="s">
        <v>197</v>
      </c>
      <c r="D1266" t="s">
        <v>9</v>
      </c>
      <c r="E1266" t="s">
        <v>32</v>
      </c>
      <c r="F1266">
        <v>3</v>
      </c>
      <c r="G1266">
        <v>1</v>
      </c>
      <c r="H1266">
        <v>33.3333333333333</v>
      </c>
      <c r="I1266">
        <v>99</v>
      </c>
      <c r="J1266">
        <v>91</v>
      </c>
      <c r="M1266" s="38"/>
    </row>
    <row r="1267" spans="1:13" x14ac:dyDescent="0.35">
      <c r="A1267" t="str">
        <f t="shared" si="20"/>
        <v>62 DayOctober-December 2023WOSCANCervical (screened excluded)</v>
      </c>
      <c r="B1267" t="s">
        <v>193</v>
      </c>
      <c r="C1267" t="s">
        <v>197</v>
      </c>
      <c r="D1267" t="s">
        <v>10</v>
      </c>
      <c r="E1267" t="s">
        <v>32</v>
      </c>
      <c r="F1267">
        <v>18</v>
      </c>
      <c r="G1267">
        <v>13</v>
      </c>
      <c r="H1267">
        <v>72.2222222222222</v>
      </c>
      <c r="I1267">
        <v>150</v>
      </c>
      <c r="J1267">
        <v>56</v>
      </c>
      <c r="M1267" s="39"/>
    </row>
    <row r="1268" spans="1:13" x14ac:dyDescent="0.35">
      <c r="A1268" t="str">
        <f t="shared" si="20"/>
        <v>62 DayOctober-December 2023NCACervical (screened only)</v>
      </c>
      <c r="B1268" t="s">
        <v>193</v>
      </c>
      <c r="C1268" t="s">
        <v>197</v>
      </c>
      <c r="D1268" t="s">
        <v>150</v>
      </c>
      <c r="E1268" t="s">
        <v>33</v>
      </c>
      <c r="F1268">
        <v>4</v>
      </c>
      <c r="G1268">
        <v>3</v>
      </c>
      <c r="H1268">
        <v>75</v>
      </c>
      <c r="I1268">
        <v>107</v>
      </c>
      <c r="J1268">
        <v>28</v>
      </c>
      <c r="M1268" s="38"/>
    </row>
    <row r="1269" spans="1:13" x14ac:dyDescent="0.35">
      <c r="A1269" t="str">
        <f t="shared" si="20"/>
        <v>62 DayOctober-December 2023NHS Ayrshire &amp; ArranCervical (screened only)</v>
      </c>
      <c r="B1269" t="s">
        <v>193</v>
      </c>
      <c r="C1269" t="s">
        <v>197</v>
      </c>
      <c r="D1269" t="s">
        <v>162</v>
      </c>
      <c r="E1269" t="s">
        <v>33</v>
      </c>
      <c r="F1269">
        <v>4</v>
      </c>
      <c r="G1269">
        <v>4</v>
      </c>
      <c r="H1269">
        <v>100</v>
      </c>
      <c r="I1269">
        <v>62</v>
      </c>
      <c r="J1269">
        <v>36</v>
      </c>
      <c r="M1269" s="39"/>
    </row>
    <row r="1270" spans="1:13" x14ac:dyDescent="0.35">
      <c r="A1270" t="str">
        <f t="shared" si="20"/>
        <v>62 DayOctober-December 2023NHS Dumfries &amp; GallowayCervical (screened only)</v>
      </c>
      <c r="B1270" t="s">
        <v>193</v>
      </c>
      <c r="C1270" t="s">
        <v>197</v>
      </c>
      <c r="D1270" t="s">
        <v>163</v>
      </c>
      <c r="E1270" t="s">
        <v>33</v>
      </c>
      <c r="F1270">
        <v>1</v>
      </c>
      <c r="G1270">
        <v>1</v>
      </c>
      <c r="H1270">
        <v>100</v>
      </c>
      <c r="I1270">
        <v>56</v>
      </c>
      <c r="M1270" s="38"/>
    </row>
    <row r="1271" spans="1:13" x14ac:dyDescent="0.35">
      <c r="A1271" t="str">
        <f t="shared" si="20"/>
        <v>62 DayOctober-December 2023NHS FifeCervical (screened only)</v>
      </c>
      <c r="B1271" t="s">
        <v>193</v>
      </c>
      <c r="C1271" t="s">
        <v>197</v>
      </c>
      <c r="D1271" t="s">
        <v>164</v>
      </c>
      <c r="E1271" t="s">
        <v>33</v>
      </c>
      <c r="F1271">
        <v>1</v>
      </c>
      <c r="G1271">
        <v>1</v>
      </c>
      <c r="H1271">
        <v>100</v>
      </c>
      <c r="I1271">
        <v>15</v>
      </c>
      <c r="M1271" s="39"/>
    </row>
    <row r="1272" spans="1:13" x14ac:dyDescent="0.35">
      <c r="A1272" t="str">
        <f t="shared" si="20"/>
        <v>62 DayOctober-December 2023NHS Forth ValleyCervical (screened only)</v>
      </c>
      <c r="B1272" t="s">
        <v>193</v>
      </c>
      <c r="C1272" t="s">
        <v>197</v>
      </c>
      <c r="D1272" t="s">
        <v>165</v>
      </c>
      <c r="E1272" t="s">
        <v>33</v>
      </c>
      <c r="F1272">
        <v>1</v>
      </c>
      <c r="G1272">
        <v>1</v>
      </c>
      <c r="H1272">
        <v>100</v>
      </c>
      <c r="I1272">
        <v>48</v>
      </c>
      <c r="M1272" s="38"/>
    </row>
    <row r="1273" spans="1:13" x14ac:dyDescent="0.35">
      <c r="A1273" t="str">
        <f t="shared" si="20"/>
        <v>62 DayOctober-December 2023NHS GrampianCervical (screened only)</v>
      </c>
      <c r="B1273" t="s">
        <v>193</v>
      </c>
      <c r="C1273" t="s">
        <v>197</v>
      </c>
      <c r="D1273" t="s">
        <v>166</v>
      </c>
      <c r="E1273" t="s">
        <v>33</v>
      </c>
      <c r="F1273">
        <v>2</v>
      </c>
      <c r="G1273">
        <v>1</v>
      </c>
      <c r="H1273">
        <v>50</v>
      </c>
      <c r="I1273">
        <v>107</v>
      </c>
      <c r="M1273" s="39"/>
    </row>
    <row r="1274" spans="1:13" x14ac:dyDescent="0.35">
      <c r="A1274" t="str">
        <f t="shared" si="20"/>
        <v>62 DayOctober-December 2023NHS Greater Glasgow &amp; ClydeCervical (screened only)</v>
      </c>
      <c r="B1274" t="s">
        <v>193</v>
      </c>
      <c r="C1274" t="s">
        <v>197</v>
      </c>
      <c r="D1274" t="s">
        <v>11</v>
      </c>
      <c r="E1274" t="s">
        <v>33</v>
      </c>
      <c r="F1274">
        <v>3</v>
      </c>
      <c r="G1274">
        <v>2</v>
      </c>
      <c r="H1274">
        <v>66.6666666666667</v>
      </c>
      <c r="I1274">
        <v>91</v>
      </c>
      <c r="J1274">
        <v>53</v>
      </c>
      <c r="M1274" s="38"/>
    </row>
    <row r="1275" spans="1:13" x14ac:dyDescent="0.35">
      <c r="A1275" t="str">
        <f t="shared" si="20"/>
        <v>62 DayOctober-December 2023NHS HighlandCervical (screened only)</v>
      </c>
      <c r="B1275" t="s">
        <v>193</v>
      </c>
      <c r="C1275" t="s">
        <v>197</v>
      </c>
      <c r="D1275" t="s">
        <v>1</v>
      </c>
      <c r="E1275" t="s">
        <v>33</v>
      </c>
      <c r="F1275">
        <v>2</v>
      </c>
      <c r="G1275">
        <v>2</v>
      </c>
      <c r="H1275">
        <v>100</v>
      </c>
      <c r="I1275">
        <v>29</v>
      </c>
      <c r="M1275" s="39"/>
    </row>
    <row r="1276" spans="1:13" x14ac:dyDescent="0.35">
      <c r="A1276" t="str">
        <f t="shared" si="20"/>
        <v>62 DayOctober-December 2023NHS LanarkshireCervical (screened only)</v>
      </c>
      <c r="B1276" t="s">
        <v>193</v>
      </c>
      <c r="C1276" t="s">
        <v>197</v>
      </c>
      <c r="D1276" t="s">
        <v>2</v>
      </c>
      <c r="E1276" t="s">
        <v>33</v>
      </c>
      <c r="F1276">
        <v>7</v>
      </c>
      <c r="G1276">
        <v>5</v>
      </c>
      <c r="H1276">
        <v>71.428571428571402</v>
      </c>
      <c r="I1276">
        <v>102</v>
      </c>
      <c r="J1276">
        <v>53</v>
      </c>
      <c r="M1276" s="38"/>
    </row>
    <row r="1277" spans="1:13" x14ac:dyDescent="0.35">
      <c r="A1277" t="str">
        <f t="shared" si="20"/>
        <v>62 DayOctober-December 2023NHS LothianCervical (screened only)</v>
      </c>
      <c r="B1277" t="s">
        <v>193</v>
      </c>
      <c r="C1277" t="s">
        <v>197</v>
      </c>
      <c r="D1277" t="s">
        <v>3</v>
      </c>
      <c r="E1277" t="s">
        <v>33</v>
      </c>
      <c r="F1277">
        <v>1</v>
      </c>
      <c r="G1277">
        <v>0</v>
      </c>
      <c r="H1277">
        <v>0</v>
      </c>
      <c r="I1277">
        <v>103</v>
      </c>
      <c r="M1277" s="39"/>
    </row>
    <row r="1278" spans="1:13" x14ac:dyDescent="0.35">
      <c r="A1278" t="str">
        <f t="shared" si="20"/>
        <v>62 DayOctober-December 2023NHS ScotlandCervical (screened only)</v>
      </c>
      <c r="B1278" t="s">
        <v>193</v>
      </c>
      <c r="C1278" t="s">
        <v>197</v>
      </c>
      <c r="D1278" t="s">
        <v>8</v>
      </c>
      <c r="E1278" t="s">
        <v>33</v>
      </c>
      <c r="F1278">
        <v>22</v>
      </c>
      <c r="G1278">
        <v>17</v>
      </c>
      <c r="H1278">
        <v>77.272727272727295</v>
      </c>
      <c r="I1278">
        <v>107</v>
      </c>
      <c r="J1278">
        <v>52</v>
      </c>
      <c r="M1278" s="38"/>
    </row>
    <row r="1279" spans="1:13" x14ac:dyDescent="0.35">
      <c r="A1279" t="str">
        <f t="shared" si="20"/>
        <v>62 DayOctober-December 2023SCANCervical (screened only)</v>
      </c>
      <c r="B1279" t="s">
        <v>193</v>
      </c>
      <c r="C1279" t="s">
        <v>197</v>
      </c>
      <c r="D1279" t="s">
        <v>9</v>
      </c>
      <c r="E1279" t="s">
        <v>33</v>
      </c>
      <c r="F1279">
        <v>3</v>
      </c>
      <c r="G1279">
        <v>2</v>
      </c>
      <c r="H1279">
        <v>66.6666666666667</v>
      </c>
      <c r="I1279">
        <v>103</v>
      </c>
      <c r="J1279">
        <v>56</v>
      </c>
      <c r="M1279" s="39"/>
    </row>
    <row r="1280" spans="1:13" x14ac:dyDescent="0.35">
      <c r="A1280" t="str">
        <f t="shared" si="20"/>
        <v>62 DayOctober-December 2023WOSCANCervical (screened only)</v>
      </c>
      <c r="B1280" t="s">
        <v>193</v>
      </c>
      <c r="C1280" t="s">
        <v>197</v>
      </c>
      <c r="D1280" t="s">
        <v>10</v>
      </c>
      <c r="E1280" t="s">
        <v>33</v>
      </c>
      <c r="F1280">
        <v>15</v>
      </c>
      <c r="G1280">
        <v>12</v>
      </c>
      <c r="H1280">
        <v>80</v>
      </c>
      <c r="I1280">
        <v>102</v>
      </c>
      <c r="J1280">
        <v>53</v>
      </c>
      <c r="M1280" s="38"/>
    </row>
    <row r="1281" spans="1:13" x14ac:dyDescent="0.35">
      <c r="A1281" t="str">
        <f t="shared" si="20"/>
        <v>62 DayOctober-December 2023NCAColorectal</v>
      </c>
      <c r="B1281" t="s">
        <v>193</v>
      </c>
      <c r="C1281" t="s">
        <v>197</v>
      </c>
      <c r="D1281" t="s">
        <v>150</v>
      </c>
      <c r="E1281" t="s">
        <v>14</v>
      </c>
      <c r="F1281">
        <v>162</v>
      </c>
      <c r="G1281">
        <v>87</v>
      </c>
      <c r="H1281">
        <v>53.703703703703702</v>
      </c>
      <c r="I1281">
        <v>216</v>
      </c>
      <c r="J1281">
        <v>60</v>
      </c>
      <c r="K1281">
        <v>131</v>
      </c>
      <c r="L1281">
        <v>152</v>
      </c>
      <c r="M1281" s="39"/>
    </row>
    <row r="1282" spans="1:13" x14ac:dyDescent="0.35">
      <c r="A1282" t="str">
        <f t="shared" si="20"/>
        <v>62 DayOctober-December 2023NHS Ayrshire &amp; ArranColorectal</v>
      </c>
      <c r="B1282" t="s">
        <v>193</v>
      </c>
      <c r="C1282" t="s">
        <v>197</v>
      </c>
      <c r="D1282" t="s">
        <v>162</v>
      </c>
      <c r="E1282" t="s">
        <v>14</v>
      </c>
      <c r="F1282">
        <v>49</v>
      </c>
      <c r="G1282">
        <v>42</v>
      </c>
      <c r="H1282">
        <v>85.714285714285694</v>
      </c>
      <c r="I1282">
        <v>91</v>
      </c>
      <c r="J1282">
        <v>51</v>
      </c>
      <c r="K1282">
        <v>68</v>
      </c>
      <c r="L1282">
        <v>81</v>
      </c>
      <c r="M1282" s="38"/>
    </row>
    <row r="1283" spans="1:13" x14ac:dyDescent="0.35">
      <c r="A1283" t="str">
        <f t="shared" si="20"/>
        <v>62 DayOctober-December 2023NHS BordersColorectal</v>
      </c>
      <c r="B1283" t="s">
        <v>193</v>
      </c>
      <c r="C1283" t="s">
        <v>197</v>
      </c>
      <c r="D1283" t="s">
        <v>0</v>
      </c>
      <c r="E1283" t="s">
        <v>14</v>
      </c>
      <c r="F1283">
        <v>14</v>
      </c>
      <c r="G1283">
        <v>12</v>
      </c>
      <c r="H1283">
        <v>85.714285714285694</v>
      </c>
      <c r="I1283">
        <v>84</v>
      </c>
      <c r="J1283">
        <v>54</v>
      </c>
      <c r="M1283" s="39"/>
    </row>
    <row r="1284" spans="1:13" x14ac:dyDescent="0.35">
      <c r="A1284" t="str">
        <f t="shared" si="20"/>
        <v>62 DayOctober-December 2023NHS Dumfries &amp; GallowayColorectal</v>
      </c>
      <c r="B1284" t="s">
        <v>193</v>
      </c>
      <c r="C1284" t="s">
        <v>197</v>
      </c>
      <c r="D1284" t="s">
        <v>163</v>
      </c>
      <c r="E1284" t="s">
        <v>14</v>
      </c>
      <c r="F1284">
        <v>28</v>
      </c>
      <c r="G1284">
        <v>19</v>
      </c>
      <c r="H1284">
        <v>67.857142857142904</v>
      </c>
      <c r="I1284">
        <v>138</v>
      </c>
      <c r="J1284">
        <v>60</v>
      </c>
      <c r="M1284" s="38"/>
    </row>
    <row r="1285" spans="1:13" x14ac:dyDescent="0.35">
      <c r="A1285" t="str">
        <f t="shared" si="20"/>
        <v>62 DayOctober-December 2023NHS FifeColorectal</v>
      </c>
      <c r="B1285" t="s">
        <v>193</v>
      </c>
      <c r="C1285" t="s">
        <v>197</v>
      </c>
      <c r="D1285" t="s">
        <v>164</v>
      </c>
      <c r="E1285" t="s">
        <v>14</v>
      </c>
      <c r="F1285">
        <v>36</v>
      </c>
      <c r="G1285">
        <v>31</v>
      </c>
      <c r="H1285">
        <v>86.1111111111111</v>
      </c>
      <c r="I1285">
        <v>105</v>
      </c>
      <c r="J1285">
        <v>49</v>
      </c>
      <c r="M1285" s="39"/>
    </row>
    <row r="1286" spans="1:13" x14ac:dyDescent="0.35">
      <c r="A1286" t="str">
        <f t="shared" si="20"/>
        <v>62 DayOctober-December 2023NHS Forth ValleyColorectal</v>
      </c>
      <c r="B1286" t="s">
        <v>193</v>
      </c>
      <c r="C1286" t="s">
        <v>197</v>
      </c>
      <c r="D1286" t="s">
        <v>165</v>
      </c>
      <c r="E1286" t="s">
        <v>14</v>
      </c>
      <c r="F1286">
        <v>37</v>
      </c>
      <c r="G1286">
        <v>25</v>
      </c>
      <c r="H1286">
        <v>67.567567567567593</v>
      </c>
      <c r="I1286">
        <v>103</v>
      </c>
      <c r="J1286">
        <v>59</v>
      </c>
      <c r="M1286" s="38"/>
    </row>
    <row r="1287" spans="1:13" x14ac:dyDescent="0.35">
      <c r="A1287" t="str">
        <f t="shared" si="20"/>
        <v>62 DayOctober-December 2023NHS GrampianColorectal</v>
      </c>
      <c r="B1287" t="s">
        <v>193</v>
      </c>
      <c r="C1287" t="s">
        <v>197</v>
      </c>
      <c r="D1287" t="s">
        <v>166</v>
      </c>
      <c r="E1287" t="s">
        <v>14</v>
      </c>
      <c r="F1287">
        <v>71</v>
      </c>
      <c r="G1287">
        <v>35</v>
      </c>
      <c r="H1287">
        <v>49.295774647887299</v>
      </c>
      <c r="I1287">
        <v>216</v>
      </c>
      <c r="J1287">
        <v>69</v>
      </c>
      <c r="K1287">
        <v>155</v>
      </c>
      <c r="L1287">
        <v>166</v>
      </c>
      <c r="M1287" s="39"/>
    </row>
    <row r="1288" spans="1:13" x14ac:dyDescent="0.35">
      <c r="A1288" t="str">
        <f t="shared" si="20"/>
        <v>62 DayOctober-December 2023NHS Greater Glasgow &amp; ClydeColorectal</v>
      </c>
      <c r="B1288" t="s">
        <v>193</v>
      </c>
      <c r="C1288" t="s">
        <v>197</v>
      </c>
      <c r="D1288" t="s">
        <v>11</v>
      </c>
      <c r="E1288" t="s">
        <v>14</v>
      </c>
      <c r="F1288">
        <v>185</v>
      </c>
      <c r="G1288">
        <v>94</v>
      </c>
      <c r="H1288">
        <v>50.8108108108108</v>
      </c>
      <c r="I1288">
        <v>361</v>
      </c>
      <c r="J1288">
        <v>61</v>
      </c>
      <c r="K1288">
        <v>124</v>
      </c>
      <c r="L1288">
        <v>145</v>
      </c>
      <c r="M1288" s="38"/>
    </row>
    <row r="1289" spans="1:13" x14ac:dyDescent="0.35">
      <c r="A1289" t="str">
        <f t="shared" si="20"/>
        <v>62 DayOctober-December 2023NHS HighlandColorectal</v>
      </c>
      <c r="B1289" t="s">
        <v>193</v>
      </c>
      <c r="C1289" t="s">
        <v>197</v>
      </c>
      <c r="D1289" t="s">
        <v>1</v>
      </c>
      <c r="E1289" t="s">
        <v>14</v>
      </c>
      <c r="F1289">
        <v>50</v>
      </c>
      <c r="G1289">
        <v>27</v>
      </c>
      <c r="H1289">
        <v>54</v>
      </c>
      <c r="I1289">
        <v>116</v>
      </c>
      <c r="J1289">
        <v>58</v>
      </c>
      <c r="K1289">
        <v>98</v>
      </c>
      <c r="L1289">
        <v>109</v>
      </c>
      <c r="M1289" s="39"/>
    </row>
    <row r="1290" spans="1:13" x14ac:dyDescent="0.35">
      <c r="A1290" t="str">
        <f t="shared" si="20"/>
        <v>62 DayOctober-December 2023NHS LanarkshireColorectal</v>
      </c>
      <c r="B1290" t="s">
        <v>193</v>
      </c>
      <c r="C1290" t="s">
        <v>197</v>
      </c>
      <c r="D1290" t="s">
        <v>2</v>
      </c>
      <c r="E1290" t="s">
        <v>14</v>
      </c>
      <c r="F1290">
        <v>80</v>
      </c>
      <c r="G1290">
        <v>63</v>
      </c>
      <c r="H1290">
        <v>78.75</v>
      </c>
      <c r="I1290">
        <v>131</v>
      </c>
      <c r="J1290">
        <v>50</v>
      </c>
      <c r="K1290">
        <v>78</v>
      </c>
      <c r="L1290">
        <v>85</v>
      </c>
      <c r="M1290" s="38"/>
    </row>
    <row r="1291" spans="1:13" x14ac:dyDescent="0.35">
      <c r="A1291" t="str">
        <f t="shared" si="20"/>
        <v>62 DayOctober-December 2023NHS LothianColorectal</v>
      </c>
      <c r="B1291" t="s">
        <v>193</v>
      </c>
      <c r="C1291" t="s">
        <v>197</v>
      </c>
      <c r="D1291" t="s">
        <v>3</v>
      </c>
      <c r="E1291" t="s">
        <v>14</v>
      </c>
      <c r="F1291">
        <v>101</v>
      </c>
      <c r="G1291">
        <v>71</v>
      </c>
      <c r="H1291">
        <v>70.297029702970306</v>
      </c>
      <c r="I1291">
        <v>170</v>
      </c>
      <c r="J1291">
        <v>52</v>
      </c>
      <c r="K1291">
        <v>83</v>
      </c>
      <c r="L1291">
        <v>87</v>
      </c>
      <c r="M1291" s="39"/>
    </row>
    <row r="1292" spans="1:13" x14ac:dyDescent="0.35">
      <c r="A1292" t="str">
        <f t="shared" si="20"/>
        <v>62 DayOctober-December 2023NHS OrkneyColorectal</v>
      </c>
      <c r="B1292" t="s">
        <v>193</v>
      </c>
      <c r="C1292" t="s">
        <v>197</v>
      </c>
      <c r="D1292" t="s">
        <v>4</v>
      </c>
      <c r="E1292" t="s">
        <v>14</v>
      </c>
      <c r="F1292">
        <v>1</v>
      </c>
      <c r="G1292">
        <v>1</v>
      </c>
      <c r="H1292">
        <v>100</v>
      </c>
      <c r="I1292">
        <v>1</v>
      </c>
      <c r="M1292" s="38"/>
    </row>
    <row r="1293" spans="1:13" x14ac:dyDescent="0.35">
      <c r="A1293" t="str">
        <f t="shared" si="20"/>
        <v>62 DayOctober-December 2023NHS ScotlandColorectal</v>
      </c>
      <c r="B1293" t="s">
        <v>193</v>
      </c>
      <c r="C1293" t="s">
        <v>197</v>
      </c>
      <c r="D1293" t="s">
        <v>8</v>
      </c>
      <c r="E1293" t="s">
        <v>14</v>
      </c>
      <c r="F1293">
        <v>692</v>
      </c>
      <c r="G1293">
        <v>444</v>
      </c>
      <c r="H1293">
        <v>64.161849710982693</v>
      </c>
      <c r="I1293">
        <v>361</v>
      </c>
      <c r="J1293">
        <v>56</v>
      </c>
      <c r="K1293">
        <v>105</v>
      </c>
      <c r="L1293">
        <v>132</v>
      </c>
      <c r="M1293" s="39"/>
    </row>
    <row r="1294" spans="1:13" x14ac:dyDescent="0.35">
      <c r="A1294" t="str">
        <f t="shared" si="20"/>
        <v>62 DayOctober-December 2023NHS ShetlandColorectal</v>
      </c>
      <c r="B1294" t="s">
        <v>193</v>
      </c>
      <c r="C1294" t="s">
        <v>197</v>
      </c>
      <c r="D1294" t="s">
        <v>5</v>
      </c>
      <c r="E1294" t="s">
        <v>14</v>
      </c>
      <c r="F1294">
        <v>1</v>
      </c>
      <c r="G1294">
        <v>1</v>
      </c>
      <c r="H1294">
        <v>100</v>
      </c>
      <c r="I1294">
        <v>24</v>
      </c>
      <c r="M1294" s="38"/>
    </row>
    <row r="1295" spans="1:13" x14ac:dyDescent="0.35">
      <c r="A1295" t="str">
        <f t="shared" si="20"/>
        <v>62 DayOctober-December 2023NHS TaysideColorectal</v>
      </c>
      <c r="B1295" t="s">
        <v>193</v>
      </c>
      <c r="C1295" t="s">
        <v>197</v>
      </c>
      <c r="D1295" t="s">
        <v>6</v>
      </c>
      <c r="E1295" t="s">
        <v>14</v>
      </c>
      <c r="F1295">
        <v>36</v>
      </c>
      <c r="G1295">
        <v>21</v>
      </c>
      <c r="H1295">
        <v>58.3333333333333</v>
      </c>
      <c r="I1295">
        <v>90</v>
      </c>
      <c r="J1295">
        <v>61</v>
      </c>
      <c r="M1295" s="39"/>
    </row>
    <row r="1296" spans="1:13" x14ac:dyDescent="0.35">
      <c r="A1296" t="str">
        <f t="shared" si="20"/>
        <v>62 DayOctober-December 2023NHS Western IslesColorectal</v>
      </c>
      <c r="B1296" t="s">
        <v>193</v>
      </c>
      <c r="C1296" t="s">
        <v>197</v>
      </c>
      <c r="D1296" t="s">
        <v>7</v>
      </c>
      <c r="E1296" t="s">
        <v>14</v>
      </c>
      <c r="F1296">
        <v>3</v>
      </c>
      <c r="G1296">
        <v>2</v>
      </c>
      <c r="H1296">
        <v>66.6666666666667</v>
      </c>
      <c r="I1296">
        <v>77</v>
      </c>
      <c r="J1296">
        <v>61</v>
      </c>
      <c r="M1296" s="38"/>
    </row>
    <row r="1297" spans="1:13" x14ac:dyDescent="0.35">
      <c r="A1297" t="str">
        <f t="shared" si="20"/>
        <v>62 DayOctober-December 2023SCANColorectal</v>
      </c>
      <c r="B1297" t="s">
        <v>193</v>
      </c>
      <c r="C1297" t="s">
        <v>197</v>
      </c>
      <c r="D1297" t="s">
        <v>9</v>
      </c>
      <c r="E1297" t="s">
        <v>14</v>
      </c>
      <c r="F1297">
        <v>179</v>
      </c>
      <c r="G1297">
        <v>133</v>
      </c>
      <c r="H1297">
        <v>74.301675977653602</v>
      </c>
      <c r="I1297">
        <v>170</v>
      </c>
      <c r="J1297">
        <v>53</v>
      </c>
      <c r="K1297">
        <v>83</v>
      </c>
      <c r="L1297">
        <v>88</v>
      </c>
      <c r="M1297" s="39"/>
    </row>
    <row r="1298" spans="1:13" x14ac:dyDescent="0.35">
      <c r="A1298" t="str">
        <f t="shared" ref="A1298:A1361" si="21">CONCATENATE(B1298,C1298,D1298,E1298)</f>
        <v>62 DayOctober-December 2023WOSCANColorectal</v>
      </c>
      <c r="B1298" t="s">
        <v>193</v>
      </c>
      <c r="C1298" t="s">
        <v>197</v>
      </c>
      <c r="D1298" t="s">
        <v>10</v>
      </c>
      <c r="E1298" t="s">
        <v>14</v>
      </c>
      <c r="F1298">
        <v>351</v>
      </c>
      <c r="G1298">
        <v>224</v>
      </c>
      <c r="H1298">
        <v>63.817663817663799</v>
      </c>
      <c r="I1298">
        <v>361</v>
      </c>
      <c r="J1298">
        <v>56</v>
      </c>
      <c r="K1298">
        <v>105</v>
      </c>
      <c r="L1298">
        <v>129</v>
      </c>
      <c r="M1298" s="38"/>
    </row>
    <row r="1299" spans="1:13" x14ac:dyDescent="0.35">
      <c r="A1299" t="str">
        <f t="shared" si="21"/>
        <v>62 DayOctober-December 2023NCAColorectal (screened excluded)</v>
      </c>
      <c r="B1299" t="s">
        <v>193</v>
      </c>
      <c r="C1299" t="s">
        <v>197</v>
      </c>
      <c r="D1299" t="s">
        <v>150</v>
      </c>
      <c r="E1299" t="s">
        <v>34</v>
      </c>
      <c r="F1299">
        <v>128</v>
      </c>
      <c r="G1299">
        <v>79</v>
      </c>
      <c r="H1299">
        <v>61.71875</v>
      </c>
      <c r="I1299">
        <v>169</v>
      </c>
      <c r="J1299">
        <v>56</v>
      </c>
      <c r="K1299">
        <v>108</v>
      </c>
      <c r="L1299">
        <v>128</v>
      </c>
      <c r="M1299" s="39"/>
    </row>
    <row r="1300" spans="1:13" x14ac:dyDescent="0.35">
      <c r="A1300" t="str">
        <f t="shared" si="21"/>
        <v>62 DayOctober-December 2023NHS Ayrshire &amp; ArranColorectal (screened excluded)</v>
      </c>
      <c r="B1300" t="s">
        <v>193</v>
      </c>
      <c r="C1300" t="s">
        <v>197</v>
      </c>
      <c r="D1300" t="s">
        <v>162</v>
      </c>
      <c r="E1300" t="s">
        <v>34</v>
      </c>
      <c r="F1300">
        <v>31</v>
      </c>
      <c r="G1300">
        <v>28</v>
      </c>
      <c r="H1300">
        <v>90.322580645161295</v>
      </c>
      <c r="I1300">
        <v>91</v>
      </c>
      <c r="J1300">
        <v>50</v>
      </c>
      <c r="M1300" s="38"/>
    </row>
    <row r="1301" spans="1:13" x14ac:dyDescent="0.35">
      <c r="A1301" t="str">
        <f t="shared" si="21"/>
        <v>62 DayOctober-December 2023NHS BordersColorectal (screened excluded)</v>
      </c>
      <c r="B1301" t="s">
        <v>193</v>
      </c>
      <c r="C1301" t="s">
        <v>197</v>
      </c>
      <c r="D1301" t="s">
        <v>0</v>
      </c>
      <c r="E1301" t="s">
        <v>34</v>
      </c>
      <c r="F1301">
        <v>8</v>
      </c>
      <c r="G1301">
        <v>8</v>
      </c>
      <c r="H1301">
        <v>100</v>
      </c>
      <c r="I1301">
        <v>59</v>
      </c>
      <c r="J1301">
        <v>46</v>
      </c>
      <c r="M1301" s="39"/>
    </row>
    <row r="1302" spans="1:13" x14ac:dyDescent="0.35">
      <c r="A1302" t="str">
        <f t="shared" si="21"/>
        <v>62 DayOctober-December 2023NHS Dumfries &amp; GallowayColorectal (screened excluded)</v>
      </c>
      <c r="B1302" t="s">
        <v>193</v>
      </c>
      <c r="C1302" t="s">
        <v>197</v>
      </c>
      <c r="D1302" t="s">
        <v>163</v>
      </c>
      <c r="E1302" t="s">
        <v>34</v>
      </c>
      <c r="F1302">
        <v>20</v>
      </c>
      <c r="G1302">
        <v>15</v>
      </c>
      <c r="H1302">
        <v>75</v>
      </c>
      <c r="I1302">
        <v>116</v>
      </c>
      <c r="J1302">
        <v>56</v>
      </c>
      <c r="M1302" s="38"/>
    </row>
    <row r="1303" spans="1:13" x14ac:dyDescent="0.35">
      <c r="A1303" t="str">
        <f t="shared" si="21"/>
        <v>62 DayOctober-December 2023NHS FifeColorectal (screened excluded)</v>
      </c>
      <c r="B1303" t="s">
        <v>193</v>
      </c>
      <c r="C1303" t="s">
        <v>197</v>
      </c>
      <c r="D1303" t="s">
        <v>164</v>
      </c>
      <c r="E1303" t="s">
        <v>34</v>
      </c>
      <c r="F1303">
        <v>23</v>
      </c>
      <c r="G1303">
        <v>19</v>
      </c>
      <c r="H1303">
        <v>82.608695652173907</v>
      </c>
      <c r="I1303">
        <v>105</v>
      </c>
      <c r="J1303">
        <v>48</v>
      </c>
      <c r="M1303" s="39"/>
    </row>
    <row r="1304" spans="1:13" x14ac:dyDescent="0.35">
      <c r="A1304" t="str">
        <f t="shared" si="21"/>
        <v>62 DayOctober-December 2023NHS Forth ValleyColorectal (screened excluded)</v>
      </c>
      <c r="B1304" t="s">
        <v>193</v>
      </c>
      <c r="C1304" t="s">
        <v>197</v>
      </c>
      <c r="D1304" t="s">
        <v>165</v>
      </c>
      <c r="E1304" t="s">
        <v>34</v>
      </c>
      <c r="F1304">
        <v>29</v>
      </c>
      <c r="G1304">
        <v>20</v>
      </c>
      <c r="H1304">
        <v>68.965517241379303</v>
      </c>
      <c r="I1304">
        <v>103</v>
      </c>
      <c r="J1304">
        <v>53</v>
      </c>
      <c r="M1304" s="38"/>
    </row>
    <row r="1305" spans="1:13" x14ac:dyDescent="0.35">
      <c r="A1305" t="str">
        <f t="shared" si="21"/>
        <v>62 DayOctober-December 2023NHS GrampianColorectal (screened excluded)</v>
      </c>
      <c r="B1305" t="s">
        <v>193</v>
      </c>
      <c r="C1305" t="s">
        <v>197</v>
      </c>
      <c r="D1305" t="s">
        <v>166</v>
      </c>
      <c r="E1305" t="s">
        <v>34</v>
      </c>
      <c r="F1305">
        <v>58</v>
      </c>
      <c r="G1305">
        <v>34</v>
      </c>
      <c r="H1305">
        <v>58.620689655172399</v>
      </c>
      <c r="I1305">
        <v>169</v>
      </c>
      <c r="J1305">
        <v>54</v>
      </c>
      <c r="K1305">
        <v>132</v>
      </c>
      <c r="L1305">
        <v>149</v>
      </c>
      <c r="M1305" s="39"/>
    </row>
    <row r="1306" spans="1:13" x14ac:dyDescent="0.35">
      <c r="A1306" t="str">
        <f t="shared" si="21"/>
        <v>62 DayOctober-December 2023NHS Greater Glasgow &amp; ClydeColorectal (screened excluded)</v>
      </c>
      <c r="B1306" t="s">
        <v>193</v>
      </c>
      <c r="C1306" t="s">
        <v>197</v>
      </c>
      <c r="D1306" t="s">
        <v>11</v>
      </c>
      <c r="E1306" t="s">
        <v>34</v>
      </c>
      <c r="F1306">
        <v>150</v>
      </c>
      <c r="G1306">
        <v>87</v>
      </c>
      <c r="H1306">
        <v>58</v>
      </c>
      <c r="I1306">
        <v>361</v>
      </c>
      <c r="J1306">
        <v>58</v>
      </c>
      <c r="K1306">
        <v>117</v>
      </c>
      <c r="L1306">
        <v>141</v>
      </c>
      <c r="M1306" s="38"/>
    </row>
    <row r="1307" spans="1:13" x14ac:dyDescent="0.35">
      <c r="A1307" t="str">
        <f t="shared" si="21"/>
        <v>62 DayOctober-December 2023NHS HighlandColorectal (screened excluded)</v>
      </c>
      <c r="B1307" t="s">
        <v>193</v>
      </c>
      <c r="C1307" t="s">
        <v>197</v>
      </c>
      <c r="D1307" t="s">
        <v>1</v>
      </c>
      <c r="E1307" t="s">
        <v>34</v>
      </c>
      <c r="F1307">
        <v>34</v>
      </c>
      <c r="G1307">
        <v>22</v>
      </c>
      <c r="H1307">
        <v>64.705882352941202</v>
      </c>
      <c r="I1307">
        <v>116</v>
      </c>
      <c r="J1307">
        <v>54</v>
      </c>
      <c r="M1307" s="39"/>
    </row>
    <row r="1308" spans="1:13" x14ac:dyDescent="0.35">
      <c r="A1308" t="str">
        <f t="shared" si="21"/>
        <v>62 DayOctober-December 2023NHS LanarkshireColorectal (screened excluded)</v>
      </c>
      <c r="B1308" t="s">
        <v>193</v>
      </c>
      <c r="C1308" t="s">
        <v>197</v>
      </c>
      <c r="D1308" t="s">
        <v>2</v>
      </c>
      <c r="E1308" t="s">
        <v>34</v>
      </c>
      <c r="F1308">
        <v>52</v>
      </c>
      <c r="G1308">
        <v>41</v>
      </c>
      <c r="H1308">
        <v>78.846153846153797</v>
      </c>
      <c r="I1308">
        <v>131</v>
      </c>
      <c r="J1308">
        <v>49</v>
      </c>
      <c r="K1308">
        <v>81</v>
      </c>
      <c r="L1308">
        <v>94</v>
      </c>
      <c r="M1308" s="38"/>
    </row>
    <row r="1309" spans="1:13" x14ac:dyDescent="0.35">
      <c r="A1309" t="str">
        <f t="shared" si="21"/>
        <v>62 DayOctober-December 2023NHS LothianColorectal (screened excluded)</v>
      </c>
      <c r="B1309" t="s">
        <v>193</v>
      </c>
      <c r="C1309" t="s">
        <v>197</v>
      </c>
      <c r="D1309" t="s">
        <v>3</v>
      </c>
      <c r="E1309" t="s">
        <v>34</v>
      </c>
      <c r="F1309">
        <v>67</v>
      </c>
      <c r="G1309">
        <v>51</v>
      </c>
      <c r="H1309">
        <v>76.119402985074601</v>
      </c>
      <c r="I1309">
        <v>98</v>
      </c>
      <c r="J1309">
        <v>45</v>
      </c>
      <c r="K1309">
        <v>76</v>
      </c>
      <c r="L1309">
        <v>84</v>
      </c>
      <c r="M1309" s="39"/>
    </row>
    <row r="1310" spans="1:13" x14ac:dyDescent="0.35">
      <c r="A1310" t="str">
        <f t="shared" si="21"/>
        <v>62 DayOctober-December 2023NHS OrkneyColorectal (screened excluded)</v>
      </c>
      <c r="B1310" t="s">
        <v>193</v>
      </c>
      <c r="C1310" t="s">
        <v>197</v>
      </c>
      <c r="D1310" t="s">
        <v>4</v>
      </c>
      <c r="E1310" t="s">
        <v>34</v>
      </c>
      <c r="F1310">
        <v>1</v>
      </c>
      <c r="G1310">
        <v>1</v>
      </c>
      <c r="H1310">
        <v>100</v>
      </c>
      <c r="I1310">
        <v>1</v>
      </c>
      <c r="M1310" s="38"/>
    </row>
    <row r="1311" spans="1:13" x14ac:dyDescent="0.35">
      <c r="A1311" t="str">
        <f t="shared" si="21"/>
        <v>62 DayOctober-December 2023NHS ScotlandColorectal (screened excluded)</v>
      </c>
      <c r="B1311" t="s">
        <v>193</v>
      </c>
      <c r="C1311" t="s">
        <v>197</v>
      </c>
      <c r="D1311" t="s">
        <v>8</v>
      </c>
      <c r="E1311" t="s">
        <v>34</v>
      </c>
      <c r="F1311">
        <v>508</v>
      </c>
      <c r="G1311">
        <v>348</v>
      </c>
      <c r="H1311">
        <v>68.503937007874001</v>
      </c>
      <c r="I1311">
        <v>361</v>
      </c>
      <c r="J1311">
        <v>53</v>
      </c>
      <c r="K1311">
        <v>99</v>
      </c>
      <c r="L1311">
        <v>117</v>
      </c>
      <c r="M1311" s="39"/>
    </row>
    <row r="1312" spans="1:13" x14ac:dyDescent="0.35">
      <c r="A1312" t="str">
        <f t="shared" si="21"/>
        <v>62 DayOctober-December 2023NHS ShetlandColorectal (screened excluded)</v>
      </c>
      <c r="B1312" t="s">
        <v>193</v>
      </c>
      <c r="C1312" t="s">
        <v>197</v>
      </c>
      <c r="D1312" t="s">
        <v>5</v>
      </c>
      <c r="E1312" t="s">
        <v>34</v>
      </c>
      <c r="F1312">
        <v>1</v>
      </c>
      <c r="G1312">
        <v>1</v>
      </c>
      <c r="H1312">
        <v>100</v>
      </c>
      <c r="I1312">
        <v>24</v>
      </c>
      <c r="M1312" s="38"/>
    </row>
    <row r="1313" spans="1:13" x14ac:dyDescent="0.35">
      <c r="A1313" t="str">
        <f t="shared" si="21"/>
        <v>62 DayOctober-December 2023NHS TaysideColorectal (screened excluded)</v>
      </c>
      <c r="B1313" t="s">
        <v>193</v>
      </c>
      <c r="C1313" t="s">
        <v>197</v>
      </c>
      <c r="D1313" t="s">
        <v>6</v>
      </c>
      <c r="E1313" t="s">
        <v>34</v>
      </c>
      <c r="F1313">
        <v>31</v>
      </c>
      <c r="G1313">
        <v>19</v>
      </c>
      <c r="H1313">
        <v>61.290322580645203</v>
      </c>
      <c r="I1313">
        <v>90</v>
      </c>
      <c r="J1313">
        <v>61</v>
      </c>
      <c r="M1313" s="39"/>
    </row>
    <row r="1314" spans="1:13" x14ac:dyDescent="0.35">
      <c r="A1314" t="str">
        <f t="shared" si="21"/>
        <v>62 DayOctober-December 2023NHS Western IslesColorectal (screened excluded)</v>
      </c>
      <c r="B1314" t="s">
        <v>193</v>
      </c>
      <c r="C1314" t="s">
        <v>197</v>
      </c>
      <c r="D1314" t="s">
        <v>7</v>
      </c>
      <c r="E1314" t="s">
        <v>34</v>
      </c>
      <c r="F1314">
        <v>3</v>
      </c>
      <c r="G1314">
        <v>2</v>
      </c>
      <c r="H1314">
        <v>66.6666666666667</v>
      </c>
      <c r="I1314">
        <v>77</v>
      </c>
      <c r="J1314">
        <v>61</v>
      </c>
      <c r="M1314" s="38"/>
    </row>
    <row r="1315" spans="1:13" x14ac:dyDescent="0.35">
      <c r="A1315" t="str">
        <f t="shared" si="21"/>
        <v>62 DayOctober-December 2023SCANColorectal (screened excluded)</v>
      </c>
      <c r="B1315" t="s">
        <v>193</v>
      </c>
      <c r="C1315" t="s">
        <v>197</v>
      </c>
      <c r="D1315" t="s">
        <v>9</v>
      </c>
      <c r="E1315" t="s">
        <v>34</v>
      </c>
      <c r="F1315">
        <v>118</v>
      </c>
      <c r="G1315">
        <v>93</v>
      </c>
      <c r="H1315">
        <v>78.813559322033896</v>
      </c>
      <c r="I1315">
        <v>116</v>
      </c>
      <c r="J1315">
        <v>46</v>
      </c>
      <c r="K1315">
        <v>77</v>
      </c>
      <c r="L1315">
        <v>84</v>
      </c>
      <c r="M1315" s="39"/>
    </row>
    <row r="1316" spans="1:13" x14ac:dyDescent="0.35">
      <c r="A1316" t="str">
        <f t="shared" si="21"/>
        <v>62 DayOctober-December 2023WOSCANColorectal (screened excluded)</v>
      </c>
      <c r="B1316" t="s">
        <v>193</v>
      </c>
      <c r="C1316" t="s">
        <v>197</v>
      </c>
      <c r="D1316" t="s">
        <v>10</v>
      </c>
      <c r="E1316" t="s">
        <v>34</v>
      </c>
      <c r="F1316">
        <v>262</v>
      </c>
      <c r="G1316">
        <v>176</v>
      </c>
      <c r="H1316">
        <v>67.175572519084</v>
      </c>
      <c r="I1316">
        <v>361</v>
      </c>
      <c r="J1316">
        <v>54</v>
      </c>
      <c r="K1316">
        <v>104</v>
      </c>
      <c r="L1316">
        <v>123</v>
      </c>
      <c r="M1316" s="38"/>
    </row>
    <row r="1317" spans="1:13" x14ac:dyDescent="0.35">
      <c r="A1317" t="str">
        <f t="shared" si="21"/>
        <v>62 DayOctober-December 2023NCAColorectal (screened only)</v>
      </c>
      <c r="B1317" t="s">
        <v>193</v>
      </c>
      <c r="C1317" t="s">
        <v>197</v>
      </c>
      <c r="D1317" t="s">
        <v>150</v>
      </c>
      <c r="E1317" t="s">
        <v>35</v>
      </c>
      <c r="F1317">
        <v>34</v>
      </c>
      <c r="G1317">
        <v>8</v>
      </c>
      <c r="H1317">
        <v>23.529411764705898</v>
      </c>
      <c r="I1317">
        <v>216</v>
      </c>
      <c r="J1317">
        <v>86</v>
      </c>
      <c r="M1317" s="39"/>
    </row>
    <row r="1318" spans="1:13" x14ac:dyDescent="0.35">
      <c r="A1318" t="str">
        <f t="shared" si="21"/>
        <v>62 DayOctober-December 2023NHS Ayrshire &amp; ArranColorectal (screened only)</v>
      </c>
      <c r="B1318" t="s">
        <v>193</v>
      </c>
      <c r="C1318" t="s">
        <v>197</v>
      </c>
      <c r="D1318" t="s">
        <v>162</v>
      </c>
      <c r="E1318" t="s">
        <v>35</v>
      </c>
      <c r="F1318">
        <v>18</v>
      </c>
      <c r="G1318">
        <v>14</v>
      </c>
      <c r="H1318">
        <v>77.7777777777778</v>
      </c>
      <c r="I1318">
        <v>91</v>
      </c>
      <c r="J1318">
        <v>56</v>
      </c>
      <c r="M1318" s="38"/>
    </row>
    <row r="1319" spans="1:13" x14ac:dyDescent="0.35">
      <c r="A1319" t="str">
        <f t="shared" si="21"/>
        <v>62 DayOctober-December 2023NHS BordersColorectal (screened only)</v>
      </c>
      <c r="B1319" t="s">
        <v>193</v>
      </c>
      <c r="C1319" t="s">
        <v>197</v>
      </c>
      <c r="D1319" t="s">
        <v>0</v>
      </c>
      <c r="E1319" t="s">
        <v>35</v>
      </c>
      <c r="F1319">
        <v>6</v>
      </c>
      <c r="G1319">
        <v>4</v>
      </c>
      <c r="H1319">
        <v>66.6666666666667</v>
      </c>
      <c r="I1319">
        <v>84</v>
      </c>
      <c r="J1319">
        <v>59</v>
      </c>
      <c r="M1319" s="39"/>
    </row>
    <row r="1320" spans="1:13" x14ac:dyDescent="0.35">
      <c r="A1320" t="str">
        <f t="shared" si="21"/>
        <v>62 DayOctober-December 2023NHS Dumfries &amp; GallowayColorectal (screened only)</v>
      </c>
      <c r="B1320" t="s">
        <v>193</v>
      </c>
      <c r="C1320" t="s">
        <v>197</v>
      </c>
      <c r="D1320" t="s">
        <v>163</v>
      </c>
      <c r="E1320" t="s">
        <v>35</v>
      </c>
      <c r="F1320">
        <v>8</v>
      </c>
      <c r="G1320">
        <v>4</v>
      </c>
      <c r="H1320">
        <v>50</v>
      </c>
      <c r="I1320">
        <v>138</v>
      </c>
      <c r="J1320">
        <v>65</v>
      </c>
      <c r="M1320" s="38"/>
    </row>
    <row r="1321" spans="1:13" x14ac:dyDescent="0.35">
      <c r="A1321" t="str">
        <f t="shared" si="21"/>
        <v>62 DayOctober-December 2023NHS FifeColorectal (screened only)</v>
      </c>
      <c r="B1321" t="s">
        <v>193</v>
      </c>
      <c r="C1321" t="s">
        <v>197</v>
      </c>
      <c r="D1321" t="s">
        <v>164</v>
      </c>
      <c r="E1321" t="s">
        <v>35</v>
      </c>
      <c r="F1321">
        <v>13</v>
      </c>
      <c r="G1321">
        <v>12</v>
      </c>
      <c r="H1321">
        <v>92.307692307692307</v>
      </c>
      <c r="I1321">
        <v>64</v>
      </c>
      <c r="J1321">
        <v>52</v>
      </c>
      <c r="M1321" s="39"/>
    </row>
    <row r="1322" spans="1:13" x14ac:dyDescent="0.35">
      <c r="A1322" t="str">
        <f t="shared" si="21"/>
        <v>62 DayOctober-December 2023NHS Forth ValleyColorectal (screened only)</v>
      </c>
      <c r="B1322" t="s">
        <v>193</v>
      </c>
      <c r="C1322" t="s">
        <v>197</v>
      </c>
      <c r="D1322" t="s">
        <v>165</v>
      </c>
      <c r="E1322" t="s">
        <v>35</v>
      </c>
      <c r="F1322">
        <v>8</v>
      </c>
      <c r="G1322">
        <v>5</v>
      </c>
      <c r="H1322">
        <v>62.5</v>
      </c>
      <c r="I1322">
        <v>102</v>
      </c>
      <c r="J1322">
        <v>62</v>
      </c>
      <c r="M1322" s="38"/>
    </row>
    <row r="1323" spans="1:13" x14ac:dyDescent="0.35">
      <c r="A1323" t="str">
        <f t="shared" si="21"/>
        <v>62 DayOctober-December 2023NHS GrampianColorectal (screened only)</v>
      </c>
      <c r="B1323" t="s">
        <v>193</v>
      </c>
      <c r="C1323" t="s">
        <v>197</v>
      </c>
      <c r="D1323" t="s">
        <v>166</v>
      </c>
      <c r="E1323" t="s">
        <v>35</v>
      </c>
      <c r="F1323">
        <v>13</v>
      </c>
      <c r="G1323">
        <v>1</v>
      </c>
      <c r="H1323">
        <v>7.6923076923076898</v>
      </c>
      <c r="I1323">
        <v>216</v>
      </c>
      <c r="J1323">
        <v>148</v>
      </c>
      <c r="M1323" s="39"/>
    </row>
    <row r="1324" spans="1:13" x14ac:dyDescent="0.35">
      <c r="A1324" t="str">
        <f t="shared" si="21"/>
        <v>62 DayOctober-December 2023NHS Greater Glasgow &amp; ClydeColorectal (screened only)</v>
      </c>
      <c r="B1324" t="s">
        <v>193</v>
      </c>
      <c r="C1324" t="s">
        <v>197</v>
      </c>
      <c r="D1324" t="s">
        <v>11</v>
      </c>
      <c r="E1324" t="s">
        <v>35</v>
      </c>
      <c r="F1324">
        <v>35</v>
      </c>
      <c r="G1324">
        <v>7</v>
      </c>
      <c r="H1324">
        <v>20</v>
      </c>
      <c r="I1324">
        <v>207</v>
      </c>
      <c r="J1324">
        <v>92</v>
      </c>
      <c r="M1324" s="38"/>
    </row>
    <row r="1325" spans="1:13" x14ac:dyDescent="0.35">
      <c r="A1325" t="str">
        <f t="shared" si="21"/>
        <v>62 DayOctober-December 2023NHS HighlandColorectal (screened only)</v>
      </c>
      <c r="B1325" t="s">
        <v>193</v>
      </c>
      <c r="C1325" t="s">
        <v>197</v>
      </c>
      <c r="D1325" t="s">
        <v>1</v>
      </c>
      <c r="E1325" t="s">
        <v>35</v>
      </c>
      <c r="F1325">
        <v>16</v>
      </c>
      <c r="G1325">
        <v>5</v>
      </c>
      <c r="H1325">
        <v>31.25</v>
      </c>
      <c r="I1325">
        <v>112</v>
      </c>
      <c r="J1325">
        <v>72</v>
      </c>
      <c r="M1325" s="39"/>
    </row>
    <row r="1326" spans="1:13" x14ac:dyDescent="0.35">
      <c r="A1326" t="str">
        <f t="shared" si="21"/>
        <v>62 DayOctober-December 2023NHS LanarkshireColorectal (screened only)</v>
      </c>
      <c r="B1326" t="s">
        <v>193</v>
      </c>
      <c r="C1326" t="s">
        <v>197</v>
      </c>
      <c r="D1326" t="s">
        <v>2</v>
      </c>
      <c r="E1326" t="s">
        <v>35</v>
      </c>
      <c r="F1326">
        <v>28</v>
      </c>
      <c r="G1326">
        <v>22</v>
      </c>
      <c r="H1326">
        <v>78.571428571428598</v>
      </c>
      <c r="I1326">
        <v>85</v>
      </c>
      <c r="J1326">
        <v>53</v>
      </c>
      <c r="M1326" s="38"/>
    </row>
    <row r="1327" spans="1:13" x14ac:dyDescent="0.35">
      <c r="A1327" t="str">
        <f t="shared" si="21"/>
        <v>62 DayOctober-December 2023NHS LothianColorectal (screened only)</v>
      </c>
      <c r="B1327" t="s">
        <v>193</v>
      </c>
      <c r="C1327" t="s">
        <v>197</v>
      </c>
      <c r="D1327" t="s">
        <v>3</v>
      </c>
      <c r="E1327" t="s">
        <v>35</v>
      </c>
      <c r="F1327">
        <v>34</v>
      </c>
      <c r="G1327">
        <v>20</v>
      </c>
      <c r="H1327">
        <v>58.823529411764703</v>
      </c>
      <c r="I1327">
        <v>170</v>
      </c>
      <c r="J1327">
        <v>60</v>
      </c>
      <c r="M1327" s="39"/>
    </row>
    <row r="1328" spans="1:13" x14ac:dyDescent="0.35">
      <c r="A1328" t="str">
        <f t="shared" si="21"/>
        <v>62 DayOctober-December 2023NHS ScotlandColorectal (screened only)</v>
      </c>
      <c r="B1328" t="s">
        <v>193</v>
      </c>
      <c r="C1328" t="s">
        <v>197</v>
      </c>
      <c r="D1328" t="s">
        <v>8</v>
      </c>
      <c r="E1328" t="s">
        <v>35</v>
      </c>
      <c r="F1328">
        <v>184</v>
      </c>
      <c r="G1328">
        <v>96</v>
      </c>
      <c r="H1328">
        <v>52.173913043478301</v>
      </c>
      <c r="I1328">
        <v>216</v>
      </c>
      <c r="J1328">
        <v>62</v>
      </c>
      <c r="K1328">
        <v>127</v>
      </c>
      <c r="L1328">
        <v>148</v>
      </c>
      <c r="M1328" s="38"/>
    </row>
    <row r="1329" spans="1:13" x14ac:dyDescent="0.35">
      <c r="A1329" t="str">
        <f t="shared" si="21"/>
        <v>62 DayOctober-December 2023NHS TaysideColorectal (screened only)</v>
      </c>
      <c r="B1329" t="s">
        <v>193</v>
      </c>
      <c r="C1329" t="s">
        <v>197</v>
      </c>
      <c r="D1329" t="s">
        <v>6</v>
      </c>
      <c r="E1329" t="s">
        <v>35</v>
      </c>
      <c r="F1329">
        <v>5</v>
      </c>
      <c r="G1329">
        <v>2</v>
      </c>
      <c r="H1329">
        <v>40</v>
      </c>
      <c r="I1329">
        <v>69</v>
      </c>
      <c r="J1329">
        <v>64</v>
      </c>
      <c r="M1329" s="38"/>
    </row>
    <row r="1330" spans="1:13" x14ac:dyDescent="0.35">
      <c r="A1330" t="str">
        <f t="shared" si="21"/>
        <v>62 DayOctober-December 2023SCANColorectal (screened only)</v>
      </c>
      <c r="B1330" t="s">
        <v>193</v>
      </c>
      <c r="C1330" t="s">
        <v>197</v>
      </c>
      <c r="D1330" t="s">
        <v>9</v>
      </c>
      <c r="E1330" t="s">
        <v>35</v>
      </c>
      <c r="F1330">
        <v>61</v>
      </c>
      <c r="G1330">
        <v>40</v>
      </c>
      <c r="H1330">
        <v>65.573770491803302</v>
      </c>
      <c r="I1330">
        <v>170</v>
      </c>
      <c r="J1330">
        <v>59</v>
      </c>
      <c r="K1330">
        <v>84</v>
      </c>
      <c r="L1330">
        <v>97</v>
      </c>
      <c r="M1330" s="39"/>
    </row>
    <row r="1331" spans="1:13" x14ac:dyDescent="0.35">
      <c r="A1331" t="str">
        <f t="shared" si="21"/>
        <v>62 DayOctober-December 2023WOSCANColorectal (screened only)</v>
      </c>
      <c r="B1331" t="s">
        <v>193</v>
      </c>
      <c r="C1331" t="s">
        <v>197</v>
      </c>
      <c r="D1331" t="s">
        <v>10</v>
      </c>
      <c r="E1331" t="s">
        <v>35</v>
      </c>
      <c r="F1331">
        <v>89</v>
      </c>
      <c r="G1331">
        <v>48</v>
      </c>
      <c r="H1331">
        <v>53.932584269662897</v>
      </c>
      <c r="I1331">
        <v>207</v>
      </c>
      <c r="J1331">
        <v>61</v>
      </c>
      <c r="K1331">
        <v>112</v>
      </c>
      <c r="L1331">
        <v>137</v>
      </c>
      <c r="M1331" s="38"/>
    </row>
    <row r="1332" spans="1:13" x14ac:dyDescent="0.35">
      <c r="A1332" t="str">
        <f t="shared" si="21"/>
        <v>62 DayOctober-December 2023NCAHead &amp; Neck</v>
      </c>
      <c r="B1332" t="s">
        <v>193</v>
      </c>
      <c r="C1332" t="s">
        <v>197</v>
      </c>
      <c r="D1332" t="s">
        <v>150</v>
      </c>
      <c r="E1332" t="s">
        <v>15</v>
      </c>
      <c r="F1332">
        <v>21</v>
      </c>
      <c r="G1332">
        <v>18</v>
      </c>
      <c r="H1332">
        <v>85.714285714285694</v>
      </c>
      <c r="I1332">
        <v>75</v>
      </c>
      <c r="J1332">
        <v>49</v>
      </c>
      <c r="M1332" s="39"/>
    </row>
    <row r="1333" spans="1:13" x14ac:dyDescent="0.35">
      <c r="A1333" t="str">
        <f t="shared" si="21"/>
        <v>62 DayOctober-December 2023NHS Ayrshire &amp; ArranHead &amp; Neck</v>
      </c>
      <c r="B1333" t="s">
        <v>193</v>
      </c>
      <c r="C1333" t="s">
        <v>197</v>
      </c>
      <c r="D1333" t="s">
        <v>162</v>
      </c>
      <c r="E1333" t="s">
        <v>15</v>
      </c>
      <c r="F1333">
        <v>10</v>
      </c>
      <c r="G1333">
        <v>8</v>
      </c>
      <c r="H1333">
        <v>80</v>
      </c>
      <c r="I1333">
        <v>83</v>
      </c>
      <c r="J1333">
        <v>55</v>
      </c>
      <c r="M1333" s="38"/>
    </row>
    <row r="1334" spans="1:13" x14ac:dyDescent="0.35">
      <c r="A1334" t="str">
        <f t="shared" si="21"/>
        <v>62 DayOctober-December 2023NHS BordersHead &amp; Neck</v>
      </c>
      <c r="B1334" t="s">
        <v>193</v>
      </c>
      <c r="C1334" t="s">
        <v>197</v>
      </c>
      <c r="D1334" t="s">
        <v>0</v>
      </c>
      <c r="E1334" t="s">
        <v>15</v>
      </c>
      <c r="F1334">
        <v>5</v>
      </c>
      <c r="G1334">
        <v>5</v>
      </c>
      <c r="H1334">
        <v>100</v>
      </c>
      <c r="I1334">
        <v>58</v>
      </c>
      <c r="J1334">
        <v>52</v>
      </c>
      <c r="M1334" s="39"/>
    </row>
    <row r="1335" spans="1:13" x14ac:dyDescent="0.35">
      <c r="A1335" t="str">
        <f t="shared" si="21"/>
        <v>62 DayOctober-December 2023NHS Dumfries &amp; GallowayHead &amp; Neck</v>
      </c>
      <c r="B1335" t="s">
        <v>193</v>
      </c>
      <c r="C1335" t="s">
        <v>197</v>
      </c>
      <c r="D1335" t="s">
        <v>163</v>
      </c>
      <c r="E1335" t="s">
        <v>15</v>
      </c>
      <c r="F1335">
        <v>2</v>
      </c>
      <c r="G1335">
        <v>1</v>
      </c>
      <c r="H1335">
        <v>50</v>
      </c>
      <c r="I1335">
        <v>83</v>
      </c>
      <c r="M1335" s="38"/>
    </row>
    <row r="1336" spans="1:13" x14ac:dyDescent="0.35">
      <c r="A1336" t="str">
        <f t="shared" si="21"/>
        <v>62 DayOctober-December 2023NHS FifeHead &amp; Neck</v>
      </c>
      <c r="B1336" t="s">
        <v>193</v>
      </c>
      <c r="C1336" t="s">
        <v>197</v>
      </c>
      <c r="D1336" t="s">
        <v>164</v>
      </c>
      <c r="E1336" t="s">
        <v>15</v>
      </c>
      <c r="F1336">
        <v>9</v>
      </c>
      <c r="G1336">
        <v>6</v>
      </c>
      <c r="H1336">
        <v>66.6666666666667</v>
      </c>
      <c r="I1336">
        <v>77</v>
      </c>
      <c r="J1336">
        <v>56</v>
      </c>
      <c r="M1336" s="39"/>
    </row>
    <row r="1337" spans="1:13" x14ac:dyDescent="0.35">
      <c r="A1337" t="str">
        <f t="shared" si="21"/>
        <v>62 DayOctober-December 2023NHS Forth ValleyHead &amp; Neck</v>
      </c>
      <c r="B1337" t="s">
        <v>193</v>
      </c>
      <c r="C1337" t="s">
        <v>197</v>
      </c>
      <c r="D1337" t="s">
        <v>165</v>
      </c>
      <c r="E1337" t="s">
        <v>15</v>
      </c>
      <c r="F1337">
        <v>14</v>
      </c>
      <c r="G1337">
        <v>12</v>
      </c>
      <c r="H1337">
        <v>85.714285714285694</v>
      </c>
      <c r="I1337">
        <v>88</v>
      </c>
      <c r="J1337">
        <v>52</v>
      </c>
      <c r="M1337" s="38"/>
    </row>
    <row r="1338" spans="1:13" x14ac:dyDescent="0.35">
      <c r="A1338" t="str">
        <f t="shared" si="21"/>
        <v>62 DayOctober-December 2023NHS GrampianHead &amp; Neck</v>
      </c>
      <c r="B1338" t="s">
        <v>193</v>
      </c>
      <c r="C1338" t="s">
        <v>197</v>
      </c>
      <c r="D1338" t="s">
        <v>166</v>
      </c>
      <c r="E1338" t="s">
        <v>15</v>
      </c>
      <c r="F1338">
        <v>8</v>
      </c>
      <c r="G1338">
        <v>5</v>
      </c>
      <c r="H1338">
        <v>62.5</v>
      </c>
      <c r="I1338">
        <v>75</v>
      </c>
      <c r="J1338">
        <v>50</v>
      </c>
      <c r="M1338" s="39"/>
    </row>
    <row r="1339" spans="1:13" x14ac:dyDescent="0.35">
      <c r="A1339" t="str">
        <f t="shared" si="21"/>
        <v>62 DayOctober-December 2023NHS Greater Glasgow &amp; ClydeHead &amp; Neck</v>
      </c>
      <c r="B1339" t="s">
        <v>193</v>
      </c>
      <c r="C1339" t="s">
        <v>197</v>
      </c>
      <c r="D1339" t="s">
        <v>11</v>
      </c>
      <c r="E1339" t="s">
        <v>15</v>
      </c>
      <c r="F1339">
        <v>59</v>
      </c>
      <c r="G1339">
        <v>30</v>
      </c>
      <c r="H1339">
        <v>50.847457627118601</v>
      </c>
      <c r="I1339">
        <v>136</v>
      </c>
      <c r="J1339">
        <v>62</v>
      </c>
      <c r="K1339">
        <v>112</v>
      </c>
      <c r="L1339">
        <v>117</v>
      </c>
      <c r="M1339" s="38"/>
    </row>
    <row r="1340" spans="1:13" x14ac:dyDescent="0.35">
      <c r="A1340" t="str">
        <f t="shared" si="21"/>
        <v>62 DayOctober-December 2023NHS HighlandHead &amp; Neck</v>
      </c>
      <c r="B1340" t="s">
        <v>193</v>
      </c>
      <c r="C1340" t="s">
        <v>197</v>
      </c>
      <c r="D1340" t="s">
        <v>1</v>
      </c>
      <c r="E1340" t="s">
        <v>15</v>
      </c>
      <c r="F1340">
        <v>8</v>
      </c>
      <c r="G1340">
        <v>8</v>
      </c>
      <c r="H1340">
        <v>100</v>
      </c>
      <c r="I1340">
        <v>59</v>
      </c>
      <c r="J1340">
        <v>53</v>
      </c>
      <c r="M1340" s="39"/>
    </row>
    <row r="1341" spans="1:13" x14ac:dyDescent="0.35">
      <c r="A1341" t="str">
        <f t="shared" si="21"/>
        <v>62 DayOctober-December 2023NHS LanarkshireHead &amp; Neck</v>
      </c>
      <c r="B1341" t="s">
        <v>193</v>
      </c>
      <c r="C1341" t="s">
        <v>197</v>
      </c>
      <c r="D1341" t="s">
        <v>2</v>
      </c>
      <c r="E1341" t="s">
        <v>15</v>
      </c>
      <c r="F1341">
        <v>20</v>
      </c>
      <c r="G1341">
        <v>19</v>
      </c>
      <c r="H1341">
        <v>95</v>
      </c>
      <c r="I1341">
        <v>64</v>
      </c>
      <c r="J1341">
        <v>51</v>
      </c>
      <c r="M1341" s="38"/>
    </row>
    <row r="1342" spans="1:13" x14ac:dyDescent="0.35">
      <c r="A1342" t="str">
        <f t="shared" si="21"/>
        <v>62 DayOctober-December 2023NHS LothianHead &amp; Neck</v>
      </c>
      <c r="B1342" t="s">
        <v>193</v>
      </c>
      <c r="C1342" t="s">
        <v>197</v>
      </c>
      <c r="D1342" t="s">
        <v>3</v>
      </c>
      <c r="E1342" t="s">
        <v>15</v>
      </c>
      <c r="F1342">
        <v>28</v>
      </c>
      <c r="G1342">
        <v>28</v>
      </c>
      <c r="H1342">
        <v>100</v>
      </c>
      <c r="I1342">
        <v>61</v>
      </c>
      <c r="J1342">
        <v>47</v>
      </c>
      <c r="M1342" s="39"/>
    </row>
    <row r="1343" spans="1:13" x14ac:dyDescent="0.35">
      <c r="A1343" t="str">
        <f t="shared" si="21"/>
        <v>62 DayOctober-December 2023NHS ScotlandHead &amp; Neck</v>
      </c>
      <c r="B1343" t="s">
        <v>193</v>
      </c>
      <c r="C1343" t="s">
        <v>197</v>
      </c>
      <c r="D1343" t="s">
        <v>8</v>
      </c>
      <c r="E1343" t="s">
        <v>15</v>
      </c>
      <c r="F1343">
        <v>168</v>
      </c>
      <c r="G1343">
        <v>127</v>
      </c>
      <c r="H1343">
        <v>75.595238095238102</v>
      </c>
      <c r="I1343">
        <v>136</v>
      </c>
      <c r="J1343">
        <v>52</v>
      </c>
      <c r="K1343">
        <v>89</v>
      </c>
      <c r="L1343">
        <v>109</v>
      </c>
      <c r="M1343" s="38"/>
    </row>
    <row r="1344" spans="1:13" x14ac:dyDescent="0.35">
      <c r="A1344" t="str">
        <f t="shared" si="21"/>
        <v>62 DayOctober-December 2023NHS TaysideHead &amp; Neck</v>
      </c>
      <c r="B1344" t="s">
        <v>193</v>
      </c>
      <c r="C1344" t="s">
        <v>197</v>
      </c>
      <c r="D1344" t="s">
        <v>6</v>
      </c>
      <c r="E1344" t="s">
        <v>15</v>
      </c>
      <c r="F1344">
        <v>4</v>
      </c>
      <c r="G1344">
        <v>4</v>
      </c>
      <c r="H1344">
        <v>100</v>
      </c>
      <c r="I1344">
        <v>48</v>
      </c>
      <c r="J1344">
        <v>36</v>
      </c>
      <c r="M1344" s="39"/>
    </row>
    <row r="1345" spans="1:13" x14ac:dyDescent="0.35">
      <c r="A1345" t="str">
        <f t="shared" si="21"/>
        <v>62 DayOctober-December 2023NHS Western IslesHead &amp; Neck</v>
      </c>
      <c r="B1345" t="s">
        <v>193</v>
      </c>
      <c r="C1345" t="s">
        <v>197</v>
      </c>
      <c r="D1345" t="s">
        <v>7</v>
      </c>
      <c r="E1345" t="s">
        <v>15</v>
      </c>
      <c r="F1345">
        <v>1</v>
      </c>
      <c r="G1345">
        <v>1</v>
      </c>
      <c r="H1345">
        <v>100</v>
      </c>
      <c r="I1345">
        <v>48</v>
      </c>
      <c r="M1345" s="38"/>
    </row>
    <row r="1346" spans="1:13" x14ac:dyDescent="0.35">
      <c r="A1346" t="str">
        <f t="shared" si="21"/>
        <v>62 DayOctober-December 2023SCANHead &amp; Neck</v>
      </c>
      <c r="B1346" t="s">
        <v>193</v>
      </c>
      <c r="C1346" t="s">
        <v>197</v>
      </c>
      <c r="D1346" t="s">
        <v>9</v>
      </c>
      <c r="E1346" t="s">
        <v>15</v>
      </c>
      <c r="F1346">
        <v>44</v>
      </c>
      <c r="G1346">
        <v>40</v>
      </c>
      <c r="H1346">
        <v>90.909090909090907</v>
      </c>
      <c r="I1346">
        <v>83</v>
      </c>
      <c r="J1346">
        <v>48</v>
      </c>
      <c r="K1346">
        <v>61</v>
      </c>
      <c r="L1346">
        <v>71</v>
      </c>
      <c r="M1346" s="39"/>
    </row>
    <row r="1347" spans="1:13" x14ac:dyDescent="0.35">
      <c r="A1347" t="str">
        <f t="shared" si="21"/>
        <v>62 DayOctober-December 2023WOSCANHead &amp; Neck</v>
      </c>
      <c r="B1347" t="s">
        <v>193</v>
      </c>
      <c r="C1347" t="s">
        <v>197</v>
      </c>
      <c r="D1347" t="s">
        <v>10</v>
      </c>
      <c r="E1347" t="s">
        <v>15</v>
      </c>
      <c r="F1347">
        <v>103</v>
      </c>
      <c r="G1347">
        <v>69</v>
      </c>
      <c r="H1347">
        <v>66.990291262135898</v>
      </c>
      <c r="I1347">
        <v>136</v>
      </c>
      <c r="J1347">
        <v>56</v>
      </c>
      <c r="K1347">
        <v>102</v>
      </c>
      <c r="L1347">
        <v>113</v>
      </c>
      <c r="M1347" s="38"/>
    </row>
    <row r="1348" spans="1:13" x14ac:dyDescent="0.35">
      <c r="A1348" t="str">
        <f t="shared" si="21"/>
        <v>62 DayOctober-December 2023NCALung</v>
      </c>
      <c r="B1348" t="s">
        <v>193</v>
      </c>
      <c r="C1348" t="s">
        <v>197</v>
      </c>
      <c r="D1348" t="s">
        <v>150</v>
      </c>
      <c r="E1348" t="s">
        <v>16</v>
      </c>
      <c r="F1348">
        <v>133</v>
      </c>
      <c r="G1348">
        <v>99</v>
      </c>
      <c r="H1348">
        <v>74.436090225563902</v>
      </c>
      <c r="I1348">
        <v>97</v>
      </c>
      <c r="J1348">
        <v>44</v>
      </c>
      <c r="K1348">
        <v>82</v>
      </c>
      <c r="L1348">
        <v>91</v>
      </c>
      <c r="M1348" s="39"/>
    </row>
    <row r="1349" spans="1:13" x14ac:dyDescent="0.35">
      <c r="A1349" t="str">
        <f t="shared" si="21"/>
        <v>62 DayOctober-December 2023NHS Ayrshire &amp; ArranLung</v>
      </c>
      <c r="B1349" t="s">
        <v>193</v>
      </c>
      <c r="C1349" t="s">
        <v>197</v>
      </c>
      <c r="D1349" t="s">
        <v>162</v>
      </c>
      <c r="E1349" t="s">
        <v>16</v>
      </c>
      <c r="F1349">
        <v>52</v>
      </c>
      <c r="G1349">
        <v>48</v>
      </c>
      <c r="H1349">
        <v>92.307692307692307</v>
      </c>
      <c r="I1349">
        <v>103</v>
      </c>
      <c r="J1349">
        <v>38</v>
      </c>
      <c r="K1349">
        <v>61</v>
      </c>
      <c r="L1349">
        <v>78</v>
      </c>
      <c r="M1349" s="38"/>
    </row>
    <row r="1350" spans="1:13" x14ac:dyDescent="0.35">
      <c r="A1350" t="str">
        <f t="shared" si="21"/>
        <v>62 DayOctober-December 2023NHS BordersLung</v>
      </c>
      <c r="B1350" t="s">
        <v>193</v>
      </c>
      <c r="C1350" t="s">
        <v>197</v>
      </c>
      <c r="D1350" t="s">
        <v>0</v>
      </c>
      <c r="E1350" t="s">
        <v>16</v>
      </c>
      <c r="F1350">
        <v>12</v>
      </c>
      <c r="G1350">
        <v>12</v>
      </c>
      <c r="H1350">
        <v>100</v>
      </c>
      <c r="I1350">
        <v>61</v>
      </c>
      <c r="J1350">
        <v>26</v>
      </c>
      <c r="M1350" s="39"/>
    </row>
    <row r="1351" spans="1:13" x14ac:dyDescent="0.35">
      <c r="A1351" t="str">
        <f t="shared" si="21"/>
        <v>62 DayOctober-December 2023NHS Dumfries &amp; GallowayLung</v>
      </c>
      <c r="B1351" t="s">
        <v>193</v>
      </c>
      <c r="C1351" t="s">
        <v>197</v>
      </c>
      <c r="D1351" t="s">
        <v>163</v>
      </c>
      <c r="E1351" t="s">
        <v>16</v>
      </c>
      <c r="F1351">
        <v>21</v>
      </c>
      <c r="G1351">
        <v>20</v>
      </c>
      <c r="H1351">
        <v>95.238095238095198</v>
      </c>
      <c r="I1351">
        <v>112</v>
      </c>
      <c r="J1351">
        <v>37</v>
      </c>
      <c r="M1351" s="38"/>
    </row>
    <row r="1352" spans="1:13" x14ac:dyDescent="0.35">
      <c r="A1352" t="str">
        <f t="shared" si="21"/>
        <v>62 DayOctober-December 2023NHS FifeLung</v>
      </c>
      <c r="B1352" t="s">
        <v>193</v>
      </c>
      <c r="C1352" t="s">
        <v>197</v>
      </c>
      <c r="D1352" t="s">
        <v>164</v>
      </c>
      <c r="E1352" t="s">
        <v>16</v>
      </c>
      <c r="F1352">
        <v>47</v>
      </c>
      <c r="G1352">
        <v>38</v>
      </c>
      <c r="H1352">
        <v>80.851063829787194</v>
      </c>
      <c r="I1352">
        <v>108</v>
      </c>
      <c r="J1352">
        <v>36</v>
      </c>
      <c r="K1352">
        <v>86</v>
      </c>
      <c r="L1352">
        <v>95</v>
      </c>
      <c r="M1352" s="39"/>
    </row>
    <row r="1353" spans="1:13" x14ac:dyDescent="0.35">
      <c r="A1353" t="str">
        <f t="shared" si="21"/>
        <v>62 DayOctober-December 2023NHS Forth ValleyLung</v>
      </c>
      <c r="B1353" t="s">
        <v>193</v>
      </c>
      <c r="C1353" t="s">
        <v>197</v>
      </c>
      <c r="D1353" t="s">
        <v>165</v>
      </c>
      <c r="E1353" t="s">
        <v>16</v>
      </c>
      <c r="F1353">
        <v>33</v>
      </c>
      <c r="G1353">
        <v>26</v>
      </c>
      <c r="H1353">
        <v>78.787878787878796</v>
      </c>
      <c r="I1353">
        <v>122</v>
      </c>
      <c r="J1353">
        <v>38</v>
      </c>
      <c r="M1353" s="38"/>
    </row>
    <row r="1354" spans="1:13" x14ac:dyDescent="0.35">
      <c r="A1354" t="str">
        <f t="shared" si="21"/>
        <v>62 DayOctober-December 2023NHS GrampianLung</v>
      </c>
      <c r="B1354" t="s">
        <v>193</v>
      </c>
      <c r="C1354" t="s">
        <v>197</v>
      </c>
      <c r="D1354" t="s">
        <v>166</v>
      </c>
      <c r="E1354" t="s">
        <v>16</v>
      </c>
      <c r="F1354">
        <v>51</v>
      </c>
      <c r="G1354">
        <v>40</v>
      </c>
      <c r="H1354">
        <v>78.431372549019599</v>
      </c>
      <c r="I1354">
        <v>96</v>
      </c>
      <c r="J1354">
        <v>36</v>
      </c>
      <c r="K1354">
        <v>76</v>
      </c>
      <c r="L1354">
        <v>86</v>
      </c>
      <c r="M1354" s="39"/>
    </row>
    <row r="1355" spans="1:13" x14ac:dyDescent="0.35">
      <c r="A1355" t="str">
        <f t="shared" si="21"/>
        <v>62 DayOctober-December 2023NHS Greater Glasgow &amp; ClydeLung</v>
      </c>
      <c r="B1355" t="s">
        <v>193</v>
      </c>
      <c r="C1355" t="s">
        <v>197</v>
      </c>
      <c r="D1355" t="s">
        <v>11</v>
      </c>
      <c r="E1355" t="s">
        <v>16</v>
      </c>
      <c r="F1355">
        <v>134</v>
      </c>
      <c r="G1355">
        <v>108</v>
      </c>
      <c r="H1355">
        <v>80.597014925373102</v>
      </c>
      <c r="I1355">
        <v>114</v>
      </c>
      <c r="J1355">
        <v>46</v>
      </c>
      <c r="K1355">
        <v>76</v>
      </c>
      <c r="L1355">
        <v>90</v>
      </c>
      <c r="M1355" s="38"/>
    </row>
    <row r="1356" spans="1:13" x14ac:dyDescent="0.35">
      <c r="A1356" t="str">
        <f t="shared" si="21"/>
        <v>62 DayOctober-December 2023NHS HighlandLung</v>
      </c>
      <c r="B1356" t="s">
        <v>193</v>
      </c>
      <c r="C1356" t="s">
        <v>197</v>
      </c>
      <c r="D1356" t="s">
        <v>1</v>
      </c>
      <c r="E1356" t="s">
        <v>16</v>
      </c>
      <c r="F1356">
        <v>25</v>
      </c>
      <c r="G1356">
        <v>22</v>
      </c>
      <c r="H1356">
        <v>88</v>
      </c>
      <c r="I1356">
        <v>82</v>
      </c>
      <c r="J1356">
        <v>25</v>
      </c>
      <c r="M1356" s="39"/>
    </row>
    <row r="1357" spans="1:13" x14ac:dyDescent="0.35">
      <c r="A1357" t="str">
        <f t="shared" si="21"/>
        <v>62 DayOctober-December 2023NHS LanarkshireLung</v>
      </c>
      <c r="B1357" t="s">
        <v>193</v>
      </c>
      <c r="C1357" t="s">
        <v>197</v>
      </c>
      <c r="D1357" t="s">
        <v>2</v>
      </c>
      <c r="E1357" t="s">
        <v>16</v>
      </c>
      <c r="F1357">
        <v>50</v>
      </c>
      <c r="G1357">
        <v>43</v>
      </c>
      <c r="H1357">
        <v>86</v>
      </c>
      <c r="I1357">
        <v>130</v>
      </c>
      <c r="J1357">
        <v>53</v>
      </c>
      <c r="K1357">
        <v>70</v>
      </c>
      <c r="L1357">
        <v>87</v>
      </c>
      <c r="M1357" s="38"/>
    </row>
    <row r="1358" spans="1:13" x14ac:dyDescent="0.35">
      <c r="A1358" t="str">
        <f t="shared" si="21"/>
        <v>62 DayOctober-December 2023NHS LothianLung</v>
      </c>
      <c r="B1358" t="s">
        <v>193</v>
      </c>
      <c r="C1358" t="s">
        <v>197</v>
      </c>
      <c r="D1358" t="s">
        <v>3</v>
      </c>
      <c r="E1358" t="s">
        <v>16</v>
      </c>
      <c r="F1358">
        <v>48</v>
      </c>
      <c r="G1358">
        <v>44</v>
      </c>
      <c r="H1358">
        <v>91.6666666666667</v>
      </c>
      <c r="I1358">
        <v>99</v>
      </c>
      <c r="J1358">
        <v>48</v>
      </c>
      <c r="K1358">
        <v>62</v>
      </c>
      <c r="L1358">
        <v>79</v>
      </c>
      <c r="M1358" s="39"/>
    </row>
    <row r="1359" spans="1:13" x14ac:dyDescent="0.35">
      <c r="A1359" t="str">
        <f t="shared" si="21"/>
        <v>62 DayOctober-December 2023NHS ScotlandLung</v>
      </c>
      <c r="B1359" t="s">
        <v>193</v>
      </c>
      <c r="C1359" t="s">
        <v>197</v>
      </c>
      <c r="D1359" t="s">
        <v>8</v>
      </c>
      <c r="E1359" t="s">
        <v>16</v>
      </c>
      <c r="F1359">
        <v>530</v>
      </c>
      <c r="G1359">
        <v>438</v>
      </c>
      <c r="H1359">
        <v>82.641509433962298</v>
      </c>
      <c r="I1359">
        <v>130</v>
      </c>
      <c r="J1359">
        <v>43</v>
      </c>
      <c r="K1359">
        <v>78</v>
      </c>
      <c r="L1359">
        <v>92</v>
      </c>
      <c r="M1359" s="38"/>
    </row>
    <row r="1360" spans="1:13" x14ac:dyDescent="0.35">
      <c r="A1360" t="str">
        <f t="shared" si="21"/>
        <v>62 DayOctober-December 2023NHS ShetlandLung</v>
      </c>
      <c r="B1360" t="s">
        <v>193</v>
      </c>
      <c r="C1360" t="s">
        <v>197</v>
      </c>
      <c r="D1360" t="s">
        <v>5</v>
      </c>
      <c r="E1360" t="s">
        <v>16</v>
      </c>
      <c r="F1360">
        <v>1</v>
      </c>
      <c r="G1360">
        <v>1</v>
      </c>
      <c r="H1360">
        <v>100</v>
      </c>
      <c r="I1360">
        <v>14</v>
      </c>
      <c r="M1360" s="39"/>
    </row>
    <row r="1361" spans="1:13" x14ac:dyDescent="0.35">
      <c r="A1361" t="str">
        <f t="shared" si="21"/>
        <v>62 DayOctober-December 2023NHS TaysideLung</v>
      </c>
      <c r="B1361" t="s">
        <v>193</v>
      </c>
      <c r="C1361" t="s">
        <v>197</v>
      </c>
      <c r="D1361" t="s">
        <v>6</v>
      </c>
      <c r="E1361" t="s">
        <v>16</v>
      </c>
      <c r="F1361">
        <v>51</v>
      </c>
      <c r="G1361">
        <v>32</v>
      </c>
      <c r="H1361">
        <v>62.745098039215698</v>
      </c>
      <c r="I1361">
        <v>97</v>
      </c>
      <c r="J1361">
        <v>56</v>
      </c>
      <c r="K1361">
        <v>84</v>
      </c>
      <c r="L1361">
        <v>94</v>
      </c>
      <c r="M1361" s="38"/>
    </row>
    <row r="1362" spans="1:13" x14ac:dyDescent="0.35">
      <c r="A1362" t="str">
        <f t="shared" ref="A1362:A1425" si="22">CONCATENATE(B1362,C1362,D1362,E1362)</f>
        <v>62 DayOctober-December 2023NHS Western IslesLung</v>
      </c>
      <c r="B1362" t="s">
        <v>193</v>
      </c>
      <c r="C1362" t="s">
        <v>197</v>
      </c>
      <c r="D1362" t="s">
        <v>7</v>
      </c>
      <c r="E1362" t="s">
        <v>16</v>
      </c>
      <c r="F1362">
        <v>5</v>
      </c>
      <c r="G1362">
        <v>4</v>
      </c>
      <c r="H1362">
        <v>80</v>
      </c>
      <c r="I1362">
        <v>92</v>
      </c>
      <c r="J1362">
        <v>48</v>
      </c>
      <c r="M1362" s="39"/>
    </row>
    <row r="1363" spans="1:13" x14ac:dyDescent="0.35">
      <c r="A1363" t="str">
        <f t="shared" si="22"/>
        <v>62 DayOctober-December 2023SCANLung</v>
      </c>
      <c r="B1363" t="s">
        <v>193</v>
      </c>
      <c r="C1363" t="s">
        <v>197</v>
      </c>
      <c r="D1363" t="s">
        <v>9</v>
      </c>
      <c r="E1363" t="s">
        <v>16</v>
      </c>
      <c r="F1363">
        <v>128</v>
      </c>
      <c r="G1363">
        <v>114</v>
      </c>
      <c r="H1363">
        <v>89.0625</v>
      </c>
      <c r="I1363">
        <v>112</v>
      </c>
      <c r="J1363">
        <v>38</v>
      </c>
      <c r="K1363">
        <v>64</v>
      </c>
      <c r="L1363">
        <v>90</v>
      </c>
      <c r="M1363" s="38"/>
    </row>
    <row r="1364" spans="1:13" x14ac:dyDescent="0.35">
      <c r="A1364" t="str">
        <f t="shared" si="22"/>
        <v>62 DayOctober-December 2023WOSCANLung</v>
      </c>
      <c r="B1364" t="s">
        <v>193</v>
      </c>
      <c r="C1364" t="s">
        <v>197</v>
      </c>
      <c r="D1364" t="s">
        <v>10</v>
      </c>
      <c r="E1364" t="s">
        <v>16</v>
      </c>
      <c r="F1364">
        <v>269</v>
      </c>
      <c r="G1364">
        <v>225</v>
      </c>
      <c r="H1364">
        <v>83.643122676579907</v>
      </c>
      <c r="I1364">
        <v>130</v>
      </c>
      <c r="J1364">
        <v>46</v>
      </c>
      <c r="K1364">
        <v>75</v>
      </c>
      <c r="L1364">
        <v>91</v>
      </c>
      <c r="M1364" s="39"/>
    </row>
    <row r="1365" spans="1:13" x14ac:dyDescent="0.35">
      <c r="A1365" t="str">
        <f t="shared" si="22"/>
        <v>62 DayOctober-December 2023NCALymphoma</v>
      </c>
      <c r="B1365" t="s">
        <v>193</v>
      </c>
      <c r="C1365" t="s">
        <v>197</v>
      </c>
      <c r="D1365" t="s">
        <v>150</v>
      </c>
      <c r="E1365" t="s">
        <v>17</v>
      </c>
      <c r="F1365">
        <v>30</v>
      </c>
      <c r="G1365">
        <v>20</v>
      </c>
      <c r="H1365">
        <v>66.6666666666667</v>
      </c>
      <c r="I1365">
        <v>141</v>
      </c>
      <c r="J1365">
        <v>47</v>
      </c>
      <c r="M1365" s="38"/>
    </row>
    <row r="1366" spans="1:13" x14ac:dyDescent="0.35">
      <c r="A1366" t="str">
        <f t="shared" si="22"/>
        <v>62 DayOctober-December 2023NHS Ayrshire &amp; ArranLymphoma</v>
      </c>
      <c r="B1366" t="s">
        <v>193</v>
      </c>
      <c r="C1366" t="s">
        <v>197</v>
      </c>
      <c r="D1366" t="s">
        <v>162</v>
      </c>
      <c r="E1366" t="s">
        <v>17</v>
      </c>
      <c r="F1366">
        <v>7</v>
      </c>
      <c r="G1366">
        <v>4</v>
      </c>
      <c r="H1366">
        <v>57.142857142857103</v>
      </c>
      <c r="I1366">
        <v>112</v>
      </c>
      <c r="J1366">
        <v>53</v>
      </c>
      <c r="M1366" s="39"/>
    </row>
    <row r="1367" spans="1:13" x14ac:dyDescent="0.35">
      <c r="A1367" t="str">
        <f t="shared" si="22"/>
        <v>62 DayOctober-December 2023NHS BordersLymphoma</v>
      </c>
      <c r="B1367" t="s">
        <v>193</v>
      </c>
      <c r="C1367" t="s">
        <v>197</v>
      </c>
      <c r="D1367" t="s">
        <v>0</v>
      </c>
      <c r="E1367" t="s">
        <v>17</v>
      </c>
      <c r="F1367">
        <v>5</v>
      </c>
      <c r="G1367">
        <v>5</v>
      </c>
      <c r="H1367">
        <v>100</v>
      </c>
      <c r="I1367">
        <v>51</v>
      </c>
      <c r="J1367">
        <v>30</v>
      </c>
      <c r="M1367" s="38"/>
    </row>
    <row r="1368" spans="1:13" x14ac:dyDescent="0.35">
      <c r="A1368" t="str">
        <f t="shared" si="22"/>
        <v>62 DayOctober-December 2023NHS Dumfries &amp; GallowayLymphoma</v>
      </c>
      <c r="B1368" t="s">
        <v>193</v>
      </c>
      <c r="C1368" t="s">
        <v>197</v>
      </c>
      <c r="D1368" t="s">
        <v>163</v>
      </c>
      <c r="E1368" t="s">
        <v>17</v>
      </c>
      <c r="F1368">
        <v>7</v>
      </c>
      <c r="G1368">
        <v>7</v>
      </c>
      <c r="H1368">
        <v>100</v>
      </c>
      <c r="I1368">
        <v>50</v>
      </c>
      <c r="J1368">
        <v>28</v>
      </c>
      <c r="M1368" s="39"/>
    </row>
    <row r="1369" spans="1:13" x14ac:dyDescent="0.35">
      <c r="A1369" t="str">
        <f t="shared" si="22"/>
        <v>62 DayOctober-December 2023NHS FifeLymphoma</v>
      </c>
      <c r="B1369" t="s">
        <v>193</v>
      </c>
      <c r="C1369" t="s">
        <v>197</v>
      </c>
      <c r="D1369" t="s">
        <v>164</v>
      </c>
      <c r="E1369" t="s">
        <v>17</v>
      </c>
      <c r="F1369">
        <v>6</v>
      </c>
      <c r="G1369">
        <v>6</v>
      </c>
      <c r="H1369">
        <v>100</v>
      </c>
      <c r="I1369">
        <v>57</v>
      </c>
      <c r="J1369">
        <v>28</v>
      </c>
      <c r="M1369" s="38"/>
    </row>
    <row r="1370" spans="1:13" x14ac:dyDescent="0.35">
      <c r="A1370" t="str">
        <f t="shared" si="22"/>
        <v>62 DayOctober-December 2023NHS Forth ValleyLymphoma</v>
      </c>
      <c r="B1370" t="s">
        <v>193</v>
      </c>
      <c r="C1370" t="s">
        <v>197</v>
      </c>
      <c r="D1370" t="s">
        <v>165</v>
      </c>
      <c r="E1370" t="s">
        <v>17</v>
      </c>
      <c r="F1370">
        <v>6</v>
      </c>
      <c r="G1370">
        <v>5</v>
      </c>
      <c r="H1370">
        <v>83.3333333333333</v>
      </c>
      <c r="I1370">
        <v>65</v>
      </c>
      <c r="J1370">
        <v>30</v>
      </c>
      <c r="M1370" s="39"/>
    </row>
    <row r="1371" spans="1:13" x14ac:dyDescent="0.35">
      <c r="A1371" t="str">
        <f t="shared" si="22"/>
        <v>62 DayOctober-December 2023NHS GrampianLymphoma</v>
      </c>
      <c r="B1371" t="s">
        <v>193</v>
      </c>
      <c r="C1371" t="s">
        <v>197</v>
      </c>
      <c r="D1371" t="s">
        <v>166</v>
      </c>
      <c r="E1371" t="s">
        <v>17</v>
      </c>
      <c r="F1371">
        <v>19</v>
      </c>
      <c r="G1371">
        <v>12</v>
      </c>
      <c r="H1371">
        <v>63.157894736842103</v>
      </c>
      <c r="I1371">
        <v>141</v>
      </c>
      <c r="J1371">
        <v>46</v>
      </c>
      <c r="M1371" s="38"/>
    </row>
    <row r="1372" spans="1:13" x14ac:dyDescent="0.35">
      <c r="A1372" t="str">
        <f t="shared" si="22"/>
        <v>62 DayOctober-December 2023NHS Greater Glasgow &amp; ClydeLymphoma</v>
      </c>
      <c r="B1372" t="s">
        <v>193</v>
      </c>
      <c r="C1372" t="s">
        <v>197</v>
      </c>
      <c r="D1372" t="s">
        <v>11</v>
      </c>
      <c r="E1372" t="s">
        <v>17</v>
      </c>
      <c r="F1372">
        <v>22</v>
      </c>
      <c r="G1372">
        <v>16</v>
      </c>
      <c r="H1372">
        <v>72.727272727272705</v>
      </c>
      <c r="I1372">
        <v>117</v>
      </c>
      <c r="J1372">
        <v>56</v>
      </c>
      <c r="M1372" s="39"/>
    </row>
    <row r="1373" spans="1:13" x14ac:dyDescent="0.35">
      <c r="A1373" t="str">
        <f t="shared" si="22"/>
        <v>62 DayOctober-December 2023NHS HighlandLymphoma</v>
      </c>
      <c r="B1373" t="s">
        <v>193</v>
      </c>
      <c r="C1373" t="s">
        <v>197</v>
      </c>
      <c r="D1373" t="s">
        <v>1</v>
      </c>
      <c r="E1373" t="s">
        <v>17</v>
      </c>
      <c r="F1373">
        <v>7</v>
      </c>
      <c r="G1373">
        <v>6</v>
      </c>
      <c r="H1373">
        <v>85.714285714285694</v>
      </c>
      <c r="I1373">
        <v>72</v>
      </c>
      <c r="J1373">
        <v>45</v>
      </c>
      <c r="M1373" s="38"/>
    </row>
    <row r="1374" spans="1:13" x14ac:dyDescent="0.35">
      <c r="A1374" t="str">
        <f t="shared" si="22"/>
        <v>62 DayOctober-December 2023NHS LanarkshireLymphoma</v>
      </c>
      <c r="B1374" t="s">
        <v>193</v>
      </c>
      <c r="C1374" t="s">
        <v>197</v>
      </c>
      <c r="D1374" t="s">
        <v>2</v>
      </c>
      <c r="E1374" t="s">
        <v>17</v>
      </c>
      <c r="F1374">
        <v>7</v>
      </c>
      <c r="G1374">
        <v>7</v>
      </c>
      <c r="H1374">
        <v>100</v>
      </c>
      <c r="I1374">
        <v>58</v>
      </c>
      <c r="J1374">
        <v>19</v>
      </c>
      <c r="M1374" s="39"/>
    </row>
    <row r="1375" spans="1:13" x14ac:dyDescent="0.35">
      <c r="A1375" t="str">
        <f t="shared" si="22"/>
        <v>62 DayOctober-December 2023NHS LothianLymphoma</v>
      </c>
      <c r="B1375" t="s">
        <v>193</v>
      </c>
      <c r="C1375" t="s">
        <v>197</v>
      </c>
      <c r="D1375" t="s">
        <v>3</v>
      </c>
      <c r="E1375" t="s">
        <v>17</v>
      </c>
      <c r="F1375">
        <v>4</v>
      </c>
      <c r="G1375">
        <v>4</v>
      </c>
      <c r="H1375">
        <v>100</v>
      </c>
      <c r="I1375">
        <v>48</v>
      </c>
      <c r="J1375">
        <v>36</v>
      </c>
      <c r="M1375" s="38"/>
    </row>
    <row r="1376" spans="1:13" x14ac:dyDescent="0.35">
      <c r="A1376" t="str">
        <f t="shared" si="22"/>
        <v>62 DayOctober-December 2023NHS ScotlandLymphoma</v>
      </c>
      <c r="B1376" t="s">
        <v>193</v>
      </c>
      <c r="C1376" t="s">
        <v>197</v>
      </c>
      <c r="D1376" t="s">
        <v>8</v>
      </c>
      <c r="E1376" t="s">
        <v>17</v>
      </c>
      <c r="F1376">
        <v>94</v>
      </c>
      <c r="G1376">
        <v>74</v>
      </c>
      <c r="H1376">
        <v>78.723404255319195</v>
      </c>
      <c r="I1376">
        <v>141</v>
      </c>
      <c r="J1376">
        <v>40</v>
      </c>
      <c r="K1376">
        <v>89</v>
      </c>
      <c r="L1376">
        <v>112</v>
      </c>
      <c r="M1376" s="39"/>
    </row>
    <row r="1377" spans="1:13" x14ac:dyDescent="0.35">
      <c r="A1377" t="str">
        <f t="shared" si="22"/>
        <v>62 DayOctober-December 2023NHS ShetlandLymphoma</v>
      </c>
      <c r="B1377" t="s">
        <v>193</v>
      </c>
      <c r="C1377" t="s">
        <v>197</v>
      </c>
      <c r="D1377" t="s">
        <v>5</v>
      </c>
      <c r="E1377" t="s">
        <v>17</v>
      </c>
      <c r="F1377">
        <v>2</v>
      </c>
      <c r="G1377">
        <v>1</v>
      </c>
      <c r="H1377">
        <v>50</v>
      </c>
      <c r="I1377">
        <v>120</v>
      </c>
      <c r="M1377" s="38"/>
    </row>
    <row r="1378" spans="1:13" x14ac:dyDescent="0.35">
      <c r="A1378" t="str">
        <f t="shared" si="22"/>
        <v>62 DayOctober-December 2023NHS TaysideLymphoma</v>
      </c>
      <c r="B1378" t="s">
        <v>193</v>
      </c>
      <c r="C1378" t="s">
        <v>197</v>
      </c>
      <c r="D1378" t="s">
        <v>6</v>
      </c>
      <c r="E1378" t="s">
        <v>17</v>
      </c>
      <c r="F1378">
        <v>1</v>
      </c>
      <c r="G1378">
        <v>0</v>
      </c>
      <c r="H1378">
        <v>0</v>
      </c>
      <c r="I1378">
        <v>90</v>
      </c>
      <c r="M1378" s="39"/>
    </row>
    <row r="1379" spans="1:13" x14ac:dyDescent="0.35">
      <c r="A1379" t="str">
        <f t="shared" si="22"/>
        <v>62 DayOctober-December 2023NHS Western IslesLymphoma</v>
      </c>
      <c r="B1379" t="s">
        <v>193</v>
      </c>
      <c r="C1379" t="s">
        <v>197</v>
      </c>
      <c r="D1379" t="s">
        <v>7</v>
      </c>
      <c r="E1379" t="s">
        <v>17</v>
      </c>
      <c r="F1379">
        <v>1</v>
      </c>
      <c r="G1379">
        <v>1</v>
      </c>
      <c r="H1379">
        <v>100</v>
      </c>
      <c r="I1379">
        <v>57</v>
      </c>
      <c r="M1379" s="38"/>
    </row>
    <row r="1380" spans="1:13" x14ac:dyDescent="0.35">
      <c r="A1380" t="str">
        <f t="shared" si="22"/>
        <v>62 DayOctober-December 2023SCANLymphoma</v>
      </c>
      <c r="B1380" t="s">
        <v>193</v>
      </c>
      <c r="C1380" t="s">
        <v>197</v>
      </c>
      <c r="D1380" t="s">
        <v>9</v>
      </c>
      <c r="E1380" t="s">
        <v>17</v>
      </c>
      <c r="F1380">
        <v>22</v>
      </c>
      <c r="G1380">
        <v>22</v>
      </c>
      <c r="H1380">
        <v>100</v>
      </c>
      <c r="I1380">
        <v>57</v>
      </c>
      <c r="J1380">
        <v>28</v>
      </c>
      <c r="M1380" s="39"/>
    </row>
    <row r="1381" spans="1:13" x14ac:dyDescent="0.35">
      <c r="A1381" t="str">
        <f t="shared" si="22"/>
        <v>62 DayOctober-December 2023WOSCANLymphoma</v>
      </c>
      <c r="B1381" t="s">
        <v>193</v>
      </c>
      <c r="C1381" t="s">
        <v>197</v>
      </c>
      <c r="D1381" t="s">
        <v>10</v>
      </c>
      <c r="E1381" t="s">
        <v>17</v>
      </c>
      <c r="F1381">
        <v>42</v>
      </c>
      <c r="G1381">
        <v>32</v>
      </c>
      <c r="H1381">
        <v>76.190476190476204</v>
      </c>
      <c r="I1381">
        <v>117</v>
      </c>
      <c r="J1381">
        <v>50</v>
      </c>
      <c r="K1381">
        <v>85</v>
      </c>
      <c r="L1381">
        <v>99</v>
      </c>
      <c r="M1381" s="38"/>
    </row>
    <row r="1382" spans="1:13" x14ac:dyDescent="0.35">
      <c r="A1382" t="str">
        <f t="shared" si="22"/>
        <v>62 DayOctober-December 2023NCAMelanoma</v>
      </c>
      <c r="B1382" t="s">
        <v>193</v>
      </c>
      <c r="C1382" t="s">
        <v>197</v>
      </c>
      <c r="D1382" t="s">
        <v>150</v>
      </c>
      <c r="E1382" t="s">
        <v>18</v>
      </c>
      <c r="F1382">
        <v>59</v>
      </c>
      <c r="G1382">
        <v>38</v>
      </c>
      <c r="H1382">
        <v>64.406779661016898</v>
      </c>
      <c r="I1382">
        <v>312</v>
      </c>
      <c r="J1382">
        <v>46</v>
      </c>
      <c r="K1382">
        <v>126</v>
      </c>
      <c r="L1382">
        <v>133</v>
      </c>
      <c r="M1382" s="39"/>
    </row>
    <row r="1383" spans="1:13" x14ac:dyDescent="0.35">
      <c r="A1383" t="str">
        <f t="shared" si="22"/>
        <v>62 DayOctober-December 2023NHS Ayrshire &amp; ArranMelanoma</v>
      </c>
      <c r="B1383" t="s">
        <v>193</v>
      </c>
      <c r="C1383" t="s">
        <v>197</v>
      </c>
      <c r="D1383" t="s">
        <v>162</v>
      </c>
      <c r="E1383" t="s">
        <v>18</v>
      </c>
      <c r="F1383">
        <v>22</v>
      </c>
      <c r="G1383">
        <v>1</v>
      </c>
      <c r="H1383">
        <v>4.5454545454545503</v>
      </c>
      <c r="I1383">
        <v>164</v>
      </c>
      <c r="J1383">
        <v>85</v>
      </c>
      <c r="M1383" s="38"/>
    </row>
    <row r="1384" spans="1:13" x14ac:dyDescent="0.35">
      <c r="A1384" t="str">
        <f t="shared" si="22"/>
        <v>62 DayOctober-December 2023NHS BordersMelanoma</v>
      </c>
      <c r="B1384" t="s">
        <v>193</v>
      </c>
      <c r="C1384" t="s">
        <v>197</v>
      </c>
      <c r="D1384" t="s">
        <v>0</v>
      </c>
      <c r="E1384" t="s">
        <v>18</v>
      </c>
      <c r="F1384">
        <v>3</v>
      </c>
      <c r="G1384">
        <v>3</v>
      </c>
      <c r="H1384">
        <v>100</v>
      </c>
      <c r="I1384">
        <v>51</v>
      </c>
      <c r="J1384">
        <v>48</v>
      </c>
      <c r="M1384" s="39"/>
    </row>
    <row r="1385" spans="1:13" x14ac:dyDescent="0.35">
      <c r="A1385" t="str">
        <f t="shared" si="22"/>
        <v>62 DayOctober-December 2023NHS Dumfries &amp; GallowayMelanoma</v>
      </c>
      <c r="B1385" t="s">
        <v>193</v>
      </c>
      <c r="C1385" t="s">
        <v>197</v>
      </c>
      <c r="D1385" t="s">
        <v>163</v>
      </c>
      <c r="E1385" t="s">
        <v>18</v>
      </c>
      <c r="F1385">
        <v>7</v>
      </c>
      <c r="G1385">
        <v>6</v>
      </c>
      <c r="H1385">
        <v>85.714285714285694</v>
      </c>
      <c r="I1385">
        <v>89</v>
      </c>
      <c r="J1385">
        <v>14</v>
      </c>
      <c r="M1385" s="38"/>
    </row>
    <row r="1386" spans="1:13" x14ac:dyDescent="0.35">
      <c r="A1386" t="str">
        <f t="shared" si="22"/>
        <v>62 DayOctober-December 2023NHS FifeMelanoma</v>
      </c>
      <c r="B1386" t="s">
        <v>193</v>
      </c>
      <c r="C1386" t="s">
        <v>197</v>
      </c>
      <c r="D1386" t="s">
        <v>164</v>
      </c>
      <c r="E1386" t="s">
        <v>18</v>
      </c>
      <c r="F1386">
        <v>9</v>
      </c>
      <c r="G1386">
        <v>8</v>
      </c>
      <c r="H1386">
        <v>88.8888888888889</v>
      </c>
      <c r="I1386">
        <v>83</v>
      </c>
      <c r="J1386">
        <v>14</v>
      </c>
      <c r="M1386" s="39"/>
    </row>
    <row r="1387" spans="1:13" x14ac:dyDescent="0.35">
      <c r="A1387" t="str">
        <f t="shared" si="22"/>
        <v>62 DayOctober-December 2023NHS Forth ValleyMelanoma</v>
      </c>
      <c r="B1387" t="s">
        <v>193</v>
      </c>
      <c r="C1387" t="s">
        <v>197</v>
      </c>
      <c r="D1387" t="s">
        <v>165</v>
      </c>
      <c r="E1387" t="s">
        <v>18</v>
      </c>
      <c r="F1387">
        <v>9</v>
      </c>
      <c r="G1387">
        <v>9</v>
      </c>
      <c r="H1387">
        <v>100</v>
      </c>
      <c r="I1387">
        <v>56</v>
      </c>
      <c r="J1387">
        <v>45</v>
      </c>
      <c r="M1387" s="38"/>
    </row>
    <row r="1388" spans="1:13" x14ac:dyDescent="0.35">
      <c r="A1388" t="str">
        <f t="shared" si="22"/>
        <v>62 DayOctober-December 2023NHS GrampianMelanoma</v>
      </c>
      <c r="B1388" t="s">
        <v>193</v>
      </c>
      <c r="C1388" t="s">
        <v>197</v>
      </c>
      <c r="D1388" t="s">
        <v>166</v>
      </c>
      <c r="E1388" t="s">
        <v>18</v>
      </c>
      <c r="F1388">
        <v>25</v>
      </c>
      <c r="G1388">
        <v>8</v>
      </c>
      <c r="H1388">
        <v>32</v>
      </c>
      <c r="I1388">
        <v>171</v>
      </c>
      <c r="J1388">
        <v>95</v>
      </c>
      <c r="M1388" s="39"/>
    </row>
    <row r="1389" spans="1:13" x14ac:dyDescent="0.35">
      <c r="A1389" t="str">
        <f t="shared" si="22"/>
        <v>62 DayOctober-December 2023NHS Greater Glasgow &amp; ClydeMelanoma</v>
      </c>
      <c r="B1389" t="s">
        <v>193</v>
      </c>
      <c r="C1389" t="s">
        <v>197</v>
      </c>
      <c r="D1389" t="s">
        <v>11</v>
      </c>
      <c r="E1389" t="s">
        <v>18</v>
      </c>
      <c r="F1389">
        <v>62</v>
      </c>
      <c r="G1389">
        <v>57</v>
      </c>
      <c r="H1389">
        <v>91.935483870967701</v>
      </c>
      <c r="I1389">
        <v>139</v>
      </c>
      <c r="J1389">
        <v>16</v>
      </c>
      <c r="K1389">
        <v>62</v>
      </c>
      <c r="L1389">
        <v>65</v>
      </c>
      <c r="M1389" s="38"/>
    </row>
    <row r="1390" spans="1:13" x14ac:dyDescent="0.35">
      <c r="A1390" t="str">
        <f t="shared" si="22"/>
        <v>62 DayOctober-December 2023NHS HighlandMelanoma</v>
      </c>
      <c r="B1390" t="s">
        <v>193</v>
      </c>
      <c r="C1390" t="s">
        <v>197</v>
      </c>
      <c r="D1390" t="s">
        <v>1</v>
      </c>
      <c r="E1390" t="s">
        <v>18</v>
      </c>
      <c r="F1390">
        <v>19</v>
      </c>
      <c r="G1390">
        <v>16</v>
      </c>
      <c r="H1390">
        <v>84.210526315789494</v>
      </c>
      <c r="I1390">
        <v>312</v>
      </c>
      <c r="J1390">
        <v>32</v>
      </c>
      <c r="M1390" s="39"/>
    </row>
    <row r="1391" spans="1:13" x14ac:dyDescent="0.35">
      <c r="A1391" t="str">
        <f t="shared" si="22"/>
        <v>62 DayOctober-December 2023NHS LanarkshireMelanoma</v>
      </c>
      <c r="B1391" t="s">
        <v>193</v>
      </c>
      <c r="C1391" t="s">
        <v>197</v>
      </c>
      <c r="D1391" t="s">
        <v>2</v>
      </c>
      <c r="E1391" t="s">
        <v>18</v>
      </c>
      <c r="F1391">
        <v>21</v>
      </c>
      <c r="G1391">
        <v>21</v>
      </c>
      <c r="H1391">
        <v>100</v>
      </c>
      <c r="I1391">
        <v>48</v>
      </c>
      <c r="J1391">
        <v>14</v>
      </c>
      <c r="M1391" s="38"/>
    </row>
    <row r="1392" spans="1:13" x14ac:dyDescent="0.35">
      <c r="A1392" t="str">
        <f t="shared" si="22"/>
        <v>62 DayOctober-December 2023NHS LothianMelanoma</v>
      </c>
      <c r="B1392" t="s">
        <v>193</v>
      </c>
      <c r="C1392" t="s">
        <v>197</v>
      </c>
      <c r="D1392" t="s">
        <v>3</v>
      </c>
      <c r="E1392" t="s">
        <v>18</v>
      </c>
      <c r="F1392">
        <v>44</v>
      </c>
      <c r="G1392">
        <v>44</v>
      </c>
      <c r="H1392">
        <v>100</v>
      </c>
      <c r="I1392">
        <v>61</v>
      </c>
      <c r="J1392">
        <v>26</v>
      </c>
      <c r="K1392">
        <v>42</v>
      </c>
      <c r="L1392">
        <v>51</v>
      </c>
      <c r="M1392" s="39"/>
    </row>
    <row r="1393" spans="1:13" x14ac:dyDescent="0.35">
      <c r="A1393" t="str">
        <f t="shared" si="22"/>
        <v>62 DayOctober-December 2023NHS OrkneyMelanoma</v>
      </c>
      <c r="B1393" t="s">
        <v>193</v>
      </c>
      <c r="C1393" t="s">
        <v>197</v>
      </c>
      <c r="D1393" t="s">
        <v>4</v>
      </c>
      <c r="E1393" t="s">
        <v>18</v>
      </c>
      <c r="F1393">
        <v>4</v>
      </c>
      <c r="G1393">
        <v>4</v>
      </c>
      <c r="H1393">
        <v>100</v>
      </c>
      <c r="I1393">
        <v>29</v>
      </c>
      <c r="J1393">
        <v>26</v>
      </c>
      <c r="M1393" s="38"/>
    </row>
    <row r="1394" spans="1:13" x14ac:dyDescent="0.35">
      <c r="A1394" t="str">
        <f t="shared" si="22"/>
        <v>62 DayOctober-December 2023NHS ScotlandMelanoma</v>
      </c>
      <c r="B1394" t="s">
        <v>193</v>
      </c>
      <c r="C1394" t="s">
        <v>197</v>
      </c>
      <c r="D1394" t="s">
        <v>8</v>
      </c>
      <c r="E1394" t="s">
        <v>18</v>
      </c>
      <c r="F1394">
        <v>236</v>
      </c>
      <c r="G1394">
        <v>187</v>
      </c>
      <c r="H1394">
        <v>79.237288135593204</v>
      </c>
      <c r="I1394">
        <v>312</v>
      </c>
      <c r="J1394">
        <v>30</v>
      </c>
      <c r="K1394">
        <v>92</v>
      </c>
      <c r="L1394">
        <v>125</v>
      </c>
      <c r="M1394" s="39"/>
    </row>
    <row r="1395" spans="1:13" x14ac:dyDescent="0.35">
      <c r="A1395" t="str">
        <f t="shared" si="22"/>
        <v>62 DayOctober-December 2023NHS TaysideMelanoma</v>
      </c>
      <c r="B1395" t="s">
        <v>193</v>
      </c>
      <c r="C1395" t="s">
        <v>197</v>
      </c>
      <c r="D1395" t="s">
        <v>6</v>
      </c>
      <c r="E1395" t="s">
        <v>18</v>
      </c>
      <c r="F1395">
        <v>10</v>
      </c>
      <c r="G1395">
        <v>9</v>
      </c>
      <c r="H1395">
        <v>90</v>
      </c>
      <c r="I1395">
        <v>63</v>
      </c>
      <c r="J1395">
        <v>42</v>
      </c>
      <c r="M1395" s="38"/>
    </row>
    <row r="1396" spans="1:13" x14ac:dyDescent="0.35">
      <c r="A1396" t="str">
        <f t="shared" si="22"/>
        <v>62 DayOctober-December 2023NHS Western IslesMelanoma</v>
      </c>
      <c r="B1396" t="s">
        <v>193</v>
      </c>
      <c r="C1396" t="s">
        <v>197</v>
      </c>
      <c r="D1396" t="s">
        <v>7</v>
      </c>
      <c r="E1396" t="s">
        <v>18</v>
      </c>
      <c r="F1396">
        <v>1</v>
      </c>
      <c r="G1396">
        <v>1</v>
      </c>
      <c r="H1396">
        <v>100</v>
      </c>
      <c r="I1396">
        <v>46</v>
      </c>
      <c r="M1396" s="39"/>
    </row>
    <row r="1397" spans="1:13" x14ac:dyDescent="0.35">
      <c r="A1397" t="str">
        <f t="shared" si="22"/>
        <v>62 DayOctober-December 2023SCANMelanoma</v>
      </c>
      <c r="B1397" t="s">
        <v>193</v>
      </c>
      <c r="C1397" t="s">
        <v>197</v>
      </c>
      <c r="D1397" t="s">
        <v>9</v>
      </c>
      <c r="E1397" t="s">
        <v>18</v>
      </c>
      <c r="F1397">
        <v>63</v>
      </c>
      <c r="G1397">
        <v>61</v>
      </c>
      <c r="H1397">
        <v>96.825396825396794</v>
      </c>
      <c r="I1397">
        <v>89</v>
      </c>
      <c r="J1397">
        <v>25</v>
      </c>
      <c r="K1397">
        <v>52</v>
      </c>
      <c r="L1397">
        <v>58</v>
      </c>
      <c r="M1397" s="38"/>
    </row>
    <row r="1398" spans="1:13" x14ac:dyDescent="0.35">
      <c r="A1398" t="str">
        <f t="shared" si="22"/>
        <v>62 DayOctober-December 2023WOSCANMelanoma</v>
      </c>
      <c r="B1398" t="s">
        <v>193</v>
      </c>
      <c r="C1398" t="s">
        <v>197</v>
      </c>
      <c r="D1398" t="s">
        <v>10</v>
      </c>
      <c r="E1398" t="s">
        <v>18</v>
      </c>
      <c r="F1398">
        <v>114</v>
      </c>
      <c r="G1398">
        <v>88</v>
      </c>
      <c r="H1398">
        <v>77.1929824561403</v>
      </c>
      <c r="I1398">
        <v>164</v>
      </c>
      <c r="J1398">
        <v>28</v>
      </c>
      <c r="K1398">
        <v>85</v>
      </c>
      <c r="L1398">
        <v>113</v>
      </c>
      <c r="M1398" s="39"/>
    </row>
    <row r="1399" spans="1:13" x14ac:dyDescent="0.35">
      <c r="A1399" t="str">
        <f t="shared" si="22"/>
        <v>62 DayOctober-December 2023NCAOvarian</v>
      </c>
      <c r="B1399" t="s">
        <v>193</v>
      </c>
      <c r="C1399" t="s">
        <v>197</v>
      </c>
      <c r="D1399" t="s">
        <v>150</v>
      </c>
      <c r="E1399" t="s">
        <v>19</v>
      </c>
      <c r="F1399">
        <v>19</v>
      </c>
      <c r="G1399">
        <v>11</v>
      </c>
      <c r="H1399">
        <v>57.894736842105303</v>
      </c>
      <c r="I1399">
        <v>108</v>
      </c>
      <c r="J1399">
        <v>45</v>
      </c>
      <c r="M1399" s="38"/>
    </row>
    <row r="1400" spans="1:13" x14ac:dyDescent="0.35">
      <c r="A1400" t="str">
        <f t="shared" si="22"/>
        <v>62 DayOctober-December 2023NHS Ayrshire &amp; ArranOvarian</v>
      </c>
      <c r="B1400" t="s">
        <v>193</v>
      </c>
      <c r="C1400" t="s">
        <v>197</v>
      </c>
      <c r="D1400" t="s">
        <v>162</v>
      </c>
      <c r="E1400" t="s">
        <v>19</v>
      </c>
      <c r="F1400">
        <v>12</v>
      </c>
      <c r="G1400">
        <v>10</v>
      </c>
      <c r="H1400">
        <v>83.3333333333333</v>
      </c>
      <c r="I1400">
        <v>148</v>
      </c>
      <c r="J1400">
        <v>52</v>
      </c>
      <c r="M1400" s="39"/>
    </row>
    <row r="1401" spans="1:13" x14ac:dyDescent="0.35">
      <c r="A1401" t="str">
        <f t="shared" si="22"/>
        <v>62 DayOctober-December 2023NHS BordersOvarian</v>
      </c>
      <c r="B1401" t="s">
        <v>193</v>
      </c>
      <c r="C1401" t="s">
        <v>197</v>
      </c>
      <c r="D1401" t="s">
        <v>0</v>
      </c>
      <c r="E1401" t="s">
        <v>19</v>
      </c>
      <c r="F1401">
        <v>5</v>
      </c>
      <c r="G1401">
        <v>5</v>
      </c>
      <c r="H1401">
        <v>100</v>
      </c>
      <c r="I1401">
        <v>62</v>
      </c>
      <c r="J1401">
        <v>50</v>
      </c>
      <c r="M1401" s="38"/>
    </row>
    <row r="1402" spans="1:13" x14ac:dyDescent="0.35">
      <c r="A1402" t="str">
        <f t="shared" si="22"/>
        <v>62 DayOctober-December 2023NHS Dumfries &amp; GallowayOvarian</v>
      </c>
      <c r="B1402" t="s">
        <v>193</v>
      </c>
      <c r="C1402" t="s">
        <v>197</v>
      </c>
      <c r="D1402" t="s">
        <v>163</v>
      </c>
      <c r="E1402" t="s">
        <v>19</v>
      </c>
      <c r="F1402">
        <v>5</v>
      </c>
      <c r="G1402">
        <v>4</v>
      </c>
      <c r="H1402">
        <v>80</v>
      </c>
      <c r="I1402">
        <v>107</v>
      </c>
      <c r="J1402">
        <v>47</v>
      </c>
      <c r="M1402" s="39"/>
    </row>
    <row r="1403" spans="1:13" x14ac:dyDescent="0.35">
      <c r="A1403" t="str">
        <f t="shared" si="22"/>
        <v>62 DayOctober-December 2023NHS FifeOvarian</v>
      </c>
      <c r="B1403" t="s">
        <v>193</v>
      </c>
      <c r="C1403" t="s">
        <v>197</v>
      </c>
      <c r="D1403" t="s">
        <v>164</v>
      </c>
      <c r="E1403" t="s">
        <v>19</v>
      </c>
      <c r="F1403">
        <v>3</v>
      </c>
      <c r="G1403">
        <v>1</v>
      </c>
      <c r="H1403">
        <v>33.3333333333333</v>
      </c>
      <c r="I1403">
        <v>98</v>
      </c>
      <c r="J1403">
        <v>94</v>
      </c>
      <c r="M1403" s="38"/>
    </row>
    <row r="1404" spans="1:13" x14ac:dyDescent="0.35">
      <c r="A1404" t="str">
        <f t="shared" si="22"/>
        <v>62 DayOctober-December 2023NHS Forth ValleyOvarian</v>
      </c>
      <c r="B1404" t="s">
        <v>193</v>
      </c>
      <c r="C1404" t="s">
        <v>197</v>
      </c>
      <c r="D1404" t="s">
        <v>165</v>
      </c>
      <c r="E1404" t="s">
        <v>19</v>
      </c>
      <c r="F1404">
        <v>5</v>
      </c>
      <c r="G1404">
        <v>5</v>
      </c>
      <c r="H1404">
        <v>100</v>
      </c>
      <c r="I1404">
        <v>58</v>
      </c>
      <c r="J1404">
        <v>28</v>
      </c>
      <c r="M1404" s="39"/>
    </row>
    <row r="1405" spans="1:13" x14ac:dyDescent="0.35">
      <c r="A1405" t="str">
        <f t="shared" si="22"/>
        <v>62 DayOctober-December 2023NHS GrampianOvarian</v>
      </c>
      <c r="B1405" t="s">
        <v>193</v>
      </c>
      <c r="C1405" t="s">
        <v>197</v>
      </c>
      <c r="D1405" t="s">
        <v>166</v>
      </c>
      <c r="E1405" t="s">
        <v>19</v>
      </c>
      <c r="F1405">
        <v>7</v>
      </c>
      <c r="G1405">
        <v>4</v>
      </c>
      <c r="H1405">
        <v>57.142857142857103</v>
      </c>
      <c r="I1405">
        <v>108</v>
      </c>
      <c r="J1405">
        <v>37</v>
      </c>
      <c r="M1405" s="38"/>
    </row>
    <row r="1406" spans="1:13" x14ac:dyDescent="0.35">
      <c r="A1406" t="str">
        <f t="shared" si="22"/>
        <v>62 DayOctober-December 2023NHS Greater Glasgow &amp; ClydeOvarian</v>
      </c>
      <c r="B1406" t="s">
        <v>193</v>
      </c>
      <c r="C1406" t="s">
        <v>197</v>
      </c>
      <c r="D1406" t="s">
        <v>11</v>
      </c>
      <c r="E1406" t="s">
        <v>19</v>
      </c>
      <c r="F1406">
        <v>16</v>
      </c>
      <c r="G1406">
        <v>12</v>
      </c>
      <c r="H1406">
        <v>75</v>
      </c>
      <c r="I1406">
        <v>93</v>
      </c>
      <c r="J1406">
        <v>50</v>
      </c>
      <c r="M1406" s="39"/>
    </row>
    <row r="1407" spans="1:13" x14ac:dyDescent="0.35">
      <c r="A1407" t="str">
        <f t="shared" si="22"/>
        <v>62 DayOctober-December 2023NHS HighlandOvarian</v>
      </c>
      <c r="B1407" t="s">
        <v>193</v>
      </c>
      <c r="C1407" t="s">
        <v>197</v>
      </c>
      <c r="D1407" t="s">
        <v>1</v>
      </c>
      <c r="E1407" t="s">
        <v>19</v>
      </c>
      <c r="F1407">
        <v>8</v>
      </c>
      <c r="G1407">
        <v>4</v>
      </c>
      <c r="H1407">
        <v>50</v>
      </c>
      <c r="I1407">
        <v>94</v>
      </c>
      <c r="J1407">
        <v>64</v>
      </c>
      <c r="M1407" s="38"/>
    </row>
    <row r="1408" spans="1:13" x14ac:dyDescent="0.35">
      <c r="A1408" t="str">
        <f t="shared" si="22"/>
        <v>62 DayOctober-December 2023NHS LanarkshireOvarian</v>
      </c>
      <c r="B1408" t="s">
        <v>193</v>
      </c>
      <c r="C1408" t="s">
        <v>197</v>
      </c>
      <c r="D1408" t="s">
        <v>2</v>
      </c>
      <c r="E1408" t="s">
        <v>19</v>
      </c>
      <c r="F1408">
        <v>3</v>
      </c>
      <c r="G1408">
        <v>3</v>
      </c>
      <c r="H1408">
        <v>100</v>
      </c>
      <c r="I1408">
        <v>58</v>
      </c>
      <c r="J1408">
        <v>52</v>
      </c>
      <c r="M1408" s="39"/>
    </row>
    <row r="1409" spans="1:13" x14ac:dyDescent="0.35">
      <c r="A1409" t="str">
        <f t="shared" si="22"/>
        <v>62 DayOctober-December 2023NHS LothianOvarian</v>
      </c>
      <c r="B1409" t="s">
        <v>193</v>
      </c>
      <c r="C1409" t="s">
        <v>197</v>
      </c>
      <c r="D1409" t="s">
        <v>3</v>
      </c>
      <c r="E1409" t="s">
        <v>19</v>
      </c>
      <c r="F1409">
        <v>13</v>
      </c>
      <c r="G1409">
        <v>12</v>
      </c>
      <c r="H1409">
        <v>92.307692307692307</v>
      </c>
      <c r="I1409">
        <v>74</v>
      </c>
      <c r="J1409">
        <v>48</v>
      </c>
      <c r="M1409" s="38"/>
    </row>
    <row r="1410" spans="1:13" x14ac:dyDescent="0.35">
      <c r="A1410" t="str">
        <f t="shared" si="22"/>
        <v>62 DayOctober-December 2023NHS OrkneyOvarian</v>
      </c>
      <c r="B1410" t="s">
        <v>193</v>
      </c>
      <c r="C1410" t="s">
        <v>197</v>
      </c>
      <c r="D1410" t="s">
        <v>4</v>
      </c>
      <c r="E1410" t="s">
        <v>19</v>
      </c>
      <c r="F1410">
        <v>1</v>
      </c>
      <c r="G1410">
        <v>1</v>
      </c>
      <c r="H1410">
        <v>100</v>
      </c>
      <c r="I1410">
        <v>38</v>
      </c>
      <c r="M1410" s="39"/>
    </row>
    <row r="1411" spans="1:13" x14ac:dyDescent="0.35">
      <c r="A1411" t="str">
        <f t="shared" si="22"/>
        <v>62 DayOctober-December 2023NHS ScotlandOvarian</v>
      </c>
      <c r="B1411" t="s">
        <v>193</v>
      </c>
      <c r="C1411" t="s">
        <v>197</v>
      </c>
      <c r="D1411" t="s">
        <v>8</v>
      </c>
      <c r="E1411" t="s">
        <v>19</v>
      </c>
      <c r="F1411">
        <v>81</v>
      </c>
      <c r="G1411">
        <v>63</v>
      </c>
      <c r="H1411">
        <v>77.7777777777778</v>
      </c>
      <c r="I1411">
        <v>148</v>
      </c>
      <c r="J1411">
        <v>48</v>
      </c>
      <c r="K1411">
        <v>92</v>
      </c>
      <c r="L1411">
        <v>94</v>
      </c>
      <c r="M1411" s="38"/>
    </row>
    <row r="1412" spans="1:13" x14ac:dyDescent="0.35">
      <c r="A1412" t="str">
        <f t="shared" si="22"/>
        <v>62 DayOctober-December 2023NHS TaysideOvarian</v>
      </c>
      <c r="B1412" t="s">
        <v>193</v>
      </c>
      <c r="C1412" t="s">
        <v>197</v>
      </c>
      <c r="D1412" t="s">
        <v>6</v>
      </c>
      <c r="E1412" t="s">
        <v>19</v>
      </c>
      <c r="F1412">
        <v>3</v>
      </c>
      <c r="G1412">
        <v>2</v>
      </c>
      <c r="H1412">
        <v>66.6666666666667</v>
      </c>
      <c r="I1412">
        <v>68</v>
      </c>
      <c r="J1412">
        <v>49</v>
      </c>
      <c r="M1412" s="39"/>
    </row>
    <row r="1413" spans="1:13" x14ac:dyDescent="0.35">
      <c r="A1413" t="str">
        <f t="shared" si="22"/>
        <v>62 DayOctober-December 2023SCANOvarian</v>
      </c>
      <c r="B1413" t="s">
        <v>193</v>
      </c>
      <c r="C1413" t="s">
        <v>197</v>
      </c>
      <c r="D1413" t="s">
        <v>9</v>
      </c>
      <c r="E1413" t="s">
        <v>19</v>
      </c>
      <c r="F1413">
        <v>26</v>
      </c>
      <c r="G1413">
        <v>22</v>
      </c>
      <c r="H1413">
        <v>84.615384615384599</v>
      </c>
      <c r="I1413">
        <v>107</v>
      </c>
      <c r="J1413">
        <v>49</v>
      </c>
      <c r="M1413" s="38"/>
    </row>
    <row r="1414" spans="1:13" x14ac:dyDescent="0.35">
      <c r="A1414" t="str">
        <f t="shared" si="22"/>
        <v>62 DayOctober-December 2023WOSCANOvarian</v>
      </c>
      <c r="B1414" t="s">
        <v>193</v>
      </c>
      <c r="C1414" t="s">
        <v>197</v>
      </c>
      <c r="D1414" t="s">
        <v>10</v>
      </c>
      <c r="E1414" t="s">
        <v>19</v>
      </c>
      <c r="F1414">
        <v>36</v>
      </c>
      <c r="G1414">
        <v>30</v>
      </c>
      <c r="H1414">
        <v>83.3333333333333</v>
      </c>
      <c r="I1414">
        <v>148</v>
      </c>
      <c r="J1414">
        <v>48</v>
      </c>
      <c r="M1414" s="39"/>
    </row>
    <row r="1415" spans="1:13" x14ac:dyDescent="0.35">
      <c r="A1415" t="str">
        <f t="shared" si="22"/>
        <v>62 DayOctober-December 2023NCAUpper GI</v>
      </c>
      <c r="B1415" t="s">
        <v>193</v>
      </c>
      <c r="C1415" t="s">
        <v>197</v>
      </c>
      <c r="D1415" t="s">
        <v>150</v>
      </c>
      <c r="E1415" t="s">
        <v>160</v>
      </c>
      <c r="F1415">
        <v>113</v>
      </c>
      <c r="G1415">
        <v>99</v>
      </c>
      <c r="H1415">
        <v>87.610619469026503</v>
      </c>
      <c r="I1415">
        <v>110</v>
      </c>
      <c r="J1415">
        <v>29</v>
      </c>
      <c r="K1415">
        <v>70</v>
      </c>
      <c r="L1415">
        <v>81</v>
      </c>
      <c r="M1415" s="38"/>
    </row>
    <row r="1416" spans="1:13" x14ac:dyDescent="0.35">
      <c r="A1416" t="str">
        <f t="shared" si="22"/>
        <v>62 DayOctober-December 2023NHS Ayrshire &amp; ArranUpper GI</v>
      </c>
      <c r="B1416" t="s">
        <v>193</v>
      </c>
      <c r="C1416" t="s">
        <v>197</v>
      </c>
      <c r="D1416" t="s">
        <v>162</v>
      </c>
      <c r="E1416" t="s">
        <v>160</v>
      </c>
      <c r="F1416">
        <v>7</v>
      </c>
      <c r="G1416">
        <v>6</v>
      </c>
      <c r="H1416">
        <v>85.714285714285694</v>
      </c>
      <c r="I1416">
        <v>93</v>
      </c>
      <c r="J1416">
        <v>41</v>
      </c>
      <c r="M1416" s="39"/>
    </row>
    <row r="1417" spans="1:13" x14ac:dyDescent="0.35">
      <c r="A1417" t="str">
        <f t="shared" si="22"/>
        <v>62 DayOctober-December 2023NHS BordersUpper GI</v>
      </c>
      <c r="B1417" t="s">
        <v>193</v>
      </c>
      <c r="C1417" t="s">
        <v>197</v>
      </c>
      <c r="D1417" t="s">
        <v>0</v>
      </c>
      <c r="E1417" t="s">
        <v>160</v>
      </c>
      <c r="F1417">
        <v>12</v>
      </c>
      <c r="G1417">
        <v>12</v>
      </c>
      <c r="H1417">
        <v>100</v>
      </c>
      <c r="I1417">
        <v>62</v>
      </c>
      <c r="J1417">
        <v>46</v>
      </c>
      <c r="M1417" s="38"/>
    </row>
    <row r="1418" spans="1:13" x14ac:dyDescent="0.35">
      <c r="A1418" t="str">
        <f t="shared" si="22"/>
        <v>62 DayOctober-December 2023NHS Dumfries &amp; GallowayUpper GI</v>
      </c>
      <c r="B1418" t="s">
        <v>193</v>
      </c>
      <c r="C1418" t="s">
        <v>197</v>
      </c>
      <c r="D1418" t="s">
        <v>163</v>
      </c>
      <c r="E1418" t="s">
        <v>160</v>
      </c>
      <c r="F1418">
        <v>13</v>
      </c>
      <c r="G1418">
        <v>12</v>
      </c>
      <c r="H1418">
        <v>92.307692307692307</v>
      </c>
      <c r="I1418">
        <v>76</v>
      </c>
      <c r="J1418">
        <v>29</v>
      </c>
      <c r="M1418" s="39"/>
    </row>
    <row r="1419" spans="1:13" x14ac:dyDescent="0.35">
      <c r="A1419" t="str">
        <f t="shared" si="22"/>
        <v>62 DayOctober-December 2023NHS FifeUpper GI</v>
      </c>
      <c r="B1419" t="s">
        <v>193</v>
      </c>
      <c r="C1419" t="s">
        <v>197</v>
      </c>
      <c r="D1419" t="s">
        <v>164</v>
      </c>
      <c r="E1419" t="s">
        <v>160</v>
      </c>
      <c r="F1419">
        <v>16</v>
      </c>
      <c r="G1419">
        <v>14</v>
      </c>
      <c r="H1419">
        <v>87.5</v>
      </c>
      <c r="I1419">
        <v>80</v>
      </c>
      <c r="J1419">
        <v>31</v>
      </c>
      <c r="M1419" s="38"/>
    </row>
    <row r="1420" spans="1:13" x14ac:dyDescent="0.35">
      <c r="A1420" t="str">
        <f t="shared" si="22"/>
        <v>62 DayOctober-December 2023NHS Forth ValleyUpper GI</v>
      </c>
      <c r="B1420" t="s">
        <v>193</v>
      </c>
      <c r="C1420" t="s">
        <v>197</v>
      </c>
      <c r="D1420" t="s">
        <v>165</v>
      </c>
      <c r="E1420" t="s">
        <v>160</v>
      </c>
      <c r="F1420">
        <v>26</v>
      </c>
      <c r="G1420">
        <v>21</v>
      </c>
      <c r="H1420">
        <v>80.769230769230802</v>
      </c>
      <c r="I1420">
        <v>93</v>
      </c>
      <c r="J1420">
        <v>28</v>
      </c>
      <c r="M1420" s="39"/>
    </row>
    <row r="1421" spans="1:13" x14ac:dyDescent="0.35">
      <c r="A1421" t="str">
        <f t="shared" si="22"/>
        <v>62 DayOctober-December 2023NHS GrampianUpper GI</v>
      </c>
      <c r="B1421" t="s">
        <v>193</v>
      </c>
      <c r="C1421" t="s">
        <v>197</v>
      </c>
      <c r="D1421" t="s">
        <v>166</v>
      </c>
      <c r="E1421" t="s">
        <v>160</v>
      </c>
      <c r="F1421">
        <v>59</v>
      </c>
      <c r="G1421">
        <v>53</v>
      </c>
      <c r="H1421">
        <v>89.830508474576305</v>
      </c>
      <c r="I1421">
        <v>110</v>
      </c>
      <c r="J1421">
        <v>23</v>
      </c>
      <c r="K1421">
        <v>64</v>
      </c>
      <c r="L1421">
        <v>76</v>
      </c>
      <c r="M1421" s="38"/>
    </row>
    <row r="1422" spans="1:13" x14ac:dyDescent="0.35">
      <c r="A1422" t="str">
        <f t="shared" si="22"/>
        <v>62 DayOctober-December 2023NHS Greater Glasgow &amp; ClydeUpper GI</v>
      </c>
      <c r="B1422" t="s">
        <v>193</v>
      </c>
      <c r="C1422" t="s">
        <v>197</v>
      </c>
      <c r="D1422" t="s">
        <v>11</v>
      </c>
      <c r="E1422" t="s">
        <v>160</v>
      </c>
      <c r="F1422">
        <v>96</v>
      </c>
      <c r="G1422">
        <v>65</v>
      </c>
      <c r="H1422">
        <v>67.7083333333333</v>
      </c>
      <c r="I1422">
        <v>246</v>
      </c>
      <c r="J1422">
        <v>36</v>
      </c>
      <c r="K1422">
        <v>102</v>
      </c>
      <c r="L1422">
        <v>114</v>
      </c>
      <c r="M1422" s="39"/>
    </row>
    <row r="1423" spans="1:13" x14ac:dyDescent="0.35">
      <c r="A1423" t="str">
        <f t="shared" si="22"/>
        <v>62 DayOctober-December 2023NHS HighlandUpper GI</v>
      </c>
      <c r="B1423" t="s">
        <v>193</v>
      </c>
      <c r="C1423" t="s">
        <v>197</v>
      </c>
      <c r="D1423" t="s">
        <v>1</v>
      </c>
      <c r="E1423" t="s">
        <v>160</v>
      </c>
      <c r="F1423">
        <v>21</v>
      </c>
      <c r="G1423">
        <v>17</v>
      </c>
      <c r="H1423">
        <v>80.952380952380906</v>
      </c>
      <c r="I1423">
        <v>103</v>
      </c>
      <c r="J1423">
        <v>31</v>
      </c>
      <c r="M1423" s="38"/>
    </row>
    <row r="1424" spans="1:13" x14ac:dyDescent="0.35">
      <c r="A1424" t="str">
        <f t="shared" si="22"/>
        <v>62 DayOctober-December 2023NHS LanarkshireUpper GI</v>
      </c>
      <c r="B1424" t="s">
        <v>193</v>
      </c>
      <c r="C1424" t="s">
        <v>197</v>
      </c>
      <c r="D1424" t="s">
        <v>2</v>
      </c>
      <c r="E1424" t="s">
        <v>160</v>
      </c>
      <c r="F1424">
        <v>38</v>
      </c>
      <c r="G1424">
        <v>31</v>
      </c>
      <c r="H1424">
        <v>81.578947368421098</v>
      </c>
      <c r="I1424">
        <v>119</v>
      </c>
      <c r="J1424">
        <v>48</v>
      </c>
      <c r="M1424" s="39"/>
    </row>
    <row r="1425" spans="1:13" x14ac:dyDescent="0.35">
      <c r="A1425" t="str">
        <f t="shared" si="22"/>
        <v>62 DayOctober-December 2023NHS LothianUpper GI</v>
      </c>
      <c r="B1425" t="s">
        <v>193</v>
      </c>
      <c r="C1425" t="s">
        <v>197</v>
      </c>
      <c r="D1425" t="s">
        <v>3</v>
      </c>
      <c r="E1425" t="s">
        <v>160</v>
      </c>
      <c r="F1425">
        <v>66</v>
      </c>
      <c r="G1425">
        <v>64</v>
      </c>
      <c r="H1425">
        <v>96.969696969696997</v>
      </c>
      <c r="I1425">
        <v>63</v>
      </c>
      <c r="J1425">
        <v>28</v>
      </c>
      <c r="K1425">
        <v>57</v>
      </c>
      <c r="L1425">
        <v>61</v>
      </c>
      <c r="M1425" s="38"/>
    </row>
    <row r="1426" spans="1:13" x14ac:dyDescent="0.35">
      <c r="A1426" t="str">
        <f t="shared" ref="A1426:A1489" si="23">CONCATENATE(B1426,C1426,D1426,E1426)</f>
        <v>62 DayOctober-December 2023NHS ScotlandUpper GI</v>
      </c>
      <c r="B1426" t="s">
        <v>193</v>
      </c>
      <c r="C1426" t="s">
        <v>197</v>
      </c>
      <c r="D1426" t="s">
        <v>8</v>
      </c>
      <c r="E1426" t="s">
        <v>160</v>
      </c>
      <c r="F1426">
        <v>387</v>
      </c>
      <c r="G1426">
        <v>324</v>
      </c>
      <c r="H1426">
        <v>83.720930232558104</v>
      </c>
      <c r="I1426">
        <v>246</v>
      </c>
      <c r="J1426">
        <v>34</v>
      </c>
      <c r="K1426">
        <v>80</v>
      </c>
      <c r="L1426">
        <v>98</v>
      </c>
      <c r="M1426" s="39"/>
    </row>
    <row r="1427" spans="1:13" x14ac:dyDescent="0.35">
      <c r="A1427" t="str">
        <f t="shared" si="23"/>
        <v>62 DayOctober-December 2023NHS ShetlandUpper GI</v>
      </c>
      <c r="B1427" t="s">
        <v>193</v>
      </c>
      <c r="C1427" t="s">
        <v>197</v>
      </c>
      <c r="D1427" t="s">
        <v>5</v>
      </c>
      <c r="E1427" t="s">
        <v>160</v>
      </c>
      <c r="F1427">
        <v>2</v>
      </c>
      <c r="G1427">
        <v>1</v>
      </c>
      <c r="H1427">
        <v>50</v>
      </c>
      <c r="I1427">
        <v>81</v>
      </c>
      <c r="M1427" s="38"/>
    </row>
    <row r="1428" spans="1:13" x14ac:dyDescent="0.35">
      <c r="A1428" t="str">
        <f t="shared" si="23"/>
        <v>62 DayOctober-December 2023NHS TaysideUpper GI</v>
      </c>
      <c r="B1428" t="s">
        <v>193</v>
      </c>
      <c r="C1428" t="s">
        <v>197</v>
      </c>
      <c r="D1428" t="s">
        <v>6</v>
      </c>
      <c r="E1428" t="s">
        <v>160</v>
      </c>
      <c r="F1428">
        <v>27</v>
      </c>
      <c r="G1428">
        <v>24</v>
      </c>
      <c r="H1428">
        <v>88.8888888888889</v>
      </c>
      <c r="I1428">
        <v>100</v>
      </c>
      <c r="J1428">
        <v>29</v>
      </c>
      <c r="M1428" s="39"/>
    </row>
    <row r="1429" spans="1:13" x14ac:dyDescent="0.35">
      <c r="A1429" t="str">
        <f t="shared" si="23"/>
        <v>62 DayOctober-December 2023NHS Western IslesUpper GI</v>
      </c>
      <c r="B1429" t="s">
        <v>193</v>
      </c>
      <c r="C1429" t="s">
        <v>197</v>
      </c>
      <c r="D1429" t="s">
        <v>7</v>
      </c>
      <c r="E1429" t="s">
        <v>160</v>
      </c>
      <c r="F1429">
        <v>4</v>
      </c>
      <c r="G1429">
        <v>4</v>
      </c>
      <c r="H1429">
        <v>100</v>
      </c>
      <c r="I1429">
        <v>44</v>
      </c>
      <c r="J1429">
        <v>35</v>
      </c>
      <c r="M1429" s="38"/>
    </row>
    <row r="1430" spans="1:13" x14ac:dyDescent="0.35">
      <c r="A1430" t="str">
        <f t="shared" si="23"/>
        <v>62 DayOctober-December 2023SCANUpper GI</v>
      </c>
      <c r="B1430" t="s">
        <v>193</v>
      </c>
      <c r="C1430" t="s">
        <v>197</v>
      </c>
      <c r="D1430" t="s">
        <v>9</v>
      </c>
      <c r="E1430" t="s">
        <v>160</v>
      </c>
      <c r="F1430">
        <v>107</v>
      </c>
      <c r="G1430">
        <v>102</v>
      </c>
      <c r="H1430">
        <v>95.327102803738299</v>
      </c>
      <c r="I1430">
        <v>80</v>
      </c>
      <c r="J1430">
        <v>29</v>
      </c>
      <c r="K1430">
        <v>57</v>
      </c>
      <c r="L1430">
        <v>62</v>
      </c>
      <c r="M1430" s="39"/>
    </row>
    <row r="1431" spans="1:13" x14ac:dyDescent="0.35">
      <c r="A1431" t="str">
        <f t="shared" si="23"/>
        <v>62 DayOctober-December 2023WOSCANUpper GI</v>
      </c>
      <c r="B1431" t="s">
        <v>193</v>
      </c>
      <c r="C1431" t="s">
        <v>197</v>
      </c>
      <c r="D1431" t="s">
        <v>10</v>
      </c>
      <c r="E1431" t="s">
        <v>160</v>
      </c>
      <c r="F1431">
        <v>167</v>
      </c>
      <c r="G1431">
        <v>123</v>
      </c>
      <c r="H1431">
        <v>73.652694610778397</v>
      </c>
      <c r="I1431">
        <v>246</v>
      </c>
      <c r="J1431">
        <v>40</v>
      </c>
      <c r="K1431">
        <v>95</v>
      </c>
      <c r="L1431">
        <v>108</v>
      </c>
      <c r="M1431" s="38"/>
    </row>
    <row r="1432" spans="1:13" x14ac:dyDescent="0.35">
      <c r="A1432" t="str">
        <f t="shared" si="23"/>
        <v>62 DayOctober-December 2023NCAUpper GI - Hepatopancreatobiliary</v>
      </c>
      <c r="B1432" t="s">
        <v>193</v>
      </c>
      <c r="C1432" t="s">
        <v>197</v>
      </c>
      <c r="D1432" t="s">
        <v>150</v>
      </c>
      <c r="E1432" t="s">
        <v>167</v>
      </c>
      <c r="F1432">
        <v>46</v>
      </c>
      <c r="G1432">
        <v>42</v>
      </c>
      <c r="H1432">
        <v>91.304347826086996</v>
      </c>
      <c r="I1432">
        <v>81</v>
      </c>
      <c r="J1432">
        <v>20</v>
      </c>
      <c r="K1432">
        <v>58</v>
      </c>
      <c r="L1432">
        <v>72</v>
      </c>
      <c r="M1432" s="39"/>
    </row>
    <row r="1433" spans="1:13" x14ac:dyDescent="0.35">
      <c r="A1433" t="str">
        <f t="shared" si="23"/>
        <v>62 DayOctober-December 2023NHS Ayrshire &amp; ArranUpper GI - Hepatopancreatobiliary</v>
      </c>
      <c r="B1433" t="s">
        <v>193</v>
      </c>
      <c r="C1433" t="s">
        <v>197</v>
      </c>
      <c r="D1433" t="s">
        <v>162</v>
      </c>
      <c r="E1433" t="s">
        <v>167</v>
      </c>
      <c r="F1433">
        <v>2</v>
      </c>
      <c r="G1433">
        <v>2</v>
      </c>
      <c r="H1433">
        <v>100</v>
      </c>
      <c r="I1433">
        <v>15</v>
      </c>
      <c r="M1433" s="38"/>
    </row>
    <row r="1434" spans="1:13" x14ac:dyDescent="0.35">
      <c r="A1434" t="str">
        <f t="shared" si="23"/>
        <v>62 DayOctober-December 2023NHS BordersUpper GI - Hepatopancreatobiliary</v>
      </c>
      <c r="B1434" t="s">
        <v>193</v>
      </c>
      <c r="C1434" t="s">
        <v>197</v>
      </c>
      <c r="D1434" t="s">
        <v>0</v>
      </c>
      <c r="E1434" t="s">
        <v>167</v>
      </c>
      <c r="F1434">
        <v>2</v>
      </c>
      <c r="G1434">
        <v>2</v>
      </c>
      <c r="H1434">
        <v>100</v>
      </c>
      <c r="I1434">
        <v>55</v>
      </c>
      <c r="M1434" s="39"/>
    </row>
    <row r="1435" spans="1:13" x14ac:dyDescent="0.35">
      <c r="A1435" t="str">
        <f t="shared" si="23"/>
        <v>62 DayOctober-December 2023NHS Dumfries &amp; GallowayUpper GI - Hepatopancreatobiliary</v>
      </c>
      <c r="B1435" t="s">
        <v>193</v>
      </c>
      <c r="C1435" t="s">
        <v>197</v>
      </c>
      <c r="D1435" t="s">
        <v>163</v>
      </c>
      <c r="E1435" t="s">
        <v>167</v>
      </c>
      <c r="F1435">
        <v>9</v>
      </c>
      <c r="G1435">
        <v>9</v>
      </c>
      <c r="H1435">
        <v>100</v>
      </c>
      <c r="I1435">
        <v>49</v>
      </c>
      <c r="J1435">
        <v>25</v>
      </c>
      <c r="M1435" s="38"/>
    </row>
    <row r="1436" spans="1:13" x14ac:dyDescent="0.35">
      <c r="A1436" t="str">
        <f t="shared" si="23"/>
        <v>62 DayOctober-December 2023NHS FifeUpper GI - Hepatopancreatobiliary</v>
      </c>
      <c r="B1436" t="s">
        <v>193</v>
      </c>
      <c r="C1436" t="s">
        <v>197</v>
      </c>
      <c r="D1436" t="s">
        <v>164</v>
      </c>
      <c r="E1436" t="s">
        <v>167</v>
      </c>
      <c r="F1436">
        <v>8</v>
      </c>
      <c r="G1436">
        <v>7</v>
      </c>
      <c r="H1436">
        <v>87.5</v>
      </c>
      <c r="I1436">
        <v>70</v>
      </c>
      <c r="J1436">
        <v>28</v>
      </c>
      <c r="M1436" s="39"/>
    </row>
    <row r="1437" spans="1:13" x14ac:dyDescent="0.35">
      <c r="A1437" t="str">
        <f t="shared" si="23"/>
        <v>62 DayOctober-December 2023NHS Forth ValleyUpper GI - Hepatopancreatobiliary</v>
      </c>
      <c r="B1437" t="s">
        <v>193</v>
      </c>
      <c r="C1437" t="s">
        <v>197</v>
      </c>
      <c r="D1437" t="s">
        <v>165</v>
      </c>
      <c r="E1437" t="s">
        <v>167</v>
      </c>
      <c r="F1437">
        <v>12</v>
      </c>
      <c r="G1437">
        <v>12</v>
      </c>
      <c r="H1437">
        <v>100</v>
      </c>
      <c r="I1437">
        <v>51</v>
      </c>
      <c r="J1437">
        <v>16</v>
      </c>
      <c r="M1437" s="38"/>
    </row>
    <row r="1438" spans="1:13" x14ac:dyDescent="0.35">
      <c r="A1438" t="str">
        <f t="shared" si="23"/>
        <v>62 DayOctober-December 2023NHS GrampianUpper GI - Hepatopancreatobiliary</v>
      </c>
      <c r="B1438" t="s">
        <v>193</v>
      </c>
      <c r="C1438" t="s">
        <v>197</v>
      </c>
      <c r="D1438" t="s">
        <v>166</v>
      </c>
      <c r="E1438" t="s">
        <v>167</v>
      </c>
      <c r="F1438">
        <v>31</v>
      </c>
      <c r="G1438">
        <v>29</v>
      </c>
      <c r="H1438">
        <v>93.548387096774206</v>
      </c>
      <c r="I1438">
        <v>73</v>
      </c>
      <c r="J1438">
        <v>20</v>
      </c>
      <c r="M1438" s="39"/>
    </row>
    <row r="1439" spans="1:13" x14ac:dyDescent="0.35">
      <c r="A1439" t="str">
        <f t="shared" si="23"/>
        <v>62 DayOctober-December 2023NHS Greater Glasgow &amp; ClydeUpper GI - Hepatopancreatobiliary</v>
      </c>
      <c r="B1439" t="s">
        <v>193</v>
      </c>
      <c r="C1439" t="s">
        <v>197</v>
      </c>
      <c r="D1439" t="s">
        <v>11</v>
      </c>
      <c r="E1439" t="s">
        <v>167</v>
      </c>
      <c r="F1439">
        <v>50</v>
      </c>
      <c r="G1439">
        <v>36</v>
      </c>
      <c r="H1439">
        <v>72</v>
      </c>
      <c r="I1439">
        <v>246</v>
      </c>
      <c r="J1439">
        <v>36</v>
      </c>
      <c r="K1439">
        <v>104</v>
      </c>
      <c r="L1439">
        <v>147</v>
      </c>
      <c r="M1439" s="38"/>
    </row>
    <row r="1440" spans="1:13" x14ac:dyDescent="0.35">
      <c r="A1440" t="str">
        <f t="shared" si="23"/>
        <v>62 DayOctober-December 2023NHS HighlandUpper GI - Hepatopancreatobiliary</v>
      </c>
      <c r="B1440" t="s">
        <v>193</v>
      </c>
      <c r="C1440" t="s">
        <v>197</v>
      </c>
      <c r="D1440" t="s">
        <v>1</v>
      </c>
      <c r="E1440" t="s">
        <v>167</v>
      </c>
      <c r="F1440">
        <v>12</v>
      </c>
      <c r="G1440">
        <v>11</v>
      </c>
      <c r="H1440">
        <v>91.6666666666667</v>
      </c>
      <c r="I1440">
        <v>74</v>
      </c>
      <c r="J1440">
        <v>24</v>
      </c>
      <c r="M1440" s="39"/>
    </row>
    <row r="1441" spans="1:13" x14ac:dyDescent="0.35">
      <c r="A1441" t="str">
        <f t="shared" si="23"/>
        <v>62 DayOctober-December 2023NHS LothianUpper GI - Hepatopancreatobiliary</v>
      </c>
      <c r="B1441" t="s">
        <v>193</v>
      </c>
      <c r="C1441" t="s">
        <v>197</v>
      </c>
      <c r="D1441" t="s">
        <v>3</v>
      </c>
      <c r="E1441" t="s">
        <v>167</v>
      </c>
      <c r="F1441">
        <v>29</v>
      </c>
      <c r="G1441">
        <v>29</v>
      </c>
      <c r="H1441">
        <v>100</v>
      </c>
      <c r="I1441">
        <v>41</v>
      </c>
      <c r="J1441">
        <v>17</v>
      </c>
      <c r="M1441" s="38"/>
    </row>
    <row r="1442" spans="1:13" x14ac:dyDescent="0.35">
      <c r="A1442" t="str">
        <f t="shared" si="23"/>
        <v>62 DayOctober-December 2023NHS ScotlandUpper GI - Hepatopancreatobiliary</v>
      </c>
      <c r="B1442" t="s">
        <v>193</v>
      </c>
      <c r="C1442" t="s">
        <v>197</v>
      </c>
      <c r="D1442" t="s">
        <v>8</v>
      </c>
      <c r="E1442" t="s">
        <v>167</v>
      </c>
      <c r="F1442">
        <v>158</v>
      </c>
      <c r="G1442">
        <v>139</v>
      </c>
      <c r="H1442">
        <v>87.974683544303801</v>
      </c>
      <c r="I1442">
        <v>246</v>
      </c>
      <c r="J1442">
        <v>22</v>
      </c>
      <c r="K1442">
        <v>71</v>
      </c>
      <c r="L1442">
        <v>83</v>
      </c>
      <c r="M1442" s="39"/>
    </row>
    <row r="1443" spans="1:13" x14ac:dyDescent="0.35">
      <c r="A1443" t="str">
        <f t="shared" si="23"/>
        <v>62 DayOctober-December 2023NHS ShetlandUpper GI - Hepatopancreatobiliary</v>
      </c>
      <c r="B1443" t="s">
        <v>193</v>
      </c>
      <c r="C1443" t="s">
        <v>197</v>
      </c>
      <c r="D1443" t="s">
        <v>5</v>
      </c>
      <c r="E1443" t="s">
        <v>167</v>
      </c>
      <c r="F1443">
        <v>2</v>
      </c>
      <c r="G1443">
        <v>1</v>
      </c>
      <c r="H1443">
        <v>50</v>
      </c>
      <c r="I1443">
        <v>81</v>
      </c>
      <c r="M1443" s="38"/>
    </row>
    <row r="1444" spans="1:13" x14ac:dyDescent="0.35">
      <c r="A1444" t="str">
        <f t="shared" si="23"/>
        <v>62 DayOctober-December 2023NHS Western IslesUpper GI - Hepatopancreatobiliary</v>
      </c>
      <c r="B1444" t="s">
        <v>193</v>
      </c>
      <c r="C1444" t="s">
        <v>197</v>
      </c>
      <c r="D1444" t="s">
        <v>7</v>
      </c>
      <c r="E1444" t="s">
        <v>167</v>
      </c>
      <c r="F1444">
        <v>1</v>
      </c>
      <c r="G1444">
        <v>1</v>
      </c>
      <c r="H1444">
        <v>100</v>
      </c>
      <c r="I1444">
        <v>7</v>
      </c>
      <c r="M1444" s="39"/>
    </row>
    <row r="1445" spans="1:13" x14ac:dyDescent="0.35">
      <c r="A1445" t="str">
        <f t="shared" si="23"/>
        <v>62 DayOctober-December 2023SCANUpper GI - Hepatopancreatobiliary</v>
      </c>
      <c r="B1445" t="s">
        <v>193</v>
      </c>
      <c r="C1445" t="s">
        <v>197</v>
      </c>
      <c r="D1445" t="s">
        <v>9</v>
      </c>
      <c r="E1445" t="s">
        <v>167</v>
      </c>
      <c r="F1445">
        <v>48</v>
      </c>
      <c r="G1445">
        <v>47</v>
      </c>
      <c r="H1445">
        <v>97.9166666666667</v>
      </c>
      <c r="I1445">
        <v>70</v>
      </c>
      <c r="J1445">
        <v>21</v>
      </c>
      <c r="K1445">
        <v>42</v>
      </c>
      <c r="L1445">
        <v>53</v>
      </c>
      <c r="M1445" s="38"/>
    </row>
    <row r="1446" spans="1:13" x14ac:dyDescent="0.35">
      <c r="A1446" t="str">
        <f t="shared" si="23"/>
        <v>62 DayOctober-December 2023WOSCANUpper GI - Hepatopancreatobiliary</v>
      </c>
      <c r="B1446" t="s">
        <v>193</v>
      </c>
      <c r="C1446" t="s">
        <v>197</v>
      </c>
      <c r="D1446" t="s">
        <v>10</v>
      </c>
      <c r="E1446" t="s">
        <v>167</v>
      </c>
      <c r="F1446">
        <v>64</v>
      </c>
      <c r="G1446">
        <v>50</v>
      </c>
      <c r="H1446">
        <v>78.125</v>
      </c>
      <c r="I1446">
        <v>246</v>
      </c>
      <c r="J1446">
        <v>24</v>
      </c>
      <c r="K1446">
        <v>94</v>
      </c>
      <c r="L1446">
        <v>111</v>
      </c>
      <c r="M1446" s="39"/>
    </row>
    <row r="1447" spans="1:13" x14ac:dyDescent="0.35">
      <c r="A1447" t="str">
        <f t="shared" si="23"/>
        <v>62 DayOctober-December 2023NCAUpper GI - Oesophagogastric</v>
      </c>
      <c r="B1447" t="s">
        <v>193</v>
      </c>
      <c r="C1447" t="s">
        <v>197</v>
      </c>
      <c r="D1447" t="s">
        <v>150</v>
      </c>
      <c r="E1447" t="s">
        <v>168</v>
      </c>
      <c r="F1447">
        <v>67</v>
      </c>
      <c r="G1447">
        <v>57</v>
      </c>
      <c r="H1447">
        <v>85.074626865671604</v>
      </c>
      <c r="I1447">
        <v>110</v>
      </c>
      <c r="J1447">
        <v>36</v>
      </c>
      <c r="K1447">
        <v>77</v>
      </c>
      <c r="L1447">
        <v>97</v>
      </c>
      <c r="M1447" s="38"/>
    </row>
    <row r="1448" spans="1:13" x14ac:dyDescent="0.35">
      <c r="A1448" t="str">
        <f t="shared" si="23"/>
        <v>62 DayOctober-December 2023NHS Ayrshire &amp; ArranUpper GI - Oesophagogastric</v>
      </c>
      <c r="B1448" t="s">
        <v>193</v>
      </c>
      <c r="C1448" t="s">
        <v>197</v>
      </c>
      <c r="D1448" t="s">
        <v>162</v>
      </c>
      <c r="E1448" t="s">
        <v>168</v>
      </c>
      <c r="F1448">
        <v>5</v>
      </c>
      <c r="G1448">
        <v>4</v>
      </c>
      <c r="H1448">
        <v>80</v>
      </c>
      <c r="I1448">
        <v>93</v>
      </c>
      <c r="J1448">
        <v>58</v>
      </c>
      <c r="M1448" s="39"/>
    </row>
    <row r="1449" spans="1:13" x14ac:dyDescent="0.35">
      <c r="A1449" t="str">
        <f t="shared" si="23"/>
        <v>62 DayOctober-December 2023NHS BordersUpper GI - Oesophagogastric</v>
      </c>
      <c r="B1449" t="s">
        <v>193</v>
      </c>
      <c r="C1449" t="s">
        <v>197</v>
      </c>
      <c r="D1449" t="s">
        <v>0</v>
      </c>
      <c r="E1449" t="s">
        <v>168</v>
      </c>
      <c r="F1449">
        <v>10</v>
      </c>
      <c r="G1449">
        <v>10</v>
      </c>
      <c r="H1449">
        <v>100</v>
      </c>
      <c r="I1449">
        <v>62</v>
      </c>
      <c r="J1449">
        <v>46</v>
      </c>
      <c r="M1449" s="38"/>
    </row>
    <row r="1450" spans="1:13" x14ac:dyDescent="0.35">
      <c r="A1450" t="str">
        <f t="shared" si="23"/>
        <v>62 DayOctober-December 2023NHS Dumfries &amp; GallowayUpper GI - Oesophagogastric</v>
      </c>
      <c r="B1450" t="s">
        <v>193</v>
      </c>
      <c r="C1450" t="s">
        <v>197</v>
      </c>
      <c r="D1450" t="s">
        <v>163</v>
      </c>
      <c r="E1450" t="s">
        <v>168</v>
      </c>
      <c r="F1450">
        <v>4</v>
      </c>
      <c r="G1450">
        <v>3</v>
      </c>
      <c r="H1450">
        <v>75</v>
      </c>
      <c r="I1450">
        <v>76</v>
      </c>
      <c r="J1450">
        <v>54</v>
      </c>
      <c r="M1450" s="39"/>
    </row>
    <row r="1451" spans="1:13" x14ac:dyDescent="0.35">
      <c r="A1451" t="str">
        <f t="shared" si="23"/>
        <v>62 DayOctober-December 2023NHS FifeUpper GI - Oesophagogastric</v>
      </c>
      <c r="B1451" t="s">
        <v>193</v>
      </c>
      <c r="C1451" t="s">
        <v>197</v>
      </c>
      <c r="D1451" t="s">
        <v>164</v>
      </c>
      <c r="E1451" t="s">
        <v>168</v>
      </c>
      <c r="F1451">
        <v>8</v>
      </c>
      <c r="G1451">
        <v>7</v>
      </c>
      <c r="H1451">
        <v>87.5</v>
      </c>
      <c r="I1451">
        <v>80</v>
      </c>
      <c r="J1451">
        <v>33</v>
      </c>
      <c r="M1451" s="38"/>
    </row>
    <row r="1452" spans="1:13" x14ac:dyDescent="0.35">
      <c r="A1452" t="str">
        <f t="shared" si="23"/>
        <v>62 DayOctober-December 2023NHS Forth ValleyUpper GI - Oesophagogastric</v>
      </c>
      <c r="B1452" t="s">
        <v>193</v>
      </c>
      <c r="C1452" t="s">
        <v>197</v>
      </c>
      <c r="D1452" t="s">
        <v>165</v>
      </c>
      <c r="E1452" t="s">
        <v>168</v>
      </c>
      <c r="F1452">
        <v>14</v>
      </c>
      <c r="G1452">
        <v>9</v>
      </c>
      <c r="H1452">
        <v>64.285714285714306</v>
      </c>
      <c r="I1452">
        <v>93</v>
      </c>
      <c r="J1452">
        <v>40</v>
      </c>
      <c r="M1452" s="39"/>
    </row>
    <row r="1453" spans="1:13" x14ac:dyDescent="0.35">
      <c r="A1453" t="str">
        <f t="shared" si="23"/>
        <v>62 DayOctober-December 2023NHS GrampianUpper GI - Oesophagogastric</v>
      </c>
      <c r="B1453" t="s">
        <v>193</v>
      </c>
      <c r="C1453" t="s">
        <v>197</v>
      </c>
      <c r="D1453" t="s">
        <v>166</v>
      </c>
      <c r="E1453" t="s">
        <v>168</v>
      </c>
      <c r="F1453">
        <v>28</v>
      </c>
      <c r="G1453">
        <v>24</v>
      </c>
      <c r="H1453">
        <v>85.714285714285694</v>
      </c>
      <c r="I1453">
        <v>110</v>
      </c>
      <c r="J1453">
        <v>42</v>
      </c>
      <c r="M1453" s="38"/>
    </row>
    <row r="1454" spans="1:13" x14ac:dyDescent="0.35">
      <c r="A1454" t="str">
        <f t="shared" si="23"/>
        <v>62 DayOctober-December 2023NHS Greater Glasgow &amp; ClydeUpper GI - Oesophagogastric</v>
      </c>
      <c r="B1454" t="s">
        <v>193</v>
      </c>
      <c r="C1454" t="s">
        <v>197</v>
      </c>
      <c r="D1454" t="s">
        <v>11</v>
      </c>
      <c r="E1454" t="s">
        <v>168</v>
      </c>
      <c r="F1454">
        <v>46</v>
      </c>
      <c r="G1454">
        <v>29</v>
      </c>
      <c r="H1454">
        <v>63.043478260869598</v>
      </c>
      <c r="I1454">
        <v>211</v>
      </c>
      <c r="J1454">
        <v>36</v>
      </c>
      <c r="K1454">
        <v>99</v>
      </c>
      <c r="L1454">
        <v>108</v>
      </c>
      <c r="M1454" s="39"/>
    </row>
    <row r="1455" spans="1:13" x14ac:dyDescent="0.35">
      <c r="A1455" t="str">
        <f t="shared" si="23"/>
        <v>62 DayOctober-December 2023NHS HighlandUpper GI - Oesophagogastric</v>
      </c>
      <c r="B1455" t="s">
        <v>193</v>
      </c>
      <c r="C1455" t="s">
        <v>197</v>
      </c>
      <c r="D1455" t="s">
        <v>1</v>
      </c>
      <c r="E1455" t="s">
        <v>168</v>
      </c>
      <c r="F1455">
        <v>9</v>
      </c>
      <c r="G1455">
        <v>6</v>
      </c>
      <c r="H1455">
        <v>66.6666666666667</v>
      </c>
      <c r="I1455">
        <v>103</v>
      </c>
      <c r="J1455">
        <v>32</v>
      </c>
      <c r="M1455" s="38"/>
    </row>
    <row r="1456" spans="1:13" x14ac:dyDescent="0.35">
      <c r="A1456" t="str">
        <f t="shared" si="23"/>
        <v>62 DayOctober-December 2023NHS LanarkshireUpper GI - Oesophagogastric</v>
      </c>
      <c r="B1456" t="s">
        <v>193</v>
      </c>
      <c r="C1456" t="s">
        <v>197</v>
      </c>
      <c r="D1456" t="s">
        <v>2</v>
      </c>
      <c r="E1456" t="s">
        <v>168</v>
      </c>
      <c r="F1456">
        <v>38</v>
      </c>
      <c r="G1456">
        <v>31</v>
      </c>
      <c r="H1456">
        <v>81.578947368421098</v>
      </c>
      <c r="I1456">
        <v>119</v>
      </c>
      <c r="J1456">
        <v>48</v>
      </c>
      <c r="M1456" s="39"/>
    </row>
    <row r="1457" spans="1:13" x14ac:dyDescent="0.35">
      <c r="A1457" t="str">
        <f t="shared" si="23"/>
        <v>62 DayOctober-December 2023NHS LothianUpper GI - Oesophagogastric</v>
      </c>
      <c r="B1457" t="s">
        <v>193</v>
      </c>
      <c r="C1457" t="s">
        <v>197</v>
      </c>
      <c r="D1457" t="s">
        <v>3</v>
      </c>
      <c r="E1457" t="s">
        <v>168</v>
      </c>
      <c r="F1457">
        <v>37</v>
      </c>
      <c r="G1457">
        <v>35</v>
      </c>
      <c r="H1457">
        <v>94.594594594594597</v>
      </c>
      <c r="I1457">
        <v>63</v>
      </c>
      <c r="J1457">
        <v>48</v>
      </c>
      <c r="M1457" s="38"/>
    </row>
    <row r="1458" spans="1:13" x14ac:dyDescent="0.35">
      <c r="A1458" t="str">
        <f t="shared" si="23"/>
        <v>62 DayOctober-December 2023NHS ScotlandUpper GI - Oesophagogastric</v>
      </c>
      <c r="B1458" t="s">
        <v>193</v>
      </c>
      <c r="C1458" t="s">
        <v>197</v>
      </c>
      <c r="D1458" t="s">
        <v>8</v>
      </c>
      <c r="E1458" t="s">
        <v>168</v>
      </c>
      <c r="F1458">
        <v>229</v>
      </c>
      <c r="G1458">
        <v>185</v>
      </c>
      <c r="H1458">
        <v>80.786026200873394</v>
      </c>
      <c r="I1458">
        <v>211</v>
      </c>
      <c r="J1458">
        <v>42</v>
      </c>
      <c r="K1458">
        <v>85</v>
      </c>
      <c r="L1458">
        <v>100</v>
      </c>
      <c r="M1458" s="39"/>
    </row>
    <row r="1459" spans="1:13" x14ac:dyDescent="0.35">
      <c r="A1459" t="str">
        <f t="shared" si="23"/>
        <v>62 DayOctober-December 2023NHS TaysideUpper GI - Oesophagogastric</v>
      </c>
      <c r="B1459" t="s">
        <v>193</v>
      </c>
      <c r="C1459" t="s">
        <v>197</v>
      </c>
      <c r="D1459" t="s">
        <v>6</v>
      </c>
      <c r="E1459" t="s">
        <v>168</v>
      </c>
      <c r="F1459">
        <v>27</v>
      </c>
      <c r="G1459">
        <v>24</v>
      </c>
      <c r="H1459">
        <v>88.8888888888889</v>
      </c>
      <c r="I1459">
        <v>100</v>
      </c>
      <c r="J1459">
        <v>29</v>
      </c>
      <c r="M1459" s="38"/>
    </row>
    <row r="1460" spans="1:13" x14ac:dyDescent="0.35">
      <c r="A1460" t="str">
        <f t="shared" si="23"/>
        <v>62 DayOctober-December 2023NHS Western IslesUpper GI - Oesophagogastric</v>
      </c>
      <c r="B1460" t="s">
        <v>193</v>
      </c>
      <c r="C1460" t="s">
        <v>197</v>
      </c>
      <c r="D1460" t="s">
        <v>7</v>
      </c>
      <c r="E1460" t="s">
        <v>168</v>
      </c>
      <c r="F1460">
        <v>3</v>
      </c>
      <c r="G1460">
        <v>3</v>
      </c>
      <c r="H1460">
        <v>100</v>
      </c>
      <c r="I1460">
        <v>44</v>
      </c>
      <c r="J1460">
        <v>36</v>
      </c>
      <c r="M1460" s="39"/>
    </row>
    <row r="1461" spans="1:13" x14ac:dyDescent="0.35">
      <c r="A1461" t="str">
        <f t="shared" si="23"/>
        <v>62 DayOctober-December 2023SCANUpper GI - Oesophagogastric</v>
      </c>
      <c r="B1461" t="s">
        <v>193</v>
      </c>
      <c r="C1461" t="s">
        <v>197</v>
      </c>
      <c r="D1461" t="s">
        <v>9</v>
      </c>
      <c r="E1461" t="s">
        <v>168</v>
      </c>
      <c r="F1461">
        <v>59</v>
      </c>
      <c r="G1461">
        <v>55</v>
      </c>
      <c r="H1461">
        <v>93.220338983050794</v>
      </c>
      <c r="I1461">
        <v>80</v>
      </c>
      <c r="J1461">
        <v>48</v>
      </c>
      <c r="K1461">
        <v>61</v>
      </c>
      <c r="L1461">
        <v>63</v>
      </c>
      <c r="M1461" s="38"/>
    </row>
    <row r="1462" spans="1:13" x14ac:dyDescent="0.35">
      <c r="A1462" t="str">
        <f t="shared" si="23"/>
        <v>62 DayOctober-December 2023WOSCANUpper GI - Oesophagogastric</v>
      </c>
      <c r="B1462" t="s">
        <v>193</v>
      </c>
      <c r="C1462" t="s">
        <v>197</v>
      </c>
      <c r="D1462" t="s">
        <v>10</v>
      </c>
      <c r="E1462" t="s">
        <v>168</v>
      </c>
      <c r="F1462">
        <v>103</v>
      </c>
      <c r="G1462">
        <v>73</v>
      </c>
      <c r="H1462">
        <v>70.873786407767</v>
      </c>
      <c r="I1462">
        <v>211</v>
      </c>
      <c r="J1462">
        <v>44</v>
      </c>
      <c r="K1462">
        <v>93</v>
      </c>
      <c r="L1462">
        <v>107</v>
      </c>
      <c r="M1462" s="39"/>
    </row>
    <row r="1463" spans="1:13" x14ac:dyDescent="0.35">
      <c r="A1463" t="str">
        <f t="shared" si="23"/>
        <v>62 DayOctober-December 2023NCAUrological</v>
      </c>
      <c r="B1463" t="s">
        <v>193</v>
      </c>
      <c r="C1463" t="s">
        <v>197</v>
      </c>
      <c r="D1463" t="s">
        <v>150</v>
      </c>
      <c r="E1463" t="s">
        <v>161</v>
      </c>
      <c r="F1463">
        <v>290</v>
      </c>
      <c r="G1463">
        <v>121</v>
      </c>
      <c r="H1463">
        <v>41.724137931034498</v>
      </c>
      <c r="I1463">
        <v>259</v>
      </c>
      <c r="J1463">
        <v>72</v>
      </c>
      <c r="K1463">
        <v>138</v>
      </c>
      <c r="L1463">
        <v>159</v>
      </c>
      <c r="M1463" s="38"/>
    </row>
    <row r="1464" spans="1:13" x14ac:dyDescent="0.35">
      <c r="A1464" t="str">
        <f t="shared" si="23"/>
        <v>62 DayOctober-December 2023NHS Ayrshire &amp; ArranUrological</v>
      </c>
      <c r="B1464" t="s">
        <v>193</v>
      </c>
      <c r="C1464" t="s">
        <v>197</v>
      </c>
      <c r="D1464" t="s">
        <v>162</v>
      </c>
      <c r="E1464" t="s">
        <v>161</v>
      </c>
      <c r="F1464">
        <v>77</v>
      </c>
      <c r="G1464">
        <v>56</v>
      </c>
      <c r="H1464">
        <v>72.727272727272705</v>
      </c>
      <c r="I1464">
        <v>170</v>
      </c>
      <c r="J1464">
        <v>56</v>
      </c>
      <c r="K1464">
        <v>93</v>
      </c>
      <c r="L1464">
        <v>121</v>
      </c>
      <c r="M1464" s="39"/>
    </row>
    <row r="1465" spans="1:13" x14ac:dyDescent="0.35">
      <c r="A1465" t="str">
        <f t="shared" si="23"/>
        <v>62 DayOctober-December 2023NHS BordersUrological</v>
      </c>
      <c r="B1465" t="s">
        <v>193</v>
      </c>
      <c r="C1465" t="s">
        <v>197</v>
      </c>
      <c r="D1465" t="s">
        <v>0</v>
      </c>
      <c r="E1465" t="s">
        <v>161</v>
      </c>
      <c r="F1465">
        <v>21</v>
      </c>
      <c r="G1465">
        <v>11</v>
      </c>
      <c r="H1465">
        <v>52.380952380952401</v>
      </c>
      <c r="I1465">
        <v>139</v>
      </c>
      <c r="J1465">
        <v>61</v>
      </c>
      <c r="M1465" s="38"/>
    </row>
    <row r="1466" spans="1:13" x14ac:dyDescent="0.35">
      <c r="A1466" t="str">
        <f t="shared" si="23"/>
        <v>62 DayOctober-December 2023NHS Dumfries &amp; GallowayUrological</v>
      </c>
      <c r="B1466" t="s">
        <v>193</v>
      </c>
      <c r="C1466" t="s">
        <v>197</v>
      </c>
      <c r="D1466" t="s">
        <v>163</v>
      </c>
      <c r="E1466" t="s">
        <v>161</v>
      </c>
      <c r="F1466">
        <v>30</v>
      </c>
      <c r="G1466">
        <v>15</v>
      </c>
      <c r="H1466">
        <v>50</v>
      </c>
      <c r="I1466">
        <v>267</v>
      </c>
      <c r="J1466">
        <v>65</v>
      </c>
      <c r="M1466" s="39"/>
    </row>
    <row r="1467" spans="1:13" x14ac:dyDescent="0.35">
      <c r="A1467" t="str">
        <f t="shared" si="23"/>
        <v>62 DayOctober-December 2023NHS FifeUrological</v>
      </c>
      <c r="B1467" t="s">
        <v>193</v>
      </c>
      <c r="C1467" t="s">
        <v>197</v>
      </c>
      <c r="D1467" t="s">
        <v>164</v>
      </c>
      <c r="E1467" t="s">
        <v>161</v>
      </c>
      <c r="F1467">
        <v>70</v>
      </c>
      <c r="G1467">
        <v>28</v>
      </c>
      <c r="H1467">
        <v>40</v>
      </c>
      <c r="I1467">
        <v>254</v>
      </c>
      <c r="J1467">
        <v>71</v>
      </c>
      <c r="K1467">
        <v>151</v>
      </c>
      <c r="L1467">
        <v>195</v>
      </c>
      <c r="M1467" s="38"/>
    </row>
    <row r="1468" spans="1:13" x14ac:dyDescent="0.35">
      <c r="A1468" t="str">
        <f t="shared" si="23"/>
        <v>62 DayOctober-December 2023NHS Forth ValleyUrological</v>
      </c>
      <c r="B1468" t="s">
        <v>193</v>
      </c>
      <c r="C1468" t="s">
        <v>197</v>
      </c>
      <c r="D1468" t="s">
        <v>165</v>
      </c>
      <c r="E1468" t="s">
        <v>161</v>
      </c>
      <c r="F1468">
        <v>89</v>
      </c>
      <c r="G1468">
        <v>53</v>
      </c>
      <c r="H1468">
        <v>59.550561797752799</v>
      </c>
      <c r="I1468">
        <v>154</v>
      </c>
      <c r="J1468">
        <v>58</v>
      </c>
      <c r="K1468">
        <v>120</v>
      </c>
      <c r="L1468">
        <v>127</v>
      </c>
      <c r="M1468" s="39"/>
    </row>
    <row r="1469" spans="1:13" x14ac:dyDescent="0.35">
      <c r="A1469" t="str">
        <f t="shared" si="23"/>
        <v>62 DayOctober-December 2023NHS GrampianUrological</v>
      </c>
      <c r="B1469" t="s">
        <v>193</v>
      </c>
      <c r="C1469" t="s">
        <v>197</v>
      </c>
      <c r="D1469" t="s">
        <v>166</v>
      </c>
      <c r="E1469" t="s">
        <v>161</v>
      </c>
      <c r="F1469">
        <v>122</v>
      </c>
      <c r="G1469">
        <v>44</v>
      </c>
      <c r="H1469">
        <v>36.065573770491802</v>
      </c>
      <c r="I1469">
        <v>259</v>
      </c>
      <c r="J1469">
        <v>88</v>
      </c>
      <c r="K1469">
        <v>160</v>
      </c>
      <c r="L1469">
        <v>214</v>
      </c>
      <c r="M1469" s="38"/>
    </row>
    <row r="1470" spans="1:13" x14ac:dyDescent="0.35">
      <c r="A1470" t="str">
        <f t="shared" si="23"/>
        <v>62 DayOctober-December 2023NHS Greater Glasgow &amp; ClydeUrological</v>
      </c>
      <c r="B1470" t="s">
        <v>193</v>
      </c>
      <c r="C1470" t="s">
        <v>197</v>
      </c>
      <c r="D1470" t="s">
        <v>11</v>
      </c>
      <c r="E1470" t="s">
        <v>161</v>
      </c>
      <c r="F1470">
        <v>287</v>
      </c>
      <c r="G1470">
        <v>113</v>
      </c>
      <c r="H1470">
        <v>39.372822299651602</v>
      </c>
      <c r="I1470">
        <v>267</v>
      </c>
      <c r="J1470">
        <v>76</v>
      </c>
      <c r="K1470">
        <v>157</v>
      </c>
      <c r="L1470">
        <v>192</v>
      </c>
      <c r="M1470" s="39"/>
    </row>
    <row r="1471" spans="1:13" x14ac:dyDescent="0.35">
      <c r="A1471" t="str">
        <f t="shared" si="23"/>
        <v>62 DayOctober-December 2023NHS HighlandUrological</v>
      </c>
      <c r="B1471" t="s">
        <v>193</v>
      </c>
      <c r="C1471" t="s">
        <v>197</v>
      </c>
      <c r="D1471" t="s">
        <v>1</v>
      </c>
      <c r="E1471" t="s">
        <v>161</v>
      </c>
      <c r="F1471">
        <v>96</v>
      </c>
      <c r="G1471">
        <v>45</v>
      </c>
      <c r="H1471">
        <v>46.875</v>
      </c>
      <c r="I1471">
        <v>155</v>
      </c>
      <c r="J1471">
        <v>66</v>
      </c>
      <c r="K1471">
        <v>102</v>
      </c>
      <c r="L1471">
        <v>126</v>
      </c>
      <c r="M1471" s="38"/>
    </row>
    <row r="1472" spans="1:13" x14ac:dyDescent="0.35">
      <c r="A1472" t="str">
        <f t="shared" si="23"/>
        <v>62 DayOctober-December 2023NHS LanarkshireUrological</v>
      </c>
      <c r="B1472" t="s">
        <v>193</v>
      </c>
      <c r="C1472" t="s">
        <v>197</v>
      </c>
      <c r="D1472" t="s">
        <v>2</v>
      </c>
      <c r="E1472" t="s">
        <v>161</v>
      </c>
      <c r="F1472">
        <v>87</v>
      </c>
      <c r="G1472">
        <v>53</v>
      </c>
      <c r="H1472">
        <v>60.919540229885101</v>
      </c>
      <c r="I1472">
        <v>137</v>
      </c>
      <c r="J1472">
        <v>54</v>
      </c>
      <c r="K1472">
        <v>107</v>
      </c>
      <c r="L1472">
        <v>122</v>
      </c>
      <c r="M1472" s="39"/>
    </row>
    <row r="1473" spans="1:13" x14ac:dyDescent="0.35">
      <c r="A1473" t="str">
        <f t="shared" si="23"/>
        <v>62 DayOctober-December 2023NHS LothianUrological</v>
      </c>
      <c r="B1473" t="s">
        <v>193</v>
      </c>
      <c r="C1473" t="s">
        <v>197</v>
      </c>
      <c r="D1473" t="s">
        <v>3</v>
      </c>
      <c r="E1473" t="s">
        <v>161</v>
      </c>
      <c r="F1473">
        <v>162</v>
      </c>
      <c r="G1473">
        <v>80</v>
      </c>
      <c r="H1473">
        <v>49.382716049382701</v>
      </c>
      <c r="I1473">
        <v>341</v>
      </c>
      <c r="J1473">
        <v>64</v>
      </c>
      <c r="K1473">
        <v>219</v>
      </c>
      <c r="L1473">
        <v>282</v>
      </c>
      <c r="M1473" s="38"/>
    </row>
    <row r="1474" spans="1:13" x14ac:dyDescent="0.35">
      <c r="A1474" t="str">
        <f t="shared" si="23"/>
        <v>62 DayOctober-December 2023NHS ScotlandUrological</v>
      </c>
      <c r="B1474" t="s">
        <v>193</v>
      </c>
      <c r="C1474" t="s">
        <v>197</v>
      </c>
      <c r="D1474" t="s">
        <v>8</v>
      </c>
      <c r="E1474" t="s">
        <v>161</v>
      </c>
      <c r="F1474">
        <v>1113</v>
      </c>
      <c r="G1474">
        <v>530</v>
      </c>
      <c r="H1474">
        <v>47.619047619047599</v>
      </c>
      <c r="I1474">
        <v>341</v>
      </c>
      <c r="J1474">
        <v>66</v>
      </c>
      <c r="K1474">
        <v>154</v>
      </c>
      <c r="L1474">
        <v>195</v>
      </c>
      <c r="M1474" s="39"/>
    </row>
    <row r="1475" spans="1:13" x14ac:dyDescent="0.35">
      <c r="A1475" t="str">
        <f t="shared" si="23"/>
        <v>62 DayOctober-December 2023NHS ShetlandUrological</v>
      </c>
      <c r="B1475" t="s">
        <v>193</v>
      </c>
      <c r="C1475" t="s">
        <v>197</v>
      </c>
      <c r="D1475" t="s">
        <v>5</v>
      </c>
      <c r="E1475" t="s">
        <v>161</v>
      </c>
      <c r="F1475">
        <v>2</v>
      </c>
      <c r="G1475">
        <v>0</v>
      </c>
      <c r="H1475">
        <v>0</v>
      </c>
      <c r="I1475">
        <v>84</v>
      </c>
      <c r="M1475" s="38"/>
    </row>
    <row r="1476" spans="1:13" x14ac:dyDescent="0.35">
      <c r="A1476" t="str">
        <f t="shared" si="23"/>
        <v>62 DayOctober-December 2023NHS TaysideUrological</v>
      </c>
      <c r="B1476" t="s">
        <v>193</v>
      </c>
      <c r="C1476" t="s">
        <v>197</v>
      </c>
      <c r="D1476" t="s">
        <v>6</v>
      </c>
      <c r="E1476" t="s">
        <v>161</v>
      </c>
      <c r="F1476">
        <v>59</v>
      </c>
      <c r="G1476">
        <v>27</v>
      </c>
      <c r="H1476">
        <v>45.762711864406803</v>
      </c>
      <c r="I1476">
        <v>117</v>
      </c>
      <c r="J1476">
        <v>65</v>
      </c>
      <c r="K1476">
        <v>93</v>
      </c>
      <c r="L1476">
        <v>105</v>
      </c>
      <c r="M1476" s="39"/>
    </row>
    <row r="1477" spans="1:13" x14ac:dyDescent="0.35">
      <c r="A1477" t="str">
        <f t="shared" si="23"/>
        <v>62 DayOctober-December 2023NHS Western IslesUrological</v>
      </c>
      <c r="B1477" t="s">
        <v>193</v>
      </c>
      <c r="C1477" t="s">
        <v>197</v>
      </c>
      <c r="D1477" t="s">
        <v>7</v>
      </c>
      <c r="E1477" t="s">
        <v>161</v>
      </c>
      <c r="F1477">
        <v>11</v>
      </c>
      <c r="G1477">
        <v>5</v>
      </c>
      <c r="H1477">
        <v>45.454545454545503</v>
      </c>
      <c r="I1477">
        <v>125</v>
      </c>
      <c r="J1477">
        <v>74</v>
      </c>
      <c r="M1477" s="38"/>
    </row>
    <row r="1478" spans="1:13" x14ac:dyDescent="0.35">
      <c r="A1478" t="str">
        <f t="shared" si="23"/>
        <v>62 DayOctober-December 2023SCANUrological</v>
      </c>
      <c r="B1478" t="s">
        <v>193</v>
      </c>
      <c r="C1478" t="s">
        <v>197</v>
      </c>
      <c r="D1478" t="s">
        <v>9</v>
      </c>
      <c r="E1478" t="s">
        <v>161</v>
      </c>
      <c r="F1478">
        <v>283</v>
      </c>
      <c r="G1478">
        <v>134</v>
      </c>
      <c r="H1478">
        <v>47.349823321554801</v>
      </c>
      <c r="I1478">
        <v>341</v>
      </c>
      <c r="J1478">
        <v>69</v>
      </c>
      <c r="K1478">
        <v>205</v>
      </c>
      <c r="L1478">
        <v>251</v>
      </c>
      <c r="M1478" s="39"/>
    </row>
    <row r="1479" spans="1:13" x14ac:dyDescent="0.35">
      <c r="A1479" t="str">
        <f t="shared" si="23"/>
        <v>62 DayOctober-December 2023WOSCANUrological</v>
      </c>
      <c r="B1479" t="s">
        <v>193</v>
      </c>
      <c r="C1479" t="s">
        <v>197</v>
      </c>
      <c r="D1479" t="s">
        <v>10</v>
      </c>
      <c r="E1479" t="s">
        <v>161</v>
      </c>
      <c r="F1479">
        <v>540</v>
      </c>
      <c r="G1479">
        <v>275</v>
      </c>
      <c r="H1479">
        <v>50.925925925925903</v>
      </c>
      <c r="I1479">
        <v>267</v>
      </c>
      <c r="J1479">
        <v>62</v>
      </c>
      <c r="K1479">
        <v>136</v>
      </c>
      <c r="L1479">
        <v>167</v>
      </c>
      <c r="M1479" s="38"/>
    </row>
    <row r="1480" spans="1:13" x14ac:dyDescent="0.35">
      <c r="A1480" t="str">
        <f t="shared" si="23"/>
        <v>62 DayOctober-December 2023NCAUrology - Bladder</v>
      </c>
      <c r="B1480" t="s">
        <v>193</v>
      </c>
      <c r="C1480" t="s">
        <v>197</v>
      </c>
      <c r="D1480" t="s">
        <v>150</v>
      </c>
      <c r="E1480" t="s">
        <v>157</v>
      </c>
      <c r="F1480">
        <v>34</v>
      </c>
      <c r="G1480">
        <v>22</v>
      </c>
      <c r="H1480">
        <v>64.705882352941202</v>
      </c>
      <c r="I1480">
        <v>152</v>
      </c>
      <c r="J1480">
        <v>54</v>
      </c>
      <c r="M1480" s="39"/>
    </row>
    <row r="1481" spans="1:13" x14ac:dyDescent="0.35">
      <c r="A1481" t="str">
        <f t="shared" si="23"/>
        <v>62 DayOctober-December 2023NHS Ayrshire &amp; ArranUrology - Bladder</v>
      </c>
      <c r="B1481" t="s">
        <v>193</v>
      </c>
      <c r="C1481" t="s">
        <v>197</v>
      </c>
      <c r="D1481" t="s">
        <v>162</v>
      </c>
      <c r="E1481" t="s">
        <v>157</v>
      </c>
      <c r="F1481">
        <v>6</v>
      </c>
      <c r="G1481">
        <v>4</v>
      </c>
      <c r="H1481">
        <v>66.6666666666667</v>
      </c>
      <c r="I1481">
        <v>85</v>
      </c>
      <c r="J1481">
        <v>58</v>
      </c>
      <c r="M1481" s="38"/>
    </row>
    <row r="1482" spans="1:13" x14ac:dyDescent="0.35">
      <c r="A1482" t="str">
        <f t="shared" si="23"/>
        <v>62 DayOctober-December 2023NHS BordersUrology - Bladder</v>
      </c>
      <c r="B1482" t="s">
        <v>193</v>
      </c>
      <c r="C1482" t="s">
        <v>197</v>
      </c>
      <c r="D1482" t="s">
        <v>0</v>
      </c>
      <c r="E1482" t="s">
        <v>157</v>
      </c>
      <c r="F1482">
        <v>4</v>
      </c>
      <c r="G1482">
        <v>4</v>
      </c>
      <c r="H1482">
        <v>100</v>
      </c>
      <c r="I1482">
        <v>58</v>
      </c>
      <c r="J1482">
        <v>56</v>
      </c>
      <c r="M1482" s="39"/>
    </row>
    <row r="1483" spans="1:13" x14ac:dyDescent="0.35">
      <c r="A1483" t="str">
        <f t="shared" si="23"/>
        <v>62 DayOctober-December 2023NHS Dumfries &amp; GallowayUrology - Bladder</v>
      </c>
      <c r="B1483" t="s">
        <v>193</v>
      </c>
      <c r="C1483" t="s">
        <v>197</v>
      </c>
      <c r="D1483" t="s">
        <v>163</v>
      </c>
      <c r="E1483" t="s">
        <v>157</v>
      </c>
      <c r="F1483">
        <v>5</v>
      </c>
      <c r="G1483">
        <v>5</v>
      </c>
      <c r="H1483">
        <v>100</v>
      </c>
      <c r="I1483">
        <v>56</v>
      </c>
      <c r="J1483">
        <v>36</v>
      </c>
      <c r="M1483" s="38"/>
    </row>
    <row r="1484" spans="1:13" x14ac:dyDescent="0.35">
      <c r="A1484" t="str">
        <f t="shared" si="23"/>
        <v>62 DayOctober-December 2023NHS FifeUrology - Bladder</v>
      </c>
      <c r="B1484" t="s">
        <v>193</v>
      </c>
      <c r="C1484" t="s">
        <v>197</v>
      </c>
      <c r="D1484" t="s">
        <v>164</v>
      </c>
      <c r="E1484" t="s">
        <v>157</v>
      </c>
      <c r="F1484">
        <v>9</v>
      </c>
      <c r="G1484">
        <v>8</v>
      </c>
      <c r="H1484">
        <v>88.8888888888889</v>
      </c>
      <c r="I1484">
        <v>95</v>
      </c>
      <c r="J1484">
        <v>34</v>
      </c>
      <c r="M1484" s="39"/>
    </row>
    <row r="1485" spans="1:13" x14ac:dyDescent="0.35">
      <c r="A1485" t="str">
        <f t="shared" si="23"/>
        <v>62 DayOctober-December 2023NHS Forth ValleyUrology - Bladder</v>
      </c>
      <c r="B1485" t="s">
        <v>193</v>
      </c>
      <c r="C1485" t="s">
        <v>197</v>
      </c>
      <c r="D1485" t="s">
        <v>165</v>
      </c>
      <c r="E1485" t="s">
        <v>157</v>
      </c>
      <c r="F1485">
        <v>13</v>
      </c>
      <c r="G1485">
        <v>12</v>
      </c>
      <c r="H1485">
        <v>92.307692307692307</v>
      </c>
      <c r="I1485">
        <v>67</v>
      </c>
      <c r="J1485">
        <v>39</v>
      </c>
      <c r="M1485" s="38"/>
    </row>
    <row r="1486" spans="1:13" x14ac:dyDescent="0.35">
      <c r="A1486" t="str">
        <f t="shared" si="23"/>
        <v>62 DayOctober-December 2023NHS GrampianUrology - Bladder</v>
      </c>
      <c r="B1486" t="s">
        <v>193</v>
      </c>
      <c r="C1486" t="s">
        <v>197</v>
      </c>
      <c r="D1486" t="s">
        <v>166</v>
      </c>
      <c r="E1486" t="s">
        <v>157</v>
      </c>
      <c r="F1486">
        <v>24</v>
      </c>
      <c r="G1486">
        <v>13</v>
      </c>
      <c r="H1486">
        <v>54.1666666666667</v>
      </c>
      <c r="I1486">
        <v>152</v>
      </c>
      <c r="J1486">
        <v>58</v>
      </c>
      <c r="M1486" s="39"/>
    </row>
    <row r="1487" spans="1:13" x14ac:dyDescent="0.35">
      <c r="A1487" t="str">
        <f t="shared" si="23"/>
        <v>62 DayOctober-December 2023NHS Greater Glasgow &amp; ClydeUrology - Bladder</v>
      </c>
      <c r="B1487" t="s">
        <v>193</v>
      </c>
      <c r="C1487" t="s">
        <v>197</v>
      </c>
      <c r="D1487" t="s">
        <v>11</v>
      </c>
      <c r="E1487" t="s">
        <v>157</v>
      </c>
      <c r="F1487">
        <v>43</v>
      </c>
      <c r="G1487">
        <v>36</v>
      </c>
      <c r="H1487">
        <v>83.720930232558104</v>
      </c>
      <c r="I1487">
        <v>88</v>
      </c>
      <c r="J1487">
        <v>48</v>
      </c>
      <c r="K1487">
        <v>68</v>
      </c>
      <c r="L1487">
        <v>76</v>
      </c>
      <c r="M1487" s="38"/>
    </row>
    <row r="1488" spans="1:13" x14ac:dyDescent="0.35">
      <c r="A1488" t="str">
        <f t="shared" si="23"/>
        <v>62 DayOctober-December 2023NHS HighlandUrology - Bladder</v>
      </c>
      <c r="B1488" t="s">
        <v>193</v>
      </c>
      <c r="C1488" t="s">
        <v>197</v>
      </c>
      <c r="D1488" t="s">
        <v>1</v>
      </c>
      <c r="E1488" t="s">
        <v>157</v>
      </c>
      <c r="F1488">
        <v>2</v>
      </c>
      <c r="G1488">
        <v>2</v>
      </c>
      <c r="H1488">
        <v>100</v>
      </c>
      <c r="I1488">
        <v>52</v>
      </c>
      <c r="M1488" s="39"/>
    </row>
    <row r="1489" spans="1:13" x14ac:dyDescent="0.35">
      <c r="A1489" t="str">
        <f t="shared" si="23"/>
        <v>62 DayOctober-December 2023NHS LanarkshireUrology - Bladder</v>
      </c>
      <c r="B1489" t="s">
        <v>193</v>
      </c>
      <c r="C1489" t="s">
        <v>197</v>
      </c>
      <c r="D1489" t="s">
        <v>2</v>
      </c>
      <c r="E1489" t="s">
        <v>157</v>
      </c>
      <c r="F1489">
        <v>12</v>
      </c>
      <c r="G1489">
        <v>8</v>
      </c>
      <c r="H1489">
        <v>66.6666666666667</v>
      </c>
      <c r="I1489">
        <v>100</v>
      </c>
      <c r="J1489">
        <v>48</v>
      </c>
      <c r="M1489" s="38"/>
    </row>
    <row r="1490" spans="1:13" x14ac:dyDescent="0.35">
      <c r="A1490" t="str">
        <f t="shared" ref="A1490:A1553" si="24">CONCATENATE(B1490,C1490,D1490,E1490)</f>
        <v>62 DayOctober-December 2023NHS LothianUrology - Bladder</v>
      </c>
      <c r="B1490" t="s">
        <v>193</v>
      </c>
      <c r="C1490" t="s">
        <v>197</v>
      </c>
      <c r="D1490" t="s">
        <v>3</v>
      </c>
      <c r="E1490" t="s">
        <v>157</v>
      </c>
      <c r="F1490">
        <v>26</v>
      </c>
      <c r="G1490">
        <v>24</v>
      </c>
      <c r="H1490">
        <v>92.307692307692307</v>
      </c>
      <c r="I1490">
        <v>116</v>
      </c>
      <c r="J1490">
        <v>38</v>
      </c>
      <c r="M1490" s="39"/>
    </row>
    <row r="1491" spans="1:13" x14ac:dyDescent="0.35">
      <c r="A1491" t="str">
        <f t="shared" si="24"/>
        <v>62 DayOctober-December 2023NHS ScotlandUrology - Bladder</v>
      </c>
      <c r="B1491" t="s">
        <v>193</v>
      </c>
      <c r="C1491" t="s">
        <v>197</v>
      </c>
      <c r="D1491" t="s">
        <v>8</v>
      </c>
      <c r="E1491" t="s">
        <v>157</v>
      </c>
      <c r="F1491">
        <v>152</v>
      </c>
      <c r="G1491">
        <v>123</v>
      </c>
      <c r="H1491">
        <v>80.921052631578902</v>
      </c>
      <c r="I1491">
        <v>152</v>
      </c>
      <c r="J1491">
        <v>46</v>
      </c>
      <c r="K1491">
        <v>78</v>
      </c>
      <c r="L1491">
        <v>89</v>
      </c>
      <c r="M1491" s="38"/>
    </row>
    <row r="1492" spans="1:13" x14ac:dyDescent="0.35">
      <c r="A1492" t="str">
        <f t="shared" si="24"/>
        <v>62 DayOctober-December 2023NHS ShetlandUrology - Bladder</v>
      </c>
      <c r="B1492" t="s">
        <v>193</v>
      </c>
      <c r="C1492" t="s">
        <v>197</v>
      </c>
      <c r="D1492" t="s">
        <v>5</v>
      </c>
      <c r="E1492" t="s">
        <v>157</v>
      </c>
      <c r="F1492">
        <v>1</v>
      </c>
      <c r="G1492">
        <v>0</v>
      </c>
      <c r="H1492">
        <v>0</v>
      </c>
      <c r="I1492">
        <v>66</v>
      </c>
      <c r="M1492" s="39"/>
    </row>
    <row r="1493" spans="1:13" x14ac:dyDescent="0.35">
      <c r="A1493" t="str">
        <f t="shared" si="24"/>
        <v>62 DayOctober-December 2023NHS TaysideUrology - Bladder</v>
      </c>
      <c r="B1493" t="s">
        <v>193</v>
      </c>
      <c r="C1493" t="s">
        <v>197</v>
      </c>
      <c r="D1493" t="s">
        <v>6</v>
      </c>
      <c r="E1493" t="s">
        <v>157</v>
      </c>
      <c r="F1493">
        <v>7</v>
      </c>
      <c r="G1493">
        <v>7</v>
      </c>
      <c r="H1493">
        <v>100</v>
      </c>
      <c r="I1493">
        <v>55</v>
      </c>
      <c r="J1493">
        <v>16</v>
      </c>
      <c r="M1493" s="38"/>
    </row>
    <row r="1494" spans="1:13" x14ac:dyDescent="0.35">
      <c r="A1494" t="str">
        <f t="shared" si="24"/>
        <v>62 DayOctober-December 2023SCANUrology - Bladder</v>
      </c>
      <c r="B1494" t="s">
        <v>193</v>
      </c>
      <c r="C1494" t="s">
        <v>197</v>
      </c>
      <c r="D1494" t="s">
        <v>9</v>
      </c>
      <c r="E1494" t="s">
        <v>157</v>
      </c>
      <c r="F1494">
        <v>44</v>
      </c>
      <c r="G1494">
        <v>41</v>
      </c>
      <c r="H1494">
        <v>93.181818181818201</v>
      </c>
      <c r="I1494">
        <v>116</v>
      </c>
      <c r="J1494">
        <v>40</v>
      </c>
      <c r="K1494">
        <v>59</v>
      </c>
      <c r="L1494">
        <v>77</v>
      </c>
      <c r="M1494" s="39"/>
    </row>
    <row r="1495" spans="1:13" x14ac:dyDescent="0.35">
      <c r="A1495" t="str">
        <f t="shared" si="24"/>
        <v>62 DayOctober-December 2023WOSCANUrology - Bladder</v>
      </c>
      <c r="B1495" t="s">
        <v>193</v>
      </c>
      <c r="C1495" t="s">
        <v>197</v>
      </c>
      <c r="D1495" t="s">
        <v>10</v>
      </c>
      <c r="E1495" t="s">
        <v>157</v>
      </c>
      <c r="F1495">
        <v>74</v>
      </c>
      <c r="G1495">
        <v>60</v>
      </c>
      <c r="H1495">
        <v>81.081081081081095</v>
      </c>
      <c r="I1495">
        <v>100</v>
      </c>
      <c r="J1495">
        <v>47</v>
      </c>
      <c r="K1495">
        <v>76</v>
      </c>
      <c r="L1495">
        <v>86</v>
      </c>
      <c r="M1495" s="38"/>
    </row>
    <row r="1496" spans="1:13" x14ac:dyDescent="0.35">
      <c r="A1496" t="str">
        <f t="shared" si="24"/>
        <v>62 DayOctober-December 2023NCAUrology - Other</v>
      </c>
      <c r="B1496" t="s">
        <v>193</v>
      </c>
      <c r="C1496" t="s">
        <v>197</v>
      </c>
      <c r="D1496" t="s">
        <v>150</v>
      </c>
      <c r="E1496" t="s">
        <v>158</v>
      </c>
      <c r="F1496">
        <v>38</v>
      </c>
      <c r="G1496">
        <v>21</v>
      </c>
      <c r="H1496">
        <v>55.2631578947368</v>
      </c>
      <c r="I1496">
        <v>155</v>
      </c>
      <c r="J1496">
        <v>53</v>
      </c>
      <c r="M1496" s="39"/>
    </row>
    <row r="1497" spans="1:13" x14ac:dyDescent="0.35">
      <c r="A1497" t="str">
        <f t="shared" si="24"/>
        <v>62 DayOctober-December 2023NHS Ayrshire &amp; ArranUrology - Other</v>
      </c>
      <c r="B1497" t="s">
        <v>193</v>
      </c>
      <c r="C1497" t="s">
        <v>197</v>
      </c>
      <c r="D1497" t="s">
        <v>162</v>
      </c>
      <c r="E1497" t="s">
        <v>158</v>
      </c>
      <c r="F1497">
        <v>10</v>
      </c>
      <c r="G1497">
        <v>6</v>
      </c>
      <c r="H1497">
        <v>60</v>
      </c>
      <c r="I1497">
        <v>153</v>
      </c>
      <c r="J1497">
        <v>50</v>
      </c>
      <c r="M1497" s="38"/>
    </row>
    <row r="1498" spans="1:13" x14ac:dyDescent="0.35">
      <c r="A1498" t="str">
        <f t="shared" si="24"/>
        <v>62 DayOctober-December 2023NHS BordersUrology - Other</v>
      </c>
      <c r="B1498" t="s">
        <v>193</v>
      </c>
      <c r="C1498" t="s">
        <v>197</v>
      </c>
      <c r="D1498" t="s">
        <v>0</v>
      </c>
      <c r="E1498" t="s">
        <v>158</v>
      </c>
      <c r="F1498">
        <v>4</v>
      </c>
      <c r="G1498">
        <v>3</v>
      </c>
      <c r="H1498">
        <v>75</v>
      </c>
      <c r="I1498">
        <v>111</v>
      </c>
      <c r="J1498">
        <v>56</v>
      </c>
      <c r="M1498" s="39"/>
    </row>
    <row r="1499" spans="1:13" x14ac:dyDescent="0.35">
      <c r="A1499" t="str">
        <f t="shared" si="24"/>
        <v>62 DayOctober-December 2023NHS Dumfries &amp; GallowayUrology - Other</v>
      </c>
      <c r="B1499" t="s">
        <v>193</v>
      </c>
      <c r="C1499" t="s">
        <v>197</v>
      </c>
      <c r="D1499" t="s">
        <v>163</v>
      </c>
      <c r="E1499" t="s">
        <v>158</v>
      </c>
      <c r="F1499">
        <v>6</v>
      </c>
      <c r="G1499">
        <v>5</v>
      </c>
      <c r="H1499">
        <v>83.3333333333333</v>
      </c>
      <c r="I1499">
        <v>69</v>
      </c>
      <c r="J1499">
        <v>41</v>
      </c>
      <c r="M1499" s="38"/>
    </row>
    <row r="1500" spans="1:13" x14ac:dyDescent="0.35">
      <c r="A1500" t="str">
        <f t="shared" si="24"/>
        <v>62 DayOctober-December 2023NHS FifeUrology - Other</v>
      </c>
      <c r="B1500" t="s">
        <v>193</v>
      </c>
      <c r="C1500" t="s">
        <v>197</v>
      </c>
      <c r="D1500" t="s">
        <v>164</v>
      </c>
      <c r="E1500" t="s">
        <v>158</v>
      </c>
      <c r="F1500">
        <v>7</v>
      </c>
      <c r="G1500">
        <v>3</v>
      </c>
      <c r="H1500">
        <v>42.857142857142897</v>
      </c>
      <c r="I1500">
        <v>73</v>
      </c>
      <c r="J1500">
        <v>65</v>
      </c>
      <c r="M1500" s="39"/>
    </row>
    <row r="1501" spans="1:13" x14ac:dyDescent="0.35">
      <c r="A1501" t="str">
        <f t="shared" si="24"/>
        <v>62 DayOctober-December 2023NHS Forth ValleyUrology - Other</v>
      </c>
      <c r="B1501" t="s">
        <v>193</v>
      </c>
      <c r="C1501" t="s">
        <v>197</v>
      </c>
      <c r="D1501" t="s">
        <v>165</v>
      </c>
      <c r="E1501" t="s">
        <v>158</v>
      </c>
      <c r="F1501">
        <v>16</v>
      </c>
      <c r="G1501">
        <v>13</v>
      </c>
      <c r="H1501">
        <v>81.25</v>
      </c>
      <c r="I1501">
        <v>124</v>
      </c>
      <c r="J1501">
        <v>42</v>
      </c>
      <c r="M1501" s="38"/>
    </row>
    <row r="1502" spans="1:13" x14ac:dyDescent="0.35">
      <c r="A1502" t="str">
        <f t="shared" si="24"/>
        <v>62 DayOctober-December 2023NHS GrampianUrology - Other</v>
      </c>
      <c r="B1502" t="s">
        <v>193</v>
      </c>
      <c r="C1502" t="s">
        <v>197</v>
      </c>
      <c r="D1502" t="s">
        <v>166</v>
      </c>
      <c r="E1502" t="s">
        <v>158</v>
      </c>
      <c r="F1502">
        <v>15</v>
      </c>
      <c r="G1502">
        <v>7</v>
      </c>
      <c r="H1502">
        <v>46.6666666666667</v>
      </c>
      <c r="I1502">
        <v>120</v>
      </c>
      <c r="J1502">
        <v>72</v>
      </c>
      <c r="M1502" s="39"/>
    </row>
    <row r="1503" spans="1:13" x14ac:dyDescent="0.35">
      <c r="A1503" t="str">
        <f t="shared" si="24"/>
        <v>62 DayOctober-December 2023NHS Greater Glasgow &amp; ClydeUrology - Other</v>
      </c>
      <c r="B1503" t="s">
        <v>193</v>
      </c>
      <c r="C1503" t="s">
        <v>197</v>
      </c>
      <c r="D1503" t="s">
        <v>11</v>
      </c>
      <c r="E1503" t="s">
        <v>158</v>
      </c>
      <c r="F1503">
        <v>24</v>
      </c>
      <c r="G1503">
        <v>15</v>
      </c>
      <c r="H1503">
        <v>62.5</v>
      </c>
      <c r="I1503">
        <v>154</v>
      </c>
      <c r="J1503">
        <v>48</v>
      </c>
      <c r="M1503" s="38"/>
    </row>
    <row r="1504" spans="1:13" x14ac:dyDescent="0.35">
      <c r="A1504" t="str">
        <f t="shared" si="24"/>
        <v>62 DayOctober-December 2023NHS HighlandUrology - Other</v>
      </c>
      <c r="B1504" t="s">
        <v>193</v>
      </c>
      <c r="C1504" t="s">
        <v>197</v>
      </c>
      <c r="D1504" t="s">
        <v>1</v>
      </c>
      <c r="E1504" t="s">
        <v>158</v>
      </c>
      <c r="F1504">
        <v>15</v>
      </c>
      <c r="G1504">
        <v>9</v>
      </c>
      <c r="H1504">
        <v>60</v>
      </c>
      <c r="I1504">
        <v>155</v>
      </c>
      <c r="J1504">
        <v>53</v>
      </c>
      <c r="M1504" s="39"/>
    </row>
    <row r="1505" spans="1:13" x14ac:dyDescent="0.35">
      <c r="A1505" t="str">
        <f t="shared" si="24"/>
        <v>62 DayOctober-December 2023NHS LanarkshireUrology - Other</v>
      </c>
      <c r="B1505" t="s">
        <v>193</v>
      </c>
      <c r="C1505" t="s">
        <v>197</v>
      </c>
      <c r="D1505" t="s">
        <v>2</v>
      </c>
      <c r="E1505" t="s">
        <v>158</v>
      </c>
      <c r="F1505">
        <v>13</v>
      </c>
      <c r="G1505">
        <v>7</v>
      </c>
      <c r="H1505">
        <v>53.846153846153797</v>
      </c>
      <c r="I1505">
        <v>131</v>
      </c>
      <c r="J1505">
        <v>47</v>
      </c>
      <c r="M1505" s="38"/>
    </row>
    <row r="1506" spans="1:13" x14ac:dyDescent="0.35">
      <c r="A1506" t="str">
        <f t="shared" si="24"/>
        <v>62 DayOctober-December 2023NHS LothianUrology - Other</v>
      </c>
      <c r="B1506" t="s">
        <v>193</v>
      </c>
      <c r="C1506" t="s">
        <v>197</v>
      </c>
      <c r="D1506" t="s">
        <v>3</v>
      </c>
      <c r="E1506" t="s">
        <v>158</v>
      </c>
      <c r="F1506">
        <v>28</v>
      </c>
      <c r="G1506">
        <v>24</v>
      </c>
      <c r="H1506">
        <v>85.714285714285694</v>
      </c>
      <c r="I1506">
        <v>140</v>
      </c>
      <c r="J1506">
        <v>42</v>
      </c>
      <c r="M1506" s="39"/>
    </row>
    <row r="1507" spans="1:13" x14ac:dyDescent="0.35">
      <c r="A1507" t="str">
        <f t="shared" si="24"/>
        <v>62 DayOctober-December 2023NHS ScotlandUrology - Other</v>
      </c>
      <c r="B1507" t="s">
        <v>193</v>
      </c>
      <c r="C1507" t="s">
        <v>197</v>
      </c>
      <c r="D1507" t="s">
        <v>8</v>
      </c>
      <c r="E1507" t="s">
        <v>158</v>
      </c>
      <c r="F1507">
        <v>146</v>
      </c>
      <c r="G1507">
        <v>97</v>
      </c>
      <c r="H1507">
        <v>66.438356164383606</v>
      </c>
      <c r="I1507">
        <v>155</v>
      </c>
      <c r="J1507">
        <v>48</v>
      </c>
      <c r="K1507">
        <v>116</v>
      </c>
      <c r="L1507">
        <v>130</v>
      </c>
      <c r="M1507" s="38"/>
    </row>
    <row r="1508" spans="1:13" x14ac:dyDescent="0.35">
      <c r="A1508" t="str">
        <f t="shared" si="24"/>
        <v>62 DayOctober-December 2023NHS TaysideUrology - Other</v>
      </c>
      <c r="B1508" t="s">
        <v>193</v>
      </c>
      <c r="C1508" t="s">
        <v>197</v>
      </c>
      <c r="D1508" t="s">
        <v>6</v>
      </c>
      <c r="E1508" t="s">
        <v>158</v>
      </c>
      <c r="F1508">
        <v>6</v>
      </c>
      <c r="G1508">
        <v>4</v>
      </c>
      <c r="H1508">
        <v>66.6666666666667</v>
      </c>
      <c r="I1508">
        <v>74</v>
      </c>
      <c r="J1508">
        <v>52</v>
      </c>
      <c r="M1508" s="39"/>
    </row>
    <row r="1509" spans="1:13" x14ac:dyDescent="0.35">
      <c r="A1509" t="str">
        <f t="shared" si="24"/>
        <v>62 DayOctober-December 2023NHS Western IslesUrology - Other</v>
      </c>
      <c r="B1509" t="s">
        <v>193</v>
      </c>
      <c r="C1509" t="s">
        <v>197</v>
      </c>
      <c r="D1509" t="s">
        <v>7</v>
      </c>
      <c r="E1509" t="s">
        <v>158</v>
      </c>
      <c r="F1509">
        <v>2</v>
      </c>
      <c r="G1509">
        <v>1</v>
      </c>
      <c r="H1509">
        <v>50</v>
      </c>
      <c r="I1509">
        <v>125</v>
      </c>
      <c r="M1509" s="38"/>
    </row>
    <row r="1510" spans="1:13" x14ac:dyDescent="0.35">
      <c r="A1510" t="str">
        <f t="shared" si="24"/>
        <v>62 DayOctober-December 2023SCANUrology - Other</v>
      </c>
      <c r="B1510" t="s">
        <v>193</v>
      </c>
      <c r="C1510" t="s">
        <v>197</v>
      </c>
      <c r="D1510" t="s">
        <v>9</v>
      </c>
      <c r="E1510" t="s">
        <v>158</v>
      </c>
      <c r="F1510">
        <v>45</v>
      </c>
      <c r="G1510">
        <v>35</v>
      </c>
      <c r="H1510">
        <v>77.7777777777778</v>
      </c>
      <c r="I1510">
        <v>140</v>
      </c>
      <c r="J1510">
        <v>46</v>
      </c>
      <c r="K1510">
        <v>80</v>
      </c>
      <c r="L1510">
        <v>108</v>
      </c>
      <c r="M1510" s="39"/>
    </row>
    <row r="1511" spans="1:13" x14ac:dyDescent="0.35">
      <c r="A1511" t="str">
        <f t="shared" si="24"/>
        <v>62 DayOctober-December 2023WOSCANUrology - Other</v>
      </c>
      <c r="B1511" t="s">
        <v>193</v>
      </c>
      <c r="C1511" t="s">
        <v>197</v>
      </c>
      <c r="D1511" t="s">
        <v>10</v>
      </c>
      <c r="E1511" t="s">
        <v>158</v>
      </c>
      <c r="F1511">
        <v>63</v>
      </c>
      <c r="G1511">
        <v>41</v>
      </c>
      <c r="H1511">
        <v>65.079365079365104</v>
      </c>
      <c r="I1511">
        <v>154</v>
      </c>
      <c r="J1511">
        <v>47</v>
      </c>
      <c r="K1511">
        <v>124</v>
      </c>
      <c r="L1511">
        <v>138</v>
      </c>
      <c r="M1511" s="38"/>
    </row>
    <row r="1512" spans="1:13" x14ac:dyDescent="0.35">
      <c r="A1512" t="str">
        <f t="shared" si="24"/>
        <v>62 DayOctober-December 2023NCAUrology - Prostate</v>
      </c>
      <c r="B1512" t="s">
        <v>193</v>
      </c>
      <c r="C1512" t="s">
        <v>197</v>
      </c>
      <c r="D1512" t="s">
        <v>150</v>
      </c>
      <c r="E1512" t="s">
        <v>159</v>
      </c>
      <c r="F1512">
        <v>218</v>
      </c>
      <c r="G1512">
        <v>78</v>
      </c>
      <c r="H1512">
        <v>35.779816513761503</v>
      </c>
      <c r="I1512">
        <v>259</v>
      </c>
      <c r="J1512">
        <v>78</v>
      </c>
      <c r="K1512">
        <v>143</v>
      </c>
      <c r="L1512">
        <v>162</v>
      </c>
      <c r="M1512" s="39"/>
    </row>
    <row r="1513" spans="1:13" x14ac:dyDescent="0.35">
      <c r="A1513" t="str">
        <f t="shared" si="24"/>
        <v>62 DayOctober-December 2023NHS Ayrshire &amp; ArranUrology - Prostate</v>
      </c>
      <c r="B1513" t="s">
        <v>193</v>
      </c>
      <c r="C1513" t="s">
        <v>197</v>
      </c>
      <c r="D1513" t="s">
        <v>162</v>
      </c>
      <c r="E1513" t="s">
        <v>159</v>
      </c>
      <c r="F1513">
        <v>61</v>
      </c>
      <c r="G1513">
        <v>46</v>
      </c>
      <c r="H1513">
        <v>75.409836065573799</v>
      </c>
      <c r="I1513">
        <v>170</v>
      </c>
      <c r="J1513">
        <v>55</v>
      </c>
      <c r="K1513">
        <v>91</v>
      </c>
      <c r="L1513">
        <v>119</v>
      </c>
      <c r="M1513" s="38"/>
    </row>
    <row r="1514" spans="1:13" x14ac:dyDescent="0.35">
      <c r="A1514" t="str">
        <f t="shared" si="24"/>
        <v>62 DayOctober-December 2023NHS BordersUrology - Prostate</v>
      </c>
      <c r="B1514" t="s">
        <v>193</v>
      </c>
      <c r="C1514" t="s">
        <v>197</v>
      </c>
      <c r="D1514" t="s">
        <v>0</v>
      </c>
      <c r="E1514" t="s">
        <v>159</v>
      </c>
      <c r="F1514">
        <v>13</v>
      </c>
      <c r="G1514">
        <v>4</v>
      </c>
      <c r="H1514">
        <v>30.769230769230798</v>
      </c>
      <c r="I1514">
        <v>139</v>
      </c>
      <c r="J1514">
        <v>112</v>
      </c>
      <c r="M1514" s="39"/>
    </row>
    <row r="1515" spans="1:13" x14ac:dyDescent="0.35">
      <c r="A1515" t="str">
        <f t="shared" si="24"/>
        <v>62 DayOctober-December 2023NHS Dumfries &amp; GallowayUrology - Prostate</v>
      </c>
      <c r="B1515" t="s">
        <v>193</v>
      </c>
      <c r="C1515" t="s">
        <v>197</v>
      </c>
      <c r="D1515" t="s">
        <v>163</v>
      </c>
      <c r="E1515" t="s">
        <v>159</v>
      </c>
      <c r="F1515">
        <v>19</v>
      </c>
      <c r="G1515">
        <v>5</v>
      </c>
      <c r="H1515">
        <v>26.315789473684202</v>
      </c>
      <c r="I1515">
        <v>267</v>
      </c>
      <c r="J1515">
        <v>135</v>
      </c>
      <c r="M1515" s="38"/>
    </row>
    <row r="1516" spans="1:13" x14ac:dyDescent="0.35">
      <c r="A1516" t="str">
        <f t="shared" si="24"/>
        <v>62 DayOctober-December 2023NHS FifeUrology - Prostate</v>
      </c>
      <c r="B1516" t="s">
        <v>193</v>
      </c>
      <c r="C1516" t="s">
        <v>197</v>
      </c>
      <c r="D1516" t="s">
        <v>164</v>
      </c>
      <c r="E1516" t="s">
        <v>159</v>
      </c>
      <c r="F1516">
        <v>54</v>
      </c>
      <c r="G1516">
        <v>17</v>
      </c>
      <c r="H1516">
        <v>31.481481481481499</v>
      </c>
      <c r="I1516">
        <v>254</v>
      </c>
      <c r="J1516">
        <v>78</v>
      </c>
      <c r="K1516">
        <v>164</v>
      </c>
      <c r="L1516">
        <v>209</v>
      </c>
      <c r="M1516" s="39"/>
    </row>
    <row r="1517" spans="1:13" x14ac:dyDescent="0.35">
      <c r="A1517" t="str">
        <f t="shared" si="24"/>
        <v>62 DayOctober-December 2023NHS Forth ValleyUrology - Prostate</v>
      </c>
      <c r="B1517" t="s">
        <v>193</v>
      </c>
      <c r="C1517" t="s">
        <v>197</v>
      </c>
      <c r="D1517" t="s">
        <v>165</v>
      </c>
      <c r="E1517" t="s">
        <v>159</v>
      </c>
      <c r="F1517">
        <v>60</v>
      </c>
      <c r="G1517">
        <v>28</v>
      </c>
      <c r="H1517">
        <v>46.6666666666667</v>
      </c>
      <c r="I1517">
        <v>154</v>
      </c>
      <c r="J1517">
        <v>64</v>
      </c>
      <c r="K1517">
        <v>125</v>
      </c>
      <c r="L1517">
        <v>135</v>
      </c>
      <c r="M1517" s="38"/>
    </row>
    <row r="1518" spans="1:13" x14ac:dyDescent="0.35">
      <c r="A1518" t="str">
        <f t="shared" si="24"/>
        <v>62 DayOctober-December 2023NHS GrampianUrology - Prostate</v>
      </c>
      <c r="B1518" t="s">
        <v>193</v>
      </c>
      <c r="C1518" t="s">
        <v>197</v>
      </c>
      <c r="D1518" t="s">
        <v>166</v>
      </c>
      <c r="E1518" t="s">
        <v>159</v>
      </c>
      <c r="F1518">
        <v>83</v>
      </c>
      <c r="G1518">
        <v>24</v>
      </c>
      <c r="H1518">
        <v>28.9156626506024</v>
      </c>
      <c r="I1518">
        <v>259</v>
      </c>
      <c r="J1518">
        <v>101</v>
      </c>
      <c r="K1518">
        <v>188</v>
      </c>
      <c r="L1518">
        <v>233</v>
      </c>
      <c r="M1518" s="39"/>
    </row>
    <row r="1519" spans="1:13" x14ac:dyDescent="0.35">
      <c r="A1519" t="str">
        <f t="shared" si="24"/>
        <v>62 DayOctober-December 2023NHS Greater Glasgow &amp; ClydeUrology - Prostate</v>
      </c>
      <c r="B1519" t="s">
        <v>193</v>
      </c>
      <c r="C1519" t="s">
        <v>197</v>
      </c>
      <c r="D1519" t="s">
        <v>11</v>
      </c>
      <c r="E1519" t="s">
        <v>159</v>
      </c>
      <c r="F1519">
        <v>220</v>
      </c>
      <c r="G1519">
        <v>62</v>
      </c>
      <c r="H1519">
        <v>28.181818181818201</v>
      </c>
      <c r="I1519">
        <v>267</v>
      </c>
      <c r="J1519">
        <v>87</v>
      </c>
      <c r="K1519">
        <v>172</v>
      </c>
      <c r="L1519">
        <v>205</v>
      </c>
      <c r="M1519" s="38"/>
    </row>
    <row r="1520" spans="1:13" x14ac:dyDescent="0.35">
      <c r="A1520" t="str">
        <f t="shared" si="24"/>
        <v>62 DayOctober-December 2023NHS HighlandUrology - Prostate</v>
      </c>
      <c r="B1520" t="s">
        <v>193</v>
      </c>
      <c r="C1520" t="s">
        <v>197</v>
      </c>
      <c r="D1520" t="s">
        <v>1</v>
      </c>
      <c r="E1520" t="s">
        <v>159</v>
      </c>
      <c r="F1520">
        <v>79</v>
      </c>
      <c r="G1520">
        <v>34</v>
      </c>
      <c r="H1520">
        <v>43.037974683544299</v>
      </c>
      <c r="I1520">
        <v>143</v>
      </c>
      <c r="J1520">
        <v>68</v>
      </c>
      <c r="K1520">
        <v>102</v>
      </c>
      <c r="L1520">
        <v>110</v>
      </c>
      <c r="M1520" s="39"/>
    </row>
    <row r="1521" spans="1:13" x14ac:dyDescent="0.35">
      <c r="A1521" t="str">
        <f t="shared" si="24"/>
        <v>62 DayOctober-December 2023NHS LanarkshireUrology - Prostate</v>
      </c>
      <c r="B1521" t="s">
        <v>193</v>
      </c>
      <c r="C1521" t="s">
        <v>197</v>
      </c>
      <c r="D1521" t="s">
        <v>2</v>
      </c>
      <c r="E1521" t="s">
        <v>159</v>
      </c>
      <c r="F1521">
        <v>62</v>
      </c>
      <c r="G1521">
        <v>38</v>
      </c>
      <c r="H1521">
        <v>61.290322580645203</v>
      </c>
      <c r="I1521">
        <v>137</v>
      </c>
      <c r="J1521">
        <v>56</v>
      </c>
      <c r="K1521">
        <v>105</v>
      </c>
      <c r="L1521">
        <v>122</v>
      </c>
      <c r="M1521" s="38"/>
    </row>
    <row r="1522" spans="1:13" x14ac:dyDescent="0.35">
      <c r="A1522" t="str">
        <f t="shared" si="24"/>
        <v>62 DayOctober-December 2023NHS LothianUrology - Prostate</v>
      </c>
      <c r="B1522" t="s">
        <v>193</v>
      </c>
      <c r="C1522" t="s">
        <v>197</v>
      </c>
      <c r="D1522" t="s">
        <v>3</v>
      </c>
      <c r="E1522" t="s">
        <v>159</v>
      </c>
      <c r="F1522">
        <v>108</v>
      </c>
      <c r="G1522">
        <v>32</v>
      </c>
      <c r="H1522">
        <v>29.629629629629601</v>
      </c>
      <c r="I1522">
        <v>341</v>
      </c>
      <c r="J1522">
        <v>125</v>
      </c>
      <c r="K1522">
        <v>265</v>
      </c>
      <c r="L1522">
        <v>298</v>
      </c>
      <c r="M1522" s="39"/>
    </row>
    <row r="1523" spans="1:13" x14ac:dyDescent="0.35">
      <c r="A1523" t="str">
        <f t="shared" si="24"/>
        <v>62 DayOctober-December 2023NHS ScotlandUrology - Prostate</v>
      </c>
      <c r="B1523" t="s">
        <v>193</v>
      </c>
      <c r="C1523" t="s">
        <v>197</v>
      </c>
      <c r="D1523" t="s">
        <v>8</v>
      </c>
      <c r="E1523" t="s">
        <v>159</v>
      </c>
      <c r="F1523">
        <v>815</v>
      </c>
      <c r="G1523">
        <v>310</v>
      </c>
      <c r="H1523">
        <v>38.036809815950903</v>
      </c>
      <c r="I1523">
        <v>341</v>
      </c>
      <c r="J1523">
        <v>77</v>
      </c>
      <c r="K1523">
        <v>170</v>
      </c>
      <c r="L1523">
        <v>210</v>
      </c>
      <c r="M1523" s="38"/>
    </row>
    <row r="1524" spans="1:13" x14ac:dyDescent="0.35">
      <c r="A1524" t="str">
        <f t="shared" si="24"/>
        <v>62 DayOctober-December 2023NHS ShetlandUrology - Prostate</v>
      </c>
      <c r="B1524" t="s">
        <v>193</v>
      </c>
      <c r="C1524" t="s">
        <v>197</v>
      </c>
      <c r="D1524" t="s">
        <v>5</v>
      </c>
      <c r="E1524" t="s">
        <v>159</v>
      </c>
      <c r="F1524">
        <v>1</v>
      </c>
      <c r="G1524">
        <v>0</v>
      </c>
      <c r="H1524">
        <v>0</v>
      </c>
      <c r="I1524">
        <v>84</v>
      </c>
      <c r="M1524" s="39"/>
    </row>
    <row r="1525" spans="1:13" x14ac:dyDescent="0.35">
      <c r="A1525" t="str">
        <f t="shared" si="24"/>
        <v>62 DayOctober-December 2023NHS TaysideUrology - Prostate</v>
      </c>
      <c r="B1525" t="s">
        <v>193</v>
      </c>
      <c r="C1525" t="s">
        <v>197</v>
      </c>
      <c r="D1525" t="s">
        <v>6</v>
      </c>
      <c r="E1525" t="s">
        <v>159</v>
      </c>
      <c r="F1525">
        <v>46</v>
      </c>
      <c r="G1525">
        <v>16</v>
      </c>
      <c r="H1525">
        <v>34.7826086956522</v>
      </c>
      <c r="I1525">
        <v>117</v>
      </c>
      <c r="J1525">
        <v>70</v>
      </c>
      <c r="K1525">
        <v>100</v>
      </c>
      <c r="L1525">
        <v>109</v>
      </c>
      <c r="M1525" s="38"/>
    </row>
    <row r="1526" spans="1:13" x14ac:dyDescent="0.35">
      <c r="A1526" t="str">
        <f t="shared" si="24"/>
        <v>62 DayOctober-December 2023NHS Western IslesUrology - Prostate</v>
      </c>
      <c r="B1526" t="s">
        <v>193</v>
      </c>
      <c r="C1526" t="s">
        <v>197</v>
      </c>
      <c r="D1526" t="s">
        <v>7</v>
      </c>
      <c r="E1526" t="s">
        <v>159</v>
      </c>
      <c r="F1526">
        <v>9</v>
      </c>
      <c r="G1526">
        <v>4</v>
      </c>
      <c r="H1526">
        <v>44.4444444444444</v>
      </c>
      <c r="I1526">
        <v>113</v>
      </c>
      <c r="J1526">
        <v>74</v>
      </c>
      <c r="M1526" s="39"/>
    </row>
    <row r="1527" spans="1:13" x14ac:dyDescent="0.35">
      <c r="A1527" t="str">
        <f t="shared" si="24"/>
        <v>62 DayOctober-December 2023SCANUrology - Prostate</v>
      </c>
      <c r="B1527" t="s">
        <v>193</v>
      </c>
      <c r="C1527" t="s">
        <v>197</v>
      </c>
      <c r="D1527" t="s">
        <v>9</v>
      </c>
      <c r="E1527" t="s">
        <v>159</v>
      </c>
      <c r="F1527">
        <v>194</v>
      </c>
      <c r="G1527">
        <v>58</v>
      </c>
      <c r="H1527">
        <v>29.8969072164948</v>
      </c>
      <c r="I1527">
        <v>341</v>
      </c>
      <c r="J1527">
        <v>108</v>
      </c>
      <c r="K1527">
        <v>233</v>
      </c>
      <c r="L1527">
        <v>273</v>
      </c>
      <c r="M1527" s="38"/>
    </row>
    <row r="1528" spans="1:13" x14ac:dyDescent="0.35">
      <c r="A1528" t="str">
        <f t="shared" si="24"/>
        <v>62 DayOctober-December 2023WOSCANUrology - Prostate</v>
      </c>
      <c r="B1528" t="s">
        <v>193</v>
      </c>
      <c r="C1528" t="s">
        <v>197</v>
      </c>
      <c r="D1528" t="s">
        <v>10</v>
      </c>
      <c r="E1528" t="s">
        <v>159</v>
      </c>
      <c r="F1528">
        <v>403</v>
      </c>
      <c r="G1528">
        <v>174</v>
      </c>
      <c r="H1528">
        <v>43.176178660049601</v>
      </c>
      <c r="I1528">
        <v>267</v>
      </c>
      <c r="J1528">
        <v>70</v>
      </c>
      <c r="K1528">
        <v>142</v>
      </c>
      <c r="L1528">
        <v>174</v>
      </c>
      <c r="M1528" s="39"/>
    </row>
    <row r="1529" spans="1:13" x14ac:dyDescent="0.35">
      <c r="A1529" t="str">
        <f t="shared" si="24"/>
        <v>62 DayOctober-December 2024NCAAll Cancer Types*</v>
      </c>
      <c r="B1529" t="s">
        <v>193</v>
      </c>
      <c r="C1529" t="s">
        <v>198</v>
      </c>
      <c r="D1529" t="s">
        <v>150</v>
      </c>
      <c r="E1529" t="s">
        <v>93</v>
      </c>
      <c r="F1529">
        <v>1158</v>
      </c>
      <c r="G1529">
        <v>749</v>
      </c>
      <c r="H1529">
        <v>64.680483592400705</v>
      </c>
      <c r="I1529">
        <v>311</v>
      </c>
      <c r="J1529">
        <v>53</v>
      </c>
      <c r="K1529">
        <v>117</v>
      </c>
      <c r="L1529">
        <v>148</v>
      </c>
      <c r="M1529" s="38"/>
    </row>
    <row r="1530" spans="1:13" x14ac:dyDescent="0.35">
      <c r="A1530" t="str">
        <f t="shared" si="24"/>
        <v>62 DayOctober-December 2024NHS Ayrshire &amp; ArranAll Cancer Types*</v>
      </c>
      <c r="B1530" t="s">
        <v>193</v>
      </c>
      <c r="C1530" t="s">
        <v>198</v>
      </c>
      <c r="D1530" t="s">
        <v>162</v>
      </c>
      <c r="E1530" t="s">
        <v>93</v>
      </c>
      <c r="F1530">
        <v>312</v>
      </c>
      <c r="G1530">
        <v>219</v>
      </c>
      <c r="H1530">
        <v>70.192307692307693</v>
      </c>
      <c r="I1530">
        <v>174</v>
      </c>
      <c r="J1530">
        <v>53</v>
      </c>
      <c r="K1530">
        <v>100</v>
      </c>
      <c r="L1530">
        <v>121</v>
      </c>
      <c r="M1530" s="39"/>
    </row>
    <row r="1531" spans="1:13" x14ac:dyDescent="0.35">
      <c r="A1531" t="str">
        <f t="shared" si="24"/>
        <v>62 DayOctober-December 2024NHS BordersAll Cancer Types*</v>
      </c>
      <c r="B1531" t="s">
        <v>193</v>
      </c>
      <c r="C1531" t="s">
        <v>198</v>
      </c>
      <c r="D1531" t="s">
        <v>0</v>
      </c>
      <c r="E1531" t="s">
        <v>93</v>
      </c>
      <c r="F1531">
        <v>75</v>
      </c>
      <c r="G1531">
        <v>56</v>
      </c>
      <c r="H1531">
        <v>74.6666666666667</v>
      </c>
      <c r="I1531">
        <v>367</v>
      </c>
      <c r="J1531">
        <v>53</v>
      </c>
      <c r="K1531">
        <v>133</v>
      </c>
      <c r="L1531">
        <v>224</v>
      </c>
      <c r="M1531" s="38"/>
    </row>
    <row r="1532" spans="1:13" x14ac:dyDescent="0.35">
      <c r="A1532" t="str">
        <f t="shared" si="24"/>
        <v>62 DayOctober-December 2024NHS Dumfries &amp; GallowayAll Cancer Types*</v>
      </c>
      <c r="B1532" t="s">
        <v>193</v>
      </c>
      <c r="C1532" t="s">
        <v>198</v>
      </c>
      <c r="D1532" t="s">
        <v>163</v>
      </c>
      <c r="E1532" t="s">
        <v>93</v>
      </c>
      <c r="F1532">
        <v>129</v>
      </c>
      <c r="G1532">
        <v>104</v>
      </c>
      <c r="H1532">
        <v>80.620155038759705</v>
      </c>
      <c r="I1532">
        <v>364</v>
      </c>
      <c r="J1532">
        <v>43</v>
      </c>
      <c r="K1532">
        <v>116</v>
      </c>
      <c r="L1532">
        <v>177</v>
      </c>
      <c r="M1532" s="39"/>
    </row>
    <row r="1533" spans="1:13" x14ac:dyDescent="0.35">
      <c r="A1533" t="str">
        <f t="shared" si="24"/>
        <v>62 DayOctober-December 2024NHS FifeAll Cancer Types*</v>
      </c>
      <c r="B1533" t="s">
        <v>193</v>
      </c>
      <c r="C1533" t="s">
        <v>198</v>
      </c>
      <c r="D1533" t="s">
        <v>164</v>
      </c>
      <c r="E1533" t="s">
        <v>93</v>
      </c>
      <c r="F1533">
        <v>228</v>
      </c>
      <c r="G1533">
        <v>174</v>
      </c>
      <c r="H1533">
        <v>76.315789473684205</v>
      </c>
      <c r="I1533">
        <v>238</v>
      </c>
      <c r="J1533">
        <v>46</v>
      </c>
      <c r="K1533">
        <v>92</v>
      </c>
      <c r="L1533">
        <v>121</v>
      </c>
      <c r="M1533" s="38"/>
    </row>
    <row r="1534" spans="1:13" x14ac:dyDescent="0.35">
      <c r="A1534" t="str">
        <f t="shared" si="24"/>
        <v>62 DayOctober-December 2024NHS Forth ValleyAll Cancer Types*</v>
      </c>
      <c r="B1534" t="s">
        <v>193</v>
      </c>
      <c r="C1534" t="s">
        <v>198</v>
      </c>
      <c r="D1534" t="s">
        <v>165</v>
      </c>
      <c r="E1534" t="s">
        <v>93</v>
      </c>
      <c r="F1534">
        <v>231</v>
      </c>
      <c r="G1534">
        <v>184</v>
      </c>
      <c r="H1534">
        <v>79.653679653679703</v>
      </c>
      <c r="I1534">
        <v>160</v>
      </c>
      <c r="J1534">
        <v>41</v>
      </c>
      <c r="K1534">
        <v>95</v>
      </c>
      <c r="L1534">
        <v>113</v>
      </c>
      <c r="M1534" s="39"/>
    </row>
    <row r="1535" spans="1:13" x14ac:dyDescent="0.35">
      <c r="A1535" t="str">
        <f t="shared" si="24"/>
        <v>62 DayOctober-December 2024NHS GrampianAll Cancer Types*</v>
      </c>
      <c r="B1535" t="s">
        <v>193</v>
      </c>
      <c r="C1535" t="s">
        <v>198</v>
      </c>
      <c r="D1535" t="s">
        <v>166</v>
      </c>
      <c r="E1535" t="s">
        <v>93</v>
      </c>
      <c r="F1535">
        <v>466</v>
      </c>
      <c r="G1535">
        <v>281</v>
      </c>
      <c r="H1535">
        <v>60.300429184549401</v>
      </c>
      <c r="I1535">
        <v>311</v>
      </c>
      <c r="J1535">
        <v>54</v>
      </c>
      <c r="K1535">
        <v>152</v>
      </c>
      <c r="L1535">
        <v>179</v>
      </c>
      <c r="M1535" s="38"/>
    </row>
    <row r="1536" spans="1:13" x14ac:dyDescent="0.35">
      <c r="A1536" t="str">
        <f t="shared" si="24"/>
        <v>62 DayOctober-December 2024NHS Greater Glasgow &amp; ClydeAll Cancer Types*</v>
      </c>
      <c r="B1536" t="s">
        <v>193</v>
      </c>
      <c r="C1536" t="s">
        <v>198</v>
      </c>
      <c r="D1536" t="s">
        <v>11</v>
      </c>
      <c r="E1536" t="s">
        <v>93</v>
      </c>
      <c r="F1536">
        <v>1102</v>
      </c>
      <c r="G1536">
        <v>756</v>
      </c>
      <c r="H1536">
        <v>68.602540834845698</v>
      </c>
      <c r="I1536">
        <v>330</v>
      </c>
      <c r="J1536">
        <v>50</v>
      </c>
      <c r="K1536">
        <v>104</v>
      </c>
      <c r="L1536">
        <v>125</v>
      </c>
      <c r="M1536" s="39"/>
    </row>
    <row r="1537" spans="1:13" x14ac:dyDescent="0.35">
      <c r="A1537" t="str">
        <f t="shared" si="24"/>
        <v>62 DayOctober-December 2024NHS HighlandAll Cancer Types*</v>
      </c>
      <c r="B1537" t="s">
        <v>193</v>
      </c>
      <c r="C1537" t="s">
        <v>198</v>
      </c>
      <c r="D1537" t="s">
        <v>1</v>
      </c>
      <c r="E1537" t="s">
        <v>93</v>
      </c>
      <c r="F1537">
        <v>319</v>
      </c>
      <c r="G1537">
        <v>228</v>
      </c>
      <c r="H1537">
        <v>71.473354231974895</v>
      </c>
      <c r="I1537">
        <v>165</v>
      </c>
      <c r="J1537">
        <v>53</v>
      </c>
      <c r="K1537">
        <v>90</v>
      </c>
      <c r="L1537">
        <v>110</v>
      </c>
      <c r="M1537" s="38"/>
    </row>
    <row r="1538" spans="1:13" x14ac:dyDescent="0.35">
      <c r="A1538" t="str">
        <f t="shared" si="24"/>
        <v>62 DayOctober-December 2024NHS LanarkshireAll Cancer Types*</v>
      </c>
      <c r="B1538" t="s">
        <v>193</v>
      </c>
      <c r="C1538" t="s">
        <v>198</v>
      </c>
      <c r="D1538" t="s">
        <v>2</v>
      </c>
      <c r="E1538" t="s">
        <v>93</v>
      </c>
      <c r="F1538">
        <v>365</v>
      </c>
      <c r="G1538">
        <v>351</v>
      </c>
      <c r="H1538">
        <v>96.164383561643803</v>
      </c>
      <c r="I1538">
        <v>133</v>
      </c>
      <c r="J1538">
        <v>43</v>
      </c>
      <c r="K1538">
        <v>61</v>
      </c>
      <c r="L1538">
        <v>62</v>
      </c>
      <c r="M1538" s="39"/>
    </row>
    <row r="1539" spans="1:13" x14ac:dyDescent="0.35">
      <c r="A1539" t="str">
        <f t="shared" si="24"/>
        <v>62 DayOctober-December 2024NHS LothianAll Cancer Types*</v>
      </c>
      <c r="B1539" t="s">
        <v>193</v>
      </c>
      <c r="C1539" t="s">
        <v>198</v>
      </c>
      <c r="D1539" t="s">
        <v>3</v>
      </c>
      <c r="E1539" t="s">
        <v>93</v>
      </c>
      <c r="F1539">
        <v>709</v>
      </c>
      <c r="G1539">
        <v>573</v>
      </c>
      <c r="H1539">
        <v>80.818053596614902</v>
      </c>
      <c r="I1539">
        <v>401</v>
      </c>
      <c r="J1539">
        <v>46</v>
      </c>
      <c r="K1539">
        <v>103</v>
      </c>
      <c r="L1539">
        <v>162</v>
      </c>
      <c r="M1539" s="38"/>
    </row>
    <row r="1540" spans="1:13" x14ac:dyDescent="0.35">
      <c r="A1540" t="str">
        <f t="shared" si="24"/>
        <v>62 DayOctober-December 2024NHS OrkneyAll Cancer Types*</v>
      </c>
      <c r="B1540" t="s">
        <v>193</v>
      </c>
      <c r="C1540" t="s">
        <v>198</v>
      </c>
      <c r="D1540" t="s">
        <v>4</v>
      </c>
      <c r="E1540" t="s">
        <v>93</v>
      </c>
      <c r="F1540">
        <v>7</v>
      </c>
      <c r="G1540">
        <v>4</v>
      </c>
      <c r="H1540">
        <v>57.142857142857103</v>
      </c>
      <c r="I1540">
        <v>230</v>
      </c>
      <c r="J1540">
        <v>62</v>
      </c>
      <c r="M1540" s="39"/>
    </row>
    <row r="1541" spans="1:13" x14ac:dyDescent="0.35">
      <c r="A1541" t="str">
        <f t="shared" si="24"/>
        <v>62 DayOctober-December 2024NHS ScotlandAll Cancer Types*</v>
      </c>
      <c r="B1541" t="s">
        <v>193</v>
      </c>
      <c r="C1541" t="s">
        <v>198</v>
      </c>
      <c r="D1541" t="s">
        <v>8</v>
      </c>
      <c r="E1541" t="s">
        <v>93</v>
      </c>
      <c r="F1541">
        <v>4309</v>
      </c>
      <c r="G1541">
        <v>3166</v>
      </c>
      <c r="H1541">
        <v>73.474123926665101</v>
      </c>
      <c r="I1541">
        <v>401</v>
      </c>
      <c r="J1541">
        <v>49</v>
      </c>
      <c r="K1541">
        <v>104</v>
      </c>
      <c r="L1541">
        <v>133</v>
      </c>
      <c r="M1541" s="38"/>
    </row>
    <row r="1542" spans="1:13" x14ac:dyDescent="0.35">
      <c r="A1542" t="str">
        <f t="shared" si="24"/>
        <v>62 DayOctober-December 2024NHS ShetlandAll Cancer Types*</v>
      </c>
      <c r="B1542" t="s">
        <v>193</v>
      </c>
      <c r="C1542" t="s">
        <v>198</v>
      </c>
      <c r="D1542" t="s">
        <v>5</v>
      </c>
      <c r="E1542" t="s">
        <v>93</v>
      </c>
      <c r="F1542">
        <v>21</v>
      </c>
      <c r="G1542">
        <v>12</v>
      </c>
      <c r="H1542">
        <v>57.142857142857103</v>
      </c>
      <c r="I1542">
        <v>122</v>
      </c>
      <c r="J1542">
        <v>59</v>
      </c>
      <c r="M1542" s="39"/>
    </row>
    <row r="1543" spans="1:13" x14ac:dyDescent="0.35">
      <c r="A1543" t="str">
        <f t="shared" si="24"/>
        <v>62 DayOctober-December 2024NHS TaysideAll Cancer Types*</v>
      </c>
      <c r="B1543" t="s">
        <v>193</v>
      </c>
      <c r="C1543" t="s">
        <v>198</v>
      </c>
      <c r="D1543" t="s">
        <v>6</v>
      </c>
      <c r="E1543" t="s">
        <v>93</v>
      </c>
      <c r="F1543">
        <v>313</v>
      </c>
      <c r="G1543">
        <v>201</v>
      </c>
      <c r="H1543">
        <v>64.217252396166103</v>
      </c>
      <c r="I1543">
        <v>218</v>
      </c>
      <c r="J1543">
        <v>51</v>
      </c>
      <c r="K1543">
        <v>104</v>
      </c>
      <c r="L1543">
        <v>120</v>
      </c>
      <c r="M1543" s="38"/>
    </row>
    <row r="1544" spans="1:13" x14ac:dyDescent="0.35">
      <c r="A1544" t="str">
        <f t="shared" si="24"/>
        <v>62 DayOctober-December 2024NHS Western IslesAll Cancer Types*</v>
      </c>
      <c r="B1544" t="s">
        <v>193</v>
      </c>
      <c r="C1544" t="s">
        <v>198</v>
      </c>
      <c r="D1544" t="s">
        <v>7</v>
      </c>
      <c r="E1544" t="s">
        <v>93</v>
      </c>
      <c r="F1544">
        <v>32</v>
      </c>
      <c r="G1544">
        <v>23</v>
      </c>
      <c r="H1544">
        <v>71.875</v>
      </c>
      <c r="I1544">
        <v>112</v>
      </c>
      <c r="J1544">
        <v>52</v>
      </c>
      <c r="M1544" s="39"/>
    </row>
    <row r="1545" spans="1:13" x14ac:dyDescent="0.35">
      <c r="A1545" t="str">
        <f t="shared" si="24"/>
        <v>62 DayOctober-December 2024SCANAll Cancer Types*</v>
      </c>
      <c r="B1545" t="s">
        <v>193</v>
      </c>
      <c r="C1545" t="s">
        <v>198</v>
      </c>
      <c r="D1545" t="s">
        <v>9</v>
      </c>
      <c r="E1545" t="s">
        <v>93</v>
      </c>
      <c r="F1545">
        <v>1141</v>
      </c>
      <c r="G1545">
        <v>907</v>
      </c>
      <c r="H1545">
        <v>79.491673970201603</v>
      </c>
      <c r="I1545">
        <v>401</v>
      </c>
      <c r="J1545">
        <v>46</v>
      </c>
      <c r="K1545">
        <v>104</v>
      </c>
      <c r="L1545">
        <v>162</v>
      </c>
      <c r="M1545" s="38"/>
    </row>
    <row r="1546" spans="1:13" x14ac:dyDescent="0.35">
      <c r="A1546" t="str">
        <f t="shared" si="24"/>
        <v>62 DayOctober-December 2024WOSCANAll Cancer Types*</v>
      </c>
      <c r="B1546" t="s">
        <v>193</v>
      </c>
      <c r="C1546" t="s">
        <v>198</v>
      </c>
      <c r="D1546" t="s">
        <v>10</v>
      </c>
      <c r="E1546" t="s">
        <v>93</v>
      </c>
      <c r="F1546">
        <v>2010</v>
      </c>
      <c r="G1546">
        <v>1510</v>
      </c>
      <c r="H1546">
        <v>75.124378109452707</v>
      </c>
      <c r="I1546">
        <v>330</v>
      </c>
      <c r="J1546">
        <v>49</v>
      </c>
      <c r="K1546">
        <v>97</v>
      </c>
      <c r="L1546">
        <v>117</v>
      </c>
      <c r="M1546" s="39"/>
    </row>
    <row r="1547" spans="1:13" x14ac:dyDescent="0.35">
      <c r="A1547" t="str">
        <f t="shared" si="24"/>
        <v>62 DayOctober-December 2024NCAAll Cancer Types* (screened excluded)</v>
      </c>
      <c r="B1547" t="s">
        <v>193</v>
      </c>
      <c r="C1547" t="s">
        <v>198</v>
      </c>
      <c r="D1547" t="s">
        <v>150</v>
      </c>
      <c r="E1547" t="s">
        <v>94</v>
      </c>
      <c r="F1547">
        <v>961</v>
      </c>
      <c r="G1547">
        <v>594</v>
      </c>
      <c r="H1547">
        <v>61.810613943808498</v>
      </c>
      <c r="I1547">
        <v>311</v>
      </c>
      <c r="J1547">
        <v>56</v>
      </c>
      <c r="K1547">
        <v>119</v>
      </c>
      <c r="L1547">
        <v>148</v>
      </c>
      <c r="M1547" s="38"/>
    </row>
    <row r="1548" spans="1:13" x14ac:dyDescent="0.35">
      <c r="A1548" t="str">
        <f t="shared" si="24"/>
        <v>62 DayOctober-December 2024NHS Ayrshire &amp; ArranAll Cancer Types* (screened excluded)</v>
      </c>
      <c r="B1548" t="s">
        <v>193</v>
      </c>
      <c r="C1548" t="s">
        <v>198</v>
      </c>
      <c r="D1548" t="s">
        <v>162</v>
      </c>
      <c r="E1548" t="s">
        <v>94</v>
      </c>
      <c r="F1548">
        <v>249</v>
      </c>
      <c r="G1548">
        <v>158</v>
      </c>
      <c r="H1548">
        <v>63.453815261044198</v>
      </c>
      <c r="I1548">
        <v>174</v>
      </c>
      <c r="J1548">
        <v>56</v>
      </c>
      <c r="K1548">
        <v>103</v>
      </c>
      <c r="L1548">
        <v>125</v>
      </c>
      <c r="M1548" s="39"/>
    </row>
    <row r="1549" spans="1:13" x14ac:dyDescent="0.35">
      <c r="A1549" t="str">
        <f t="shared" si="24"/>
        <v>62 DayOctober-December 2024NHS BordersAll Cancer Types* (screened excluded)</v>
      </c>
      <c r="B1549" t="s">
        <v>193</v>
      </c>
      <c r="C1549" t="s">
        <v>198</v>
      </c>
      <c r="D1549" t="s">
        <v>0</v>
      </c>
      <c r="E1549" t="s">
        <v>94</v>
      </c>
      <c r="F1549">
        <v>71</v>
      </c>
      <c r="G1549">
        <v>53</v>
      </c>
      <c r="H1549">
        <v>74.647887323943706</v>
      </c>
      <c r="I1549">
        <v>367</v>
      </c>
      <c r="J1549">
        <v>51</v>
      </c>
      <c r="K1549">
        <v>135</v>
      </c>
      <c r="L1549">
        <v>246</v>
      </c>
      <c r="M1549" s="38"/>
    </row>
    <row r="1550" spans="1:13" x14ac:dyDescent="0.35">
      <c r="A1550" t="str">
        <f t="shared" si="24"/>
        <v>62 DayOctober-December 2024NHS Dumfries &amp; GallowayAll Cancer Types* (screened excluded)</v>
      </c>
      <c r="B1550" t="s">
        <v>193</v>
      </c>
      <c r="C1550" t="s">
        <v>198</v>
      </c>
      <c r="D1550" t="s">
        <v>163</v>
      </c>
      <c r="E1550" t="s">
        <v>94</v>
      </c>
      <c r="F1550">
        <v>119</v>
      </c>
      <c r="G1550">
        <v>94</v>
      </c>
      <c r="H1550">
        <v>78.991596638655494</v>
      </c>
      <c r="I1550">
        <v>364</v>
      </c>
      <c r="J1550">
        <v>43</v>
      </c>
      <c r="K1550">
        <v>132</v>
      </c>
      <c r="L1550">
        <v>186</v>
      </c>
      <c r="M1550" s="39"/>
    </row>
    <row r="1551" spans="1:13" x14ac:dyDescent="0.35">
      <c r="A1551" t="str">
        <f t="shared" si="24"/>
        <v>62 DayOctober-December 2024NHS FifeAll Cancer Types* (screened excluded)</v>
      </c>
      <c r="B1551" t="s">
        <v>193</v>
      </c>
      <c r="C1551" t="s">
        <v>198</v>
      </c>
      <c r="D1551" t="s">
        <v>164</v>
      </c>
      <c r="E1551" t="s">
        <v>94</v>
      </c>
      <c r="F1551">
        <v>213</v>
      </c>
      <c r="G1551">
        <v>165</v>
      </c>
      <c r="H1551">
        <v>77.464788732394396</v>
      </c>
      <c r="I1551">
        <v>238</v>
      </c>
      <c r="J1551">
        <v>45</v>
      </c>
      <c r="K1551">
        <v>93</v>
      </c>
      <c r="L1551">
        <v>126</v>
      </c>
      <c r="M1551" s="38"/>
    </row>
    <row r="1552" spans="1:13" x14ac:dyDescent="0.35">
      <c r="A1552" t="str">
        <f t="shared" si="24"/>
        <v>62 DayOctober-December 2024NHS Forth ValleyAll Cancer Types* (screened excluded)</v>
      </c>
      <c r="B1552" t="s">
        <v>193</v>
      </c>
      <c r="C1552" t="s">
        <v>198</v>
      </c>
      <c r="D1552" t="s">
        <v>165</v>
      </c>
      <c r="E1552" t="s">
        <v>94</v>
      </c>
      <c r="F1552">
        <v>223</v>
      </c>
      <c r="G1552">
        <v>178</v>
      </c>
      <c r="H1552">
        <v>79.820627802690595</v>
      </c>
      <c r="I1552">
        <v>160</v>
      </c>
      <c r="J1552">
        <v>41</v>
      </c>
      <c r="K1552">
        <v>97</v>
      </c>
      <c r="L1552">
        <v>113</v>
      </c>
      <c r="M1552" s="39"/>
    </row>
    <row r="1553" spans="1:13" x14ac:dyDescent="0.35">
      <c r="A1553" t="str">
        <f t="shared" si="24"/>
        <v>62 DayOctober-December 2024NHS GrampianAll Cancer Types* (screened excluded)</v>
      </c>
      <c r="B1553" t="s">
        <v>193</v>
      </c>
      <c r="C1553" t="s">
        <v>198</v>
      </c>
      <c r="D1553" t="s">
        <v>166</v>
      </c>
      <c r="E1553" t="s">
        <v>94</v>
      </c>
      <c r="F1553">
        <v>374</v>
      </c>
      <c r="G1553">
        <v>218</v>
      </c>
      <c r="H1553">
        <v>58.288770053475901</v>
      </c>
      <c r="I1553">
        <v>311</v>
      </c>
      <c r="J1553">
        <v>57</v>
      </c>
      <c r="K1553">
        <v>151</v>
      </c>
      <c r="L1553">
        <v>178</v>
      </c>
      <c r="M1553" s="38"/>
    </row>
    <row r="1554" spans="1:13" x14ac:dyDescent="0.35">
      <c r="A1554" t="str">
        <f t="shared" ref="A1554:A1617" si="25">CONCATENATE(B1554,C1554,D1554,E1554)</f>
        <v>62 DayOctober-December 2024NHS Greater Glasgow &amp; ClydeAll Cancer Types* (screened excluded)</v>
      </c>
      <c r="B1554" t="s">
        <v>193</v>
      </c>
      <c r="C1554" t="s">
        <v>198</v>
      </c>
      <c r="D1554" t="s">
        <v>11</v>
      </c>
      <c r="E1554" t="s">
        <v>94</v>
      </c>
      <c r="F1554">
        <v>905</v>
      </c>
      <c r="G1554">
        <v>585</v>
      </c>
      <c r="H1554">
        <v>64.6408839779006</v>
      </c>
      <c r="I1554">
        <v>330</v>
      </c>
      <c r="J1554">
        <v>53</v>
      </c>
      <c r="K1554">
        <v>110</v>
      </c>
      <c r="L1554">
        <v>130</v>
      </c>
      <c r="M1554" s="39"/>
    </row>
    <row r="1555" spans="1:13" x14ac:dyDescent="0.35">
      <c r="A1555" t="str">
        <f t="shared" si="25"/>
        <v>62 DayOctober-December 2024NHS HighlandAll Cancer Types* (screened excluded)</v>
      </c>
      <c r="B1555" t="s">
        <v>193</v>
      </c>
      <c r="C1555" t="s">
        <v>198</v>
      </c>
      <c r="D1555" t="s">
        <v>1</v>
      </c>
      <c r="E1555" t="s">
        <v>94</v>
      </c>
      <c r="F1555">
        <v>265</v>
      </c>
      <c r="G1555">
        <v>183</v>
      </c>
      <c r="H1555">
        <v>69.056603773584897</v>
      </c>
      <c r="I1555">
        <v>165</v>
      </c>
      <c r="J1555">
        <v>54</v>
      </c>
      <c r="K1555">
        <v>97</v>
      </c>
      <c r="L1555">
        <v>112</v>
      </c>
      <c r="M1555" s="38"/>
    </row>
    <row r="1556" spans="1:13" x14ac:dyDescent="0.35">
      <c r="A1556" t="str">
        <f t="shared" si="25"/>
        <v>62 DayOctober-December 2024NHS LanarkshireAll Cancer Types* (screened excluded)</v>
      </c>
      <c r="B1556" t="s">
        <v>193</v>
      </c>
      <c r="C1556" t="s">
        <v>198</v>
      </c>
      <c r="D1556" t="s">
        <v>2</v>
      </c>
      <c r="E1556" t="s">
        <v>94</v>
      </c>
      <c r="F1556">
        <v>350</v>
      </c>
      <c r="G1556">
        <v>336</v>
      </c>
      <c r="H1556">
        <v>96</v>
      </c>
      <c r="I1556">
        <v>133</v>
      </c>
      <c r="J1556">
        <v>43</v>
      </c>
      <c r="K1556">
        <v>61</v>
      </c>
      <c r="L1556">
        <v>62</v>
      </c>
      <c r="M1556" s="39"/>
    </row>
    <row r="1557" spans="1:13" x14ac:dyDescent="0.35">
      <c r="A1557" t="str">
        <f t="shared" si="25"/>
        <v>62 DayOctober-December 2024NHS LothianAll Cancer Types* (screened excluded)</v>
      </c>
      <c r="B1557" t="s">
        <v>193</v>
      </c>
      <c r="C1557" t="s">
        <v>198</v>
      </c>
      <c r="D1557" t="s">
        <v>3</v>
      </c>
      <c r="E1557" t="s">
        <v>94</v>
      </c>
      <c r="F1557">
        <v>560</v>
      </c>
      <c r="G1557">
        <v>432</v>
      </c>
      <c r="H1557">
        <v>77.142857142857196</v>
      </c>
      <c r="I1557">
        <v>401</v>
      </c>
      <c r="J1557">
        <v>44</v>
      </c>
      <c r="K1557">
        <v>132</v>
      </c>
      <c r="L1557">
        <v>182</v>
      </c>
      <c r="M1557" s="38"/>
    </row>
    <row r="1558" spans="1:13" x14ac:dyDescent="0.35">
      <c r="A1558" t="str">
        <f t="shared" si="25"/>
        <v>62 DayOctober-December 2024NHS OrkneyAll Cancer Types* (screened excluded)</v>
      </c>
      <c r="B1558" t="s">
        <v>193</v>
      </c>
      <c r="C1558" t="s">
        <v>198</v>
      </c>
      <c r="D1558" t="s">
        <v>4</v>
      </c>
      <c r="E1558" t="s">
        <v>94</v>
      </c>
      <c r="F1558">
        <v>7</v>
      </c>
      <c r="G1558">
        <v>4</v>
      </c>
      <c r="H1558">
        <v>57.142857142857103</v>
      </c>
      <c r="I1558">
        <v>230</v>
      </c>
      <c r="J1558">
        <v>62</v>
      </c>
      <c r="M1558" s="39"/>
    </row>
    <row r="1559" spans="1:13" x14ac:dyDescent="0.35">
      <c r="A1559" t="str">
        <f t="shared" si="25"/>
        <v>62 DayOctober-December 2024NHS ScotlandAll Cancer Types* (screened excluded)</v>
      </c>
      <c r="B1559" t="s">
        <v>193</v>
      </c>
      <c r="C1559" t="s">
        <v>198</v>
      </c>
      <c r="D1559" t="s">
        <v>8</v>
      </c>
      <c r="E1559" t="s">
        <v>94</v>
      </c>
      <c r="F1559">
        <v>3651</v>
      </c>
      <c r="G1559">
        <v>2595</v>
      </c>
      <c r="H1559">
        <v>71.076417419885004</v>
      </c>
      <c r="I1559">
        <v>401</v>
      </c>
      <c r="J1559">
        <v>49</v>
      </c>
      <c r="K1559">
        <v>109</v>
      </c>
      <c r="L1559">
        <v>139</v>
      </c>
      <c r="M1559" s="38"/>
    </row>
    <row r="1560" spans="1:13" x14ac:dyDescent="0.35">
      <c r="A1560" t="str">
        <f t="shared" si="25"/>
        <v>62 DayOctober-December 2024NHS ShetlandAll Cancer Types* (screened excluded)</v>
      </c>
      <c r="B1560" t="s">
        <v>193</v>
      </c>
      <c r="C1560" t="s">
        <v>198</v>
      </c>
      <c r="D1560" t="s">
        <v>5</v>
      </c>
      <c r="E1560" t="s">
        <v>94</v>
      </c>
      <c r="F1560">
        <v>21</v>
      </c>
      <c r="G1560">
        <v>12</v>
      </c>
      <c r="H1560">
        <v>57.142857142857103</v>
      </c>
      <c r="I1560">
        <v>122</v>
      </c>
      <c r="J1560">
        <v>59</v>
      </c>
      <c r="M1560" s="39"/>
    </row>
    <row r="1561" spans="1:13" x14ac:dyDescent="0.35">
      <c r="A1561" t="str">
        <f t="shared" si="25"/>
        <v>62 DayOctober-December 2024NHS TaysideAll Cancer Types* (screened excluded)</v>
      </c>
      <c r="B1561" t="s">
        <v>193</v>
      </c>
      <c r="C1561" t="s">
        <v>198</v>
      </c>
      <c r="D1561" t="s">
        <v>6</v>
      </c>
      <c r="E1561" t="s">
        <v>94</v>
      </c>
      <c r="F1561">
        <v>263</v>
      </c>
      <c r="G1561">
        <v>155</v>
      </c>
      <c r="H1561">
        <v>58.935361216730001</v>
      </c>
      <c r="I1561">
        <v>218</v>
      </c>
      <c r="J1561">
        <v>57</v>
      </c>
      <c r="K1561">
        <v>107</v>
      </c>
      <c r="L1561">
        <v>122</v>
      </c>
      <c r="M1561" s="38"/>
    </row>
    <row r="1562" spans="1:13" x14ac:dyDescent="0.35">
      <c r="A1562" t="str">
        <f t="shared" si="25"/>
        <v>62 DayOctober-December 2024NHS Western IslesAll Cancer Types* (screened excluded)</v>
      </c>
      <c r="B1562" t="s">
        <v>193</v>
      </c>
      <c r="C1562" t="s">
        <v>198</v>
      </c>
      <c r="D1562" t="s">
        <v>7</v>
      </c>
      <c r="E1562" t="s">
        <v>94</v>
      </c>
      <c r="F1562">
        <v>31</v>
      </c>
      <c r="G1562">
        <v>22</v>
      </c>
      <c r="H1562">
        <v>70.9677419354839</v>
      </c>
      <c r="I1562">
        <v>112</v>
      </c>
      <c r="J1562">
        <v>50</v>
      </c>
      <c r="M1562" s="39"/>
    </row>
    <row r="1563" spans="1:13" x14ac:dyDescent="0.35">
      <c r="A1563" t="str">
        <f t="shared" si="25"/>
        <v>62 DayOctober-December 2024SCANAll Cancer Types* (screened excluded)</v>
      </c>
      <c r="B1563" t="s">
        <v>193</v>
      </c>
      <c r="C1563" t="s">
        <v>198</v>
      </c>
      <c r="D1563" t="s">
        <v>9</v>
      </c>
      <c r="E1563" t="s">
        <v>94</v>
      </c>
      <c r="F1563">
        <v>963</v>
      </c>
      <c r="G1563">
        <v>744</v>
      </c>
      <c r="H1563">
        <v>77.258566978193102</v>
      </c>
      <c r="I1563">
        <v>401</v>
      </c>
      <c r="J1563">
        <v>45</v>
      </c>
      <c r="K1563">
        <v>121</v>
      </c>
      <c r="L1563">
        <v>174</v>
      </c>
      <c r="M1563" s="38"/>
    </row>
    <row r="1564" spans="1:13" x14ac:dyDescent="0.35">
      <c r="A1564" t="str">
        <f t="shared" si="25"/>
        <v>62 DayOctober-December 2024WOSCANAll Cancer Types* (screened excluded)</v>
      </c>
      <c r="B1564" t="s">
        <v>193</v>
      </c>
      <c r="C1564" t="s">
        <v>198</v>
      </c>
      <c r="D1564" t="s">
        <v>10</v>
      </c>
      <c r="E1564" t="s">
        <v>94</v>
      </c>
      <c r="F1564">
        <v>1727</v>
      </c>
      <c r="G1564">
        <v>1257</v>
      </c>
      <c r="H1564">
        <v>72.785176606832707</v>
      </c>
      <c r="I1564">
        <v>330</v>
      </c>
      <c r="J1564">
        <v>49</v>
      </c>
      <c r="K1564">
        <v>100</v>
      </c>
      <c r="L1564">
        <v>122</v>
      </c>
      <c r="M1564" s="39"/>
    </row>
    <row r="1565" spans="1:13" x14ac:dyDescent="0.35">
      <c r="A1565" t="str">
        <f t="shared" si="25"/>
        <v>62 DayOctober-December 2024NCAAll Cancer Types* (screened only)</v>
      </c>
      <c r="B1565" t="s">
        <v>193</v>
      </c>
      <c r="C1565" t="s">
        <v>198</v>
      </c>
      <c r="D1565" t="s">
        <v>150</v>
      </c>
      <c r="E1565" t="s">
        <v>95</v>
      </c>
      <c r="F1565">
        <v>197</v>
      </c>
      <c r="G1565">
        <v>155</v>
      </c>
      <c r="H1565">
        <v>78.680203045685303</v>
      </c>
      <c r="I1565">
        <v>228</v>
      </c>
      <c r="J1565">
        <v>47</v>
      </c>
      <c r="K1565">
        <v>101</v>
      </c>
      <c r="L1565">
        <v>142</v>
      </c>
      <c r="M1565" s="38"/>
    </row>
    <row r="1566" spans="1:13" x14ac:dyDescent="0.35">
      <c r="A1566" t="str">
        <f t="shared" si="25"/>
        <v>62 DayOctober-December 2024NHS Ayrshire &amp; ArranAll Cancer Types* (screened only)</v>
      </c>
      <c r="B1566" t="s">
        <v>193</v>
      </c>
      <c r="C1566" t="s">
        <v>198</v>
      </c>
      <c r="D1566" t="s">
        <v>162</v>
      </c>
      <c r="E1566" t="s">
        <v>95</v>
      </c>
      <c r="F1566">
        <v>63</v>
      </c>
      <c r="G1566">
        <v>61</v>
      </c>
      <c r="H1566">
        <v>96.825396825396794</v>
      </c>
      <c r="I1566">
        <v>72</v>
      </c>
      <c r="J1566">
        <v>42</v>
      </c>
      <c r="K1566">
        <v>61</v>
      </c>
      <c r="L1566">
        <v>62</v>
      </c>
      <c r="M1566" s="39"/>
    </row>
    <row r="1567" spans="1:13" x14ac:dyDescent="0.35">
      <c r="A1567" t="str">
        <f t="shared" si="25"/>
        <v>62 DayOctober-December 2024NHS BordersAll Cancer Types* (screened only)</v>
      </c>
      <c r="B1567" t="s">
        <v>193</v>
      </c>
      <c r="C1567" t="s">
        <v>198</v>
      </c>
      <c r="D1567" t="s">
        <v>0</v>
      </c>
      <c r="E1567" t="s">
        <v>95</v>
      </c>
      <c r="F1567">
        <v>4</v>
      </c>
      <c r="G1567">
        <v>3</v>
      </c>
      <c r="H1567">
        <v>75</v>
      </c>
      <c r="I1567">
        <v>73</v>
      </c>
      <c r="J1567">
        <v>60</v>
      </c>
      <c r="M1567" s="38"/>
    </row>
    <row r="1568" spans="1:13" x14ac:dyDescent="0.35">
      <c r="A1568" t="str">
        <f t="shared" si="25"/>
        <v>62 DayOctober-December 2024NHS Dumfries &amp; GallowayAll Cancer Types* (screened only)</v>
      </c>
      <c r="B1568" t="s">
        <v>193</v>
      </c>
      <c r="C1568" t="s">
        <v>198</v>
      </c>
      <c r="D1568" t="s">
        <v>163</v>
      </c>
      <c r="E1568" t="s">
        <v>95</v>
      </c>
      <c r="F1568">
        <v>10</v>
      </c>
      <c r="G1568">
        <v>10</v>
      </c>
      <c r="H1568">
        <v>100</v>
      </c>
      <c r="I1568">
        <v>60</v>
      </c>
      <c r="J1568">
        <v>38</v>
      </c>
      <c r="M1568" s="39"/>
    </row>
    <row r="1569" spans="1:13" x14ac:dyDescent="0.35">
      <c r="A1569" t="str">
        <f t="shared" si="25"/>
        <v>62 DayOctober-December 2024NHS FifeAll Cancer Types* (screened only)</v>
      </c>
      <c r="B1569" t="s">
        <v>193</v>
      </c>
      <c r="C1569" t="s">
        <v>198</v>
      </c>
      <c r="D1569" t="s">
        <v>164</v>
      </c>
      <c r="E1569" t="s">
        <v>95</v>
      </c>
      <c r="F1569">
        <v>15</v>
      </c>
      <c r="G1569">
        <v>9</v>
      </c>
      <c r="H1569">
        <v>60</v>
      </c>
      <c r="I1569">
        <v>106</v>
      </c>
      <c r="J1569">
        <v>58</v>
      </c>
      <c r="M1569" s="38"/>
    </row>
    <row r="1570" spans="1:13" x14ac:dyDescent="0.35">
      <c r="A1570" t="str">
        <f t="shared" si="25"/>
        <v>62 DayOctober-December 2024NHS Forth ValleyAll Cancer Types* (screened only)</v>
      </c>
      <c r="B1570" t="s">
        <v>193</v>
      </c>
      <c r="C1570" t="s">
        <v>198</v>
      </c>
      <c r="D1570" t="s">
        <v>165</v>
      </c>
      <c r="E1570" t="s">
        <v>95</v>
      </c>
      <c r="F1570">
        <v>8</v>
      </c>
      <c r="G1570">
        <v>6</v>
      </c>
      <c r="H1570">
        <v>75</v>
      </c>
      <c r="I1570">
        <v>81</v>
      </c>
      <c r="J1570">
        <v>50</v>
      </c>
      <c r="M1570" s="39"/>
    </row>
    <row r="1571" spans="1:13" x14ac:dyDescent="0.35">
      <c r="A1571" t="str">
        <f t="shared" si="25"/>
        <v>62 DayOctober-December 2024NHS GrampianAll Cancer Types* (screened only)</v>
      </c>
      <c r="B1571" t="s">
        <v>193</v>
      </c>
      <c r="C1571" t="s">
        <v>198</v>
      </c>
      <c r="D1571" t="s">
        <v>166</v>
      </c>
      <c r="E1571" t="s">
        <v>95</v>
      </c>
      <c r="F1571">
        <v>92</v>
      </c>
      <c r="G1571">
        <v>63</v>
      </c>
      <c r="H1571">
        <v>68.478260869565204</v>
      </c>
      <c r="I1571">
        <v>228</v>
      </c>
      <c r="J1571">
        <v>50</v>
      </c>
      <c r="K1571">
        <v>150</v>
      </c>
      <c r="L1571">
        <v>179</v>
      </c>
      <c r="M1571" s="38"/>
    </row>
    <row r="1572" spans="1:13" x14ac:dyDescent="0.35">
      <c r="A1572" t="str">
        <f t="shared" si="25"/>
        <v>62 DayOctober-December 2024NHS Greater Glasgow &amp; ClydeAll Cancer Types* (screened only)</v>
      </c>
      <c r="B1572" t="s">
        <v>193</v>
      </c>
      <c r="C1572" t="s">
        <v>198</v>
      </c>
      <c r="D1572" t="s">
        <v>11</v>
      </c>
      <c r="E1572" t="s">
        <v>95</v>
      </c>
      <c r="F1572">
        <v>197</v>
      </c>
      <c r="G1572">
        <v>171</v>
      </c>
      <c r="H1572">
        <v>86.802030456852805</v>
      </c>
      <c r="I1572">
        <v>104</v>
      </c>
      <c r="J1572">
        <v>47</v>
      </c>
      <c r="K1572">
        <v>68</v>
      </c>
      <c r="L1572">
        <v>81</v>
      </c>
      <c r="M1572" s="39"/>
    </row>
    <row r="1573" spans="1:13" x14ac:dyDescent="0.35">
      <c r="A1573" t="str">
        <f t="shared" si="25"/>
        <v>62 DayOctober-December 2024NHS HighlandAll Cancer Types* (screened only)</v>
      </c>
      <c r="B1573" t="s">
        <v>193</v>
      </c>
      <c r="C1573" t="s">
        <v>198</v>
      </c>
      <c r="D1573" t="s">
        <v>1</v>
      </c>
      <c r="E1573" t="s">
        <v>95</v>
      </c>
      <c r="F1573">
        <v>54</v>
      </c>
      <c r="G1573">
        <v>45</v>
      </c>
      <c r="H1573">
        <v>83.3333333333333</v>
      </c>
      <c r="I1573">
        <v>116</v>
      </c>
      <c r="J1573">
        <v>50</v>
      </c>
      <c r="K1573">
        <v>68</v>
      </c>
      <c r="L1573">
        <v>77</v>
      </c>
      <c r="M1573" s="38"/>
    </row>
    <row r="1574" spans="1:13" x14ac:dyDescent="0.35">
      <c r="A1574" t="str">
        <f t="shared" si="25"/>
        <v>62 DayOctober-December 2024NHS LanarkshireAll Cancer Types* (screened only)</v>
      </c>
      <c r="B1574" t="s">
        <v>193</v>
      </c>
      <c r="C1574" t="s">
        <v>198</v>
      </c>
      <c r="D1574" t="s">
        <v>2</v>
      </c>
      <c r="E1574" t="s">
        <v>95</v>
      </c>
      <c r="F1574">
        <v>15</v>
      </c>
      <c r="G1574">
        <v>15</v>
      </c>
      <c r="H1574">
        <v>100</v>
      </c>
      <c r="I1574">
        <v>62</v>
      </c>
      <c r="J1574">
        <v>46</v>
      </c>
      <c r="M1574" s="39"/>
    </row>
    <row r="1575" spans="1:13" x14ac:dyDescent="0.35">
      <c r="A1575" t="str">
        <f t="shared" si="25"/>
        <v>62 DayOctober-December 2024NHS LothianAll Cancer Types* (screened only)</v>
      </c>
      <c r="B1575" t="s">
        <v>193</v>
      </c>
      <c r="C1575" t="s">
        <v>198</v>
      </c>
      <c r="D1575" t="s">
        <v>3</v>
      </c>
      <c r="E1575" t="s">
        <v>95</v>
      </c>
      <c r="F1575">
        <v>149</v>
      </c>
      <c r="G1575">
        <v>141</v>
      </c>
      <c r="H1575">
        <v>94.630872483221495</v>
      </c>
      <c r="I1575">
        <v>96</v>
      </c>
      <c r="J1575">
        <v>48</v>
      </c>
      <c r="K1575">
        <v>60</v>
      </c>
      <c r="L1575">
        <v>63</v>
      </c>
      <c r="M1575" s="38"/>
    </row>
    <row r="1576" spans="1:13" x14ac:dyDescent="0.35">
      <c r="A1576" t="str">
        <f t="shared" si="25"/>
        <v>62 DayOctober-December 2024NHS ScotlandAll Cancer Types* (screened only)</v>
      </c>
      <c r="B1576" t="s">
        <v>193</v>
      </c>
      <c r="C1576" t="s">
        <v>198</v>
      </c>
      <c r="D1576" t="s">
        <v>8</v>
      </c>
      <c r="E1576" t="s">
        <v>95</v>
      </c>
      <c r="F1576">
        <v>658</v>
      </c>
      <c r="G1576">
        <v>571</v>
      </c>
      <c r="H1576">
        <v>86.778115501519807</v>
      </c>
      <c r="I1576">
        <v>228</v>
      </c>
      <c r="J1576">
        <v>47</v>
      </c>
      <c r="K1576">
        <v>68</v>
      </c>
      <c r="L1576">
        <v>86</v>
      </c>
      <c r="M1576" s="39"/>
    </row>
    <row r="1577" spans="1:13" x14ac:dyDescent="0.35">
      <c r="A1577" t="str">
        <f t="shared" si="25"/>
        <v>62 DayOctober-December 2024NHS TaysideAll Cancer Types* (screened only)</v>
      </c>
      <c r="B1577" t="s">
        <v>193</v>
      </c>
      <c r="C1577" t="s">
        <v>198</v>
      </c>
      <c r="D1577" t="s">
        <v>6</v>
      </c>
      <c r="E1577" t="s">
        <v>95</v>
      </c>
      <c r="F1577">
        <v>50</v>
      </c>
      <c r="G1577">
        <v>46</v>
      </c>
      <c r="H1577">
        <v>92</v>
      </c>
      <c r="I1577">
        <v>82</v>
      </c>
      <c r="J1577">
        <v>37</v>
      </c>
      <c r="K1577">
        <v>61</v>
      </c>
      <c r="L1577">
        <v>67</v>
      </c>
      <c r="M1577" s="38"/>
    </row>
    <row r="1578" spans="1:13" x14ac:dyDescent="0.35">
      <c r="A1578" t="str">
        <f t="shared" si="25"/>
        <v>62 DayOctober-December 2024NHS Western IslesAll Cancer Types* (screened only)</v>
      </c>
      <c r="B1578" t="s">
        <v>193</v>
      </c>
      <c r="C1578" t="s">
        <v>198</v>
      </c>
      <c r="D1578" t="s">
        <v>7</v>
      </c>
      <c r="E1578" t="s">
        <v>95</v>
      </c>
      <c r="F1578">
        <v>1</v>
      </c>
      <c r="G1578">
        <v>1</v>
      </c>
      <c r="H1578">
        <v>100</v>
      </c>
      <c r="I1578">
        <v>62</v>
      </c>
      <c r="M1578" s="39"/>
    </row>
    <row r="1579" spans="1:13" x14ac:dyDescent="0.35">
      <c r="A1579" t="str">
        <f t="shared" si="25"/>
        <v>62 DayOctober-December 2024SCANAll Cancer Types* (screened only)</v>
      </c>
      <c r="B1579" t="s">
        <v>193</v>
      </c>
      <c r="C1579" t="s">
        <v>198</v>
      </c>
      <c r="D1579" t="s">
        <v>9</v>
      </c>
      <c r="E1579" t="s">
        <v>95</v>
      </c>
      <c r="F1579">
        <v>178</v>
      </c>
      <c r="G1579">
        <v>163</v>
      </c>
      <c r="H1579">
        <v>91.573033707865207</v>
      </c>
      <c r="I1579">
        <v>106</v>
      </c>
      <c r="J1579">
        <v>48</v>
      </c>
      <c r="K1579">
        <v>61</v>
      </c>
      <c r="L1579">
        <v>68</v>
      </c>
      <c r="M1579" s="38"/>
    </row>
    <row r="1580" spans="1:13" x14ac:dyDescent="0.35">
      <c r="A1580" t="str">
        <f t="shared" si="25"/>
        <v>62 DayOctober-December 2024WOSCANAll Cancer Types* (screened only)</v>
      </c>
      <c r="B1580" t="s">
        <v>193</v>
      </c>
      <c r="C1580" t="s">
        <v>198</v>
      </c>
      <c r="D1580" t="s">
        <v>10</v>
      </c>
      <c r="E1580" t="s">
        <v>95</v>
      </c>
      <c r="F1580">
        <v>283</v>
      </c>
      <c r="G1580">
        <v>253</v>
      </c>
      <c r="H1580">
        <v>89.399293286219105</v>
      </c>
      <c r="I1580">
        <v>104</v>
      </c>
      <c r="J1580">
        <v>46</v>
      </c>
      <c r="K1580">
        <v>63</v>
      </c>
      <c r="L1580">
        <v>79</v>
      </c>
      <c r="M1580" s="39"/>
    </row>
    <row r="1581" spans="1:13" x14ac:dyDescent="0.35">
      <c r="A1581" t="str">
        <f t="shared" si="25"/>
        <v>62 DayOctober-December 2024NCABreast</v>
      </c>
      <c r="B1581" t="s">
        <v>193</v>
      </c>
      <c r="C1581" t="s">
        <v>198</v>
      </c>
      <c r="D1581" t="s">
        <v>150</v>
      </c>
      <c r="E1581" t="s">
        <v>12</v>
      </c>
      <c r="F1581">
        <v>291</v>
      </c>
      <c r="G1581">
        <v>221</v>
      </c>
      <c r="H1581">
        <v>75.945017182130599</v>
      </c>
      <c r="I1581">
        <v>143</v>
      </c>
      <c r="J1581">
        <v>49</v>
      </c>
      <c r="K1581">
        <v>82</v>
      </c>
      <c r="L1581">
        <v>97</v>
      </c>
      <c r="M1581" s="38"/>
    </row>
    <row r="1582" spans="1:13" x14ac:dyDescent="0.35">
      <c r="A1582" t="str">
        <f t="shared" si="25"/>
        <v>62 DayOctober-December 2024NHS Ayrshire &amp; ArranBreast</v>
      </c>
      <c r="B1582" t="s">
        <v>193</v>
      </c>
      <c r="C1582" t="s">
        <v>198</v>
      </c>
      <c r="D1582" t="s">
        <v>162</v>
      </c>
      <c r="E1582" t="s">
        <v>12</v>
      </c>
      <c r="F1582">
        <v>92</v>
      </c>
      <c r="G1582">
        <v>63</v>
      </c>
      <c r="H1582">
        <v>68.478260869565204</v>
      </c>
      <c r="I1582">
        <v>97</v>
      </c>
      <c r="J1582">
        <v>55</v>
      </c>
      <c r="K1582">
        <v>78</v>
      </c>
      <c r="L1582">
        <v>82</v>
      </c>
      <c r="M1582" s="39"/>
    </row>
    <row r="1583" spans="1:13" x14ac:dyDescent="0.35">
      <c r="A1583" t="str">
        <f t="shared" si="25"/>
        <v>62 DayOctober-December 2024NHS BordersBreast</v>
      </c>
      <c r="B1583" t="s">
        <v>193</v>
      </c>
      <c r="C1583" t="s">
        <v>198</v>
      </c>
      <c r="D1583" t="s">
        <v>0</v>
      </c>
      <c r="E1583" t="s">
        <v>12</v>
      </c>
      <c r="F1583">
        <v>11</v>
      </c>
      <c r="G1583">
        <v>11</v>
      </c>
      <c r="H1583">
        <v>100</v>
      </c>
      <c r="I1583">
        <v>61</v>
      </c>
      <c r="J1583">
        <v>50</v>
      </c>
      <c r="M1583" s="38"/>
    </row>
    <row r="1584" spans="1:13" x14ac:dyDescent="0.35">
      <c r="A1584" t="str">
        <f t="shared" si="25"/>
        <v>62 DayOctober-December 2024NHS Dumfries &amp; GallowayBreast</v>
      </c>
      <c r="B1584" t="s">
        <v>193</v>
      </c>
      <c r="C1584" t="s">
        <v>198</v>
      </c>
      <c r="D1584" t="s">
        <v>163</v>
      </c>
      <c r="E1584" t="s">
        <v>12</v>
      </c>
      <c r="F1584">
        <v>17</v>
      </c>
      <c r="G1584">
        <v>17</v>
      </c>
      <c r="H1584">
        <v>100</v>
      </c>
      <c r="I1584">
        <v>60</v>
      </c>
      <c r="J1584">
        <v>36</v>
      </c>
      <c r="M1584" s="39"/>
    </row>
    <row r="1585" spans="1:13" x14ac:dyDescent="0.35">
      <c r="A1585" t="str">
        <f t="shared" si="25"/>
        <v>62 DayOctober-December 2024NHS FifeBreast</v>
      </c>
      <c r="B1585" t="s">
        <v>193</v>
      </c>
      <c r="C1585" t="s">
        <v>198</v>
      </c>
      <c r="D1585" t="s">
        <v>164</v>
      </c>
      <c r="E1585" t="s">
        <v>12</v>
      </c>
      <c r="F1585">
        <v>36</v>
      </c>
      <c r="G1585">
        <v>35</v>
      </c>
      <c r="H1585">
        <v>97.2222222222222</v>
      </c>
      <c r="I1585">
        <v>63</v>
      </c>
      <c r="J1585">
        <v>36</v>
      </c>
      <c r="M1585" s="38"/>
    </row>
    <row r="1586" spans="1:13" x14ac:dyDescent="0.35">
      <c r="A1586" t="str">
        <f t="shared" si="25"/>
        <v>62 DayOctober-December 2024NHS Forth ValleyBreast</v>
      </c>
      <c r="B1586" t="s">
        <v>193</v>
      </c>
      <c r="C1586" t="s">
        <v>198</v>
      </c>
      <c r="D1586" t="s">
        <v>165</v>
      </c>
      <c r="E1586" t="s">
        <v>12</v>
      </c>
      <c r="F1586">
        <v>36</v>
      </c>
      <c r="G1586">
        <v>36</v>
      </c>
      <c r="H1586">
        <v>100</v>
      </c>
      <c r="I1586">
        <v>57</v>
      </c>
      <c r="J1586">
        <v>35</v>
      </c>
      <c r="M1586" s="39"/>
    </row>
    <row r="1587" spans="1:13" x14ac:dyDescent="0.35">
      <c r="A1587" t="str">
        <f t="shared" si="25"/>
        <v>62 DayOctober-December 2024NHS GrampianBreast</v>
      </c>
      <c r="B1587" t="s">
        <v>193</v>
      </c>
      <c r="C1587" t="s">
        <v>198</v>
      </c>
      <c r="D1587" t="s">
        <v>166</v>
      </c>
      <c r="E1587" t="s">
        <v>12</v>
      </c>
      <c r="F1587">
        <v>120</v>
      </c>
      <c r="G1587">
        <v>92</v>
      </c>
      <c r="H1587">
        <v>76.6666666666667</v>
      </c>
      <c r="I1587">
        <v>111</v>
      </c>
      <c r="J1587">
        <v>48</v>
      </c>
      <c r="K1587">
        <v>76</v>
      </c>
      <c r="L1587">
        <v>89</v>
      </c>
      <c r="M1587" s="38"/>
    </row>
    <row r="1588" spans="1:13" x14ac:dyDescent="0.35">
      <c r="A1588" t="str">
        <f t="shared" si="25"/>
        <v>62 DayOctober-December 2024NHS Greater Glasgow &amp; ClydeBreast</v>
      </c>
      <c r="B1588" t="s">
        <v>193</v>
      </c>
      <c r="C1588" t="s">
        <v>198</v>
      </c>
      <c r="D1588" t="s">
        <v>11</v>
      </c>
      <c r="E1588" t="s">
        <v>12</v>
      </c>
      <c r="F1588">
        <v>338</v>
      </c>
      <c r="G1588">
        <v>322</v>
      </c>
      <c r="H1588">
        <v>95.266272189349095</v>
      </c>
      <c r="I1588">
        <v>99</v>
      </c>
      <c r="J1588">
        <v>42</v>
      </c>
      <c r="K1588">
        <v>58</v>
      </c>
      <c r="L1588">
        <v>62</v>
      </c>
      <c r="M1588" s="38"/>
    </row>
    <row r="1589" spans="1:13" x14ac:dyDescent="0.35">
      <c r="A1589" t="str">
        <f t="shared" si="25"/>
        <v>62 DayOctober-December 2024NHS HighlandBreast</v>
      </c>
      <c r="B1589" t="s">
        <v>193</v>
      </c>
      <c r="C1589" t="s">
        <v>198</v>
      </c>
      <c r="D1589" t="s">
        <v>1</v>
      </c>
      <c r="E1589" t="s">
        <v>12</v>
      </c>
      <c r="F1589">
        <v>87</v>
      </c>
      <c r="G1589">
        <v>56</v>
      </c>
      <c r="H1589">
        <v>64.367816091953998</v>
      </c>
      <c r="I1589">
        <v>143</v>
      </c>
      <c r="J1589">
        <v>57</v>
      </c>
      <c r="K1589">
        <v>100</v>
      </c>
      <c r="L1589">
        <v>107</v>
      </c>
      <c r="M1589" s="39"/>
    </row>
    <row r="1590" spans="1:13" x14ac:dyDescent="0.35">
      <c r="A1590" t="str">
        <f t="shared" si="25"/>
        <v>62 DayOctober-December 2024NHS LanarkshireBreast</v>
      </c>
      <c r="B1590" t="s">
        <v>193</v>
      </c>
      <c r="C1590" t="s">
        <v>198</v>
      </c>
      <c r="D1590" t="s">
        <v>2</v>
      </c>
      <c r="E1590" t="s">
        <v>12</v>
      </c>
      <c r="F1590">
        <v>66</v>
      </c>
      <c r="G1590">
        <v>66</v>
      </c>
      <c r="H1590">
        <v>100</v>
      </c>
      <c r="I1590">
        <v>61</v>
      </c>
      <c r="J1590">
        <v>37</v>
      </c>
      <c r="K1590">
        <v>50</v>
      </c>
      <c r="L1590">
        <v>54</v>
      </c>
      <c r="M1590" s="38"/>
    </row>
    <row r="1591" spans="1:13" x14ac:dyDescent="0.35">
      <c r="A1591" t="str">
        <f t="shared" si="25"/>
        <v>62 DayOctober-December 2024NHS LothianBreast</v>
      </c>
      <c r="B1591" t="s">
        <v>193</v>
      </c>
      <c r="C1591" t="s">
        <v>198</v>
      </c>
      <c r="D1591" t="s">
        <v>3</v>
      </c>
      <c r="E1591" t="s">
        <v>12</v>
      </c>
      <c r="F1591">
        <v>221</v>
      </c>
      <c r="G1591">
        <v>219</v>
      </c>
      <c r="H1591">
        <v>99.095022624434407</v>
      </c>
      <c r="I1591">
        <v>94</v>
      </c>
      <c r="J1591">
        <v>42</v>
      </c>
      <c r="K1591">
        <v>57</v>
      </c>
      <c r="L1591">
        <v>59</v>
      </c>
      <c r="M1591" s="39"/>
    </row>
    <row r="1592" spans="1:13" x14ac:dyDescent="0.35">
      <c r="A1592" t="str">
        <f t="shared" si="25"/>
        <v>62 DayOctober-December 2024NHS ScotlandBreast</v>
      </c>
      <c r="B1592" t="s">
        <v>193</v>
      </c>
      <c r="C1592" t="s">
        <v>198</v>
      </c>
      <c r="D1592" t="s">
        <v>8</v>
      </c>
      <c r="E1592" t="s">
        <v>12</v>
      </c>
      <c r="F1592">
        <v>1108</v>
      </c>
      <c r="G1592">
        <v>990</v>
      </c>
      <c r="H1592">
        <v>89.350180505415196</v>
      </c>
      <c r="I1592">
        <v>143</v>
      </c>
      <c r="J1592">
        <v>43</v>
      </c>
      <c r="K1592">
        <v>63</v>
      </c>
      <c r="L1592">
        <v>77</v>
      </c>
      <c r="M1592" s="38"/>
    </row>
    <row r="1593" spans="1:13" x14ac:dyDescent="0.35">
      <c r="A1593" t="str">
        <f t="shared" si="25"/>
        <v>62 DayOctober-December 2024NHS ShetlandBreast</v>
      </c>
      <c r="B1593" t="s">
        <v>193</v>
      </c>
      <c r="C1593" t="s">
        <v>198</v>
      </c>
      <c r="D1593" t="s">
        <v>5</v>
      </c>
      <c r="E1593" t="s">
        <v>12</v>
      </c>
      <c r="F1593">
        <v>1</v>
      </c>
      <c r="G1593">
        <v>1</v>
      </c>
      <c r="H1593">
        <v>100</v>
      </c>
      <c r="I1593">
        <v>38</v>
      </c>
      <c r="M1593" s="39"/>
    </row>
    <row r="1594" spans="1:13" x14ac:dyDescent="0.35">
      <c r="A1594" t="str">
        <f t="shared" si="25"/>
        <v>62 DayOctober-December 2024NHS TaysideBreast</v>
      </c>
      <c r="B1594" t="s">
        <v>193</v>
      </c>
      <c r="C1594" t="s">
        <v>198</v>
      </c>
      <c r="D1594" t="s">
        <v>6</v>
      </c>
      <c r="E1594" t="s">
        <v>12</v>
      </c>
      <c r="F1594">
        <v>82</v>
      </c>
      <c r="G1594">
        <v>72</v>
      </c>
      <c r="H1594">
        <v>87.804878048780495</v>
      </c>
      <c r="I1594">
        <v>125</v>
      </c>
      <c r="J1594">
        <v>44</v>
      </c>
      <c r="K1594">
        <v>65</v>
      </c>
      <c r="L1594">
        <v>79</v>
      </c>
      <c r="M1594" s="38"/>
    </row>
    <row r="1595" spans="1:13" x14ac:dyDescent="0.35">
      <c r="A1595" t="str">
        <f t="shared" si="25"/>
        <v>62 DayOctober-December 2024NHS Western IslesBreast</v>
      </c>
      <c r="B1595" t="s">
        <v>193</v>
      </c>
      <c r="C1595" t="s">
        <v>198</v>
      </c>
      <c r="D1595" t="s">
        <v>7</v>
      </c>
      <c r="E1595" t="s">
        <v>12</v>
      </c>
      <c r="F1595">
        <v>1</v>
      </c>
      <c r="G1595">
        <v>0</v>
      </c>
      <c r="H1595">
        <v>0</v>
      </c>
      <c r="I1595">
        <v>73</v>
      </c>
      <c r="M1595" s="39"/>
    </row>
    <row r="1596" spans="1:13" x14ac:dyDescent="0.35">
      <c r="A1596" t="str">
        <f t="shared" si="25"/>
        <v>62 DayOctober-December 2024SCANBreast</v>
      </c>
      <c r="B1596" t="s">
        <v>193</v>
      </c>
      <c r="C1596" t="s">
        <v>198</v>
      </c>
      <c r="D1596" t="s">
        <v>9</v>
      </c>
      <c r="E1596" t="s">
        <v>12</v>
      </c>
      <c r="F1596">
        <v>285</v>
      </c>
      <c r="G1596">
        <v>282</v>
      </c>
      <c r="H1596">
        <v>98.947368421052602</v>
      </c>
      <c r="I1596">
        <v>94</v>
      </c>
      <c r="J1596">
        <v>42</v>
      </c>
      <c r="K1596">
        <v>57</v>
      </c>
      <c r="L1596">
        <v>59</v>
      </c>
      <c r="M1596" s="38"/>
    </row>
    <row r="1597" spans="1:13" x14ac:dyDescent="0.35">
      <c r="A1597" t="str">
        <f t="shared" si="25"/>
        <v>62 DayOctober-December 2024WOSCANBreast</v>
      </c>
      <c r="B1597" t="s">
        <v>193</v>
      </c>
      <c r="C1597" t="s">
        <v>198</v>
      </c>
      <c r="D1597" t="s">
        <v>10</v>
      </c>
      <c r="E1597" t="s">
        <v>12</v>
      </c>
      <c r="F1597">
        <v>532</v>
      </c>
      <c r="G1597">
        <v>487</v>
      </c>
      <c r="H1597">
        <v>91.541353383458599</v>
      </c>
      <c r="I1597">
        <v>99</v>
      </c>
      <c r="J1597">
        <v>43</v>
      </c>
      <c r="K1597">
        <v>62</v>
      </c>
      <c r="L1597">
        <v>68</v>
      </c>
      <c r="M1597" s="39"/>
    </row>
    <row r="1598" spans="1:13" x14ac:dyDescent="0.35">
      <c r="A1598" t="str">
        <f t="shared" si="25"/>
        <v>62 DayOctober-December 2024NCABreast (screened excluded)</v>
      </c>
      <c r="B1598" t="s">
        <v>193</v>
      </c>
      <c r="C1598" t="s">
        <v>198</v>
      </c>
      <c r="D1598" t="s">
        <v>150</v>
      </c>
      <c r="E1598" t="s">
        <v>30</v>
      </c>
      <c r="F1598">
        <v>135</v>
      </c>
      <c r="G1598">
        <v>81</v>
      </c>
      <c r="H1598">
        <v>60</v>
      </c>
      <c r="I1598">
        <v>143</v>
      </c>
      <c r="J1598">
        <v>60</v>
      </c>
      <c r="K1598">
        <v>94</v>
      </c>
      <c r="L1598">
        <v>107</v>
      </c>
      <c r="M1598" s="38"/>
    </row>
    <row r="1599" spans="1:13" x14ac:dyDescent="0.35">
      <c r="A1599" t="str">
        <f t="shared" si="25"/>
        <v>62 DayOctober-December 2024NHS Ayrshire &amp; ArranBreast (screened excluded)</v>
      </c>
      <c r="B1599" t="s">
        <v>193</v>
      </c>
      <c r="C1599" t="s">
        <v>198</v>
      </c>
      <c r="D1599" t="s">
        <v>162</v>
      </c>
      <c r="E1599" t="s">
        <v>30</v>
      </c>
      <c r="F1599">
        <v>43</v>
      </c>
      <c r="G1599">
        <v>14</v>
      </c>
      <c r="H1599">
        <v>32.558139534883701</v>
      </c>
      <c r="I1599">
        <v>97</v>
      </c>
      <c r="J1599">
        <v>66</v>
      </c>
      <c r="K1599">
        <v>83</v>
      </c>
      <c r="L1599">
        <v>84</v>
      </c>
      <c r="M1599" s="39"/>
    </row>
    <row r="1600" spans="1:13" x14ac:dyDescent="0.35">
      <c r="A1600" t="str">
        <f t="shared" si="25"/>
        <v>62 DayOctober-December 2024NHS BordersBreast (screened excluded)</v>
      </c>
      <c r="B1600" t="s">
        <v>193</v>
      </c>
      <c r="C1600" t="s">
        <v>198</v>
      </c>
      <c r="D1600" t="s">
        <v>0</v>
      </c>
      <c r="E1600" t="s">
        <v>30</v>
      </c>
      <c r="F1600">
        <v>11</v>
      </c>
      <c r="G1600">
        <v>11</v>
      </c>
      <c r="H1600">
        <v>100</v>
      </c>
      <c r="I1600">
        <v>61</v>
      </c>
      <c r="J1600">
        <v>50</v>
      </c>
      <c r="M1600" s="38"/>
    </row>
    <row r="1601" spans="1:13" x14ac:dyDescent="0.35">
      <c r="A1601" t="str">
        <f t="shared" si="25"/>
        <v>62 DayOctober-December 2024NHS Dumfries &amp; GallowayBreast (screened excluded)</v>
      </c>
      <c r="B1601" t="s">
        <v>193</v>
      </c>
      <c r="C1601" t="s">
        <v>198</v>
      </c>
      <c r="D1601" t="s">
        <v>163</v>
      </c>
      <c r="E1601" t="s">
        <v>30</v>
      </c>
      <c r="F1601">
        <v>17</v>
      </c>
      <c r="G1601">
        <v>17</v>
      </c>
      <c r="H1601">
        <v>100</v>
      </c>
      <c r="I1601">
        <v>60</v>
      </c>
      <c r="J1601">
        <v>36</v>
      </c>
      <c r="M1601" s="39"/>
    </row>
    <row r="1602" spans="1:13" x14ac:dyDescent="0.35">
      <c r="A1602" t="str">
        <f t="shared" si="25"/>
        <v>62 DayOctober-December 2024NHS FifeBreast (screened excluded)</v>
      </c>
      <c r="B1602" t="s">
        <v>193</v>
      </c>
      <c r="C1602" t="s">
        <v>198</v>
      </c>
      <c r="D1602" t="s">
        <v>164</v>
      </c>
      <c r="E1602" t="s">
        <v>30</v>
      </c>
      <c r="F1602">
        <v>36</v>
      </c>
      <c r="G1602">
        <v>35</v>
      </c>
      <c r="H1602">
        <v>97.2222222222222</v>
      </c>
      <c r="I1602">
        <v>63</v>
      </c>
      <c r="J1602">
        <v>36</v>
      </c>
      <c r="M1602" s="38"/>
    </row>
    <row r="1603" spans="1:13" x14ac:dyDescent="0.35">
      <c r="A1603" t="str">
        <f t="shared" si="25"/>
        <v>62 DayOctober-December 2024NHS Forth ValleyBreast (screened excluded)</v>
      </c>
      <c r="B1603" t="s">
        <v>193</v>
      </c>
      <c r="C1603" t="s">
        <v>198</v>
      </c>
      <c r="D1603" t="s">
        <v>165</v>
      </c>
      <c r="E1603" t="s">
        <v>30</v>
      </c>
      <c r="F1603">
        <v>36</v>
      </c>
      <c r="G1603">
        <v>36</v>
      </c>
      <c r="H1603">
        <v>100</v>
      </c>
      <c r="I1603">
        <v>57</v>
      </c>
      <c r="J1603">
        <v>35</v>
      </c>
      <c r="M1603" s="39"/>
    </row>
    <row r="1604" spans="1:13" x14ac:dyDescent="0.35">
      <c r="A1604" t="str">
        <f t="shared" si="25"/>
        <v>62 DayOctober-December 2024NHS GrampianBreast (screened excluded)</v>
      </c>
      <c r="B1604" t="s">
        <v>193</v>
      </c>
      <c r="C1604" t="s">
        <v>198</v>
      </c>
      <c r="D1604" t="s">
        <v>166</v>
      </c>
      <c r="E1604" t="s">
        <v>30</v>
      </c>
      <c r="F1604">
        <v>49</v>
      </c>
      <c r="G1604">
        <v>32</v>
      </c>
      <c r="H1604">
        <v>65.306122448979593</v>
      </c>
      <c r="I1604">
        <v>111</v>
      </c>
      <c r="J1604">
        <v>56</v>
      </c>
      <c r="K1604">
        <v>80</v>
      </c>
      <c r="L1604">
        <v>90</v>
      </c>
      <c r="M1604" s="38"/>
    </row>
    <row r="1605" spans="1:13" x14ac:dyDescent="0.35">
      <c r="A1605" t="str">
        <f t="shared" si="25"/>
        <v>62 DayOctober-December 2024NHS Greater Glasgow &amp; ClydeBreast (screened excluded)</v>
      </c>
      <c r="B1605" t="s">
        <v>193</v>
      </c>
      <c r="C1605" t="s">
        <v>198</v>
      </c>
      <c r="D1605" t="s">
        <v>11</v>
      </c>
      <c r="E1605" t="s">
        <v>30</v>
      </c>
      <c r="F1605">
        <v>176</v>
      </c>
      <c r="G1605">
        <v>170</v>
      </c>
      <c r="H1605">
        <v>96.590909090909093</v>
      </c>
      <c r="I1605">
        <v>99</v>
      </c>
      <c r="J1605">
        <v>42</v>
      </c>
      <c r="K1605">
        <v>58</v>
      </c>
      <c r="L1605">
        <v>60</v>
      </c>
      <c r="M1605" s="39"/>
    </row>
    <row r="1606" spans="1:13" x14ac:dyDescent="0.35">
      <c r="A1606" t="str">
        <f t="shared" si="25"/>
        <v>62 DayOctober-December 2024NHS HighlandBreast (screened excluded)</v>
      </c>
      <c r="B1606" t="s">
        <v>193</v>
      </c>
      <c r="C1606" t="s">
        <v>198</v>
      </c>
      <c r="D1606" t="s">
        <v>1</v>
      </c>
      <c r="E1606" t="s">
        <v>30</v>
      </c>
      <c r="F1606">
        <v>46</v>
      </c>
      <c r="G1606">
        <v>19</v>
      </c>
      <c r="H1606">
        <v>41.304347826087003</v>
      </c>
      <c r="I1606">
        <v>143</v>
      </c>
      <c r="J1606">
        <v>68</v>
      </c>
      <c r="K1606">
        <v>107</v>
      </c>
      <c r="L1606">
        <v>114</v>
      </c>
      <c r="M1606" s="38"/>
    </row>
    <row r="1607" spans="1:13" x14ac:dyDescent="0.35">
      <c r="A1607" t="str">
        <f t="shared" si="25"/>
        <v>62 DayOctober-December 2024NHS LanarkshireBreast (screened excluded)</v>
      </c>
      <c r="B1607" t="s">
        <v>193</v>
      </c>
      <c r="C1607" t="s">
        <v>198</v>
      </c>
      <c r="D1607" t="s">
        <v>2</v>
      </c>
      <c r="E1607" t="s">
        <v>30</v>
      </c>
      <c r="F1607">
        <v>66</v>
      </c>
      <c r="G1607">
        <v>66</v>
      </c>
      <c r="H1607">
        <v>100</v>
      </c>
      <c r="I1607">
        <v>61</v>
      </c>
      <c r="J1607">
        <v>37</v>
      </c>
      <c r="K1607">
        <v>50</v>
      </c>
      <c r="L1607">
        <v>54</v>
      </c>
      <c r="M1607" s="39"/>
    </row>
    <row r="1608" spans="1:13" x14ac:dyDescent="0.35">
      <c r="A1608" t="str">
        <f t="shared" si="25"/>
        <v>62 DayOctober-December 2024NHS LothianBreast (screened excluded)</v>
      </c>
      <c r="B1608" t="s">
        <v>193</v>
      </c>
      <c r="C1608" t="s">
        <v>198</v>
      </c>
      <c r="D1608" t="s">
        <v>3</v>
      </c>
      <c r="E1608" t="s">
        <v>30</v>
      </c>
      <c r="F1608">
        <v>94</v>
      </c>
      <c r="G1608">
        <v>93</v>
      </c>
      <c r="H1608">
        <v>98.936170212766001</v>
      </c>
      <c r="I1608">
        <v>94</v>
      </c>
      <c r="J1608">
        <v>35</v>
      </c>
      <c r="K1608">
        <v>51</v>
      </c>
      <c r="L1608">
        <v>58</v>
      </c>
      <c r="M1608" s="38"/>
    </row>
    <row r="1609" spans="1:13" x14ac:dyDescent="0.35">
      <c r="A1609" t="str">
        <f t="shared" si="25"/>
        <v>62 DayOctober-December 2024NHS ScotlandBreast (screened excluded)</v>
      </c>
      <c r="B1609" t="s">
        <v>193</v>
      </c>
      <c r="C1609" t="s">
        <v>198</v>
      </c>
      <c r="D1609" t="s">
        <v>8</v>
      </c>
      <c r="E1609" t="s">
        <v>30</v>
      </c>
      <c r="F1609">
        <v>614</v>
      </c>
      <c r="G1609">
        <v>523</v>
      </c>
      <c r="H1609">
        <v>85.179153094462507</v>
      </c>
      <c r="I1609">
        <v>143</v>
      </c>
      <c r="J1609">
        <v>44</v>
      </c>
      <c r="K1609">
        <v>70</v>
      </c>
      <c r="L1609">
        <v>82</v>
      </c>
      <c r="M1609" s="39"/>
    </row>
    <row r="1610" spans="1:13" x14ac:dyDescent="0.35">
      <c r="A1610" t="str">
        <f t="shared" si="25"/>
        <v>62 DayOctober-December 2024NHS ShetlandBreast (screened excluded)</v>
      </c>
      <c r="B1610" t="s">
        <v>193</v>
      </c>
      <c r="C1610" t="s">
        <v>198</v>
      </c>
      <c r="D1610" t="s">
        <v>5</v>
      </c>
      <c r="E1610" t="s">
        <v>30</v>
      </c>
      <c r="F1610">
        <v>1</v>
      </c>
      <c r="G1610">
        <v>1</v>
      </c>
      <c r="H1610">
        <v>100</v>
      </c>
      <c r="I1610">
        <v>38</v>
      </c>
      <c r="M1610" s="38"/>
    </row>
    <row r="1611" spans="1:13" x14ac:dyDescent="0.35">
      <c r="A1611" t="str">
        <f t="shared" si="25"/>
        <v>62 DayOctober-December 2024NHS TaysideBreast (screened excluded)</v>
      </c>
      <c r="B1611" t="s">
        <v>193</v>
      </c>
      <c r="C1611" t="s">
        <v>198</v>
      </c>
      <c r="D1611" t="s">
        <v>6</v>
      </c>
      <c r="E1611" t="s">
        <v>30</v>
      </c>
      <c r="F1611">
        <v>38</v>
      </c>
      <c r="G1611">
        <v>29</v>
      </c>
      <c r="H1611">
        <v>76.315789473684205</v>
      </c>
      <c r="I1611">
        <v>125</v>
      </c>
      <c r="J1611">
        <v>51</v>
      </c>
      <c r="M1611" s="39"/>
    </row>
    <row r="1612" spans="1:13" x14ac:dyDescent="0.35">
      <c r="A1612" t="str">
        <f t="shared" si="25"/>
        <v>62 DayOctober-December 2024NHS Western IslesBreast (screened excluded)</v>
      </c>
      <c r="B1612" t="s">
        <v>193</v>
      </c>
      <c r="C1612" t="s">
        <v>198</v>
      </c>
      <c r="D1612" t="s">
        <v>7</v>
      </c>
      <c r="E1612" t="s">
        <v>30</v>
      </c>
      <c r="F1612">
        <v>1</v>
      </c>
      <c r="G1612">
        <v>0</v>
      </c>
      <c r="H1612">
        <v>0</v>
      </c>
      <c r="I1612">
        <v>73</v>
      </c>
      <c r="M1612" s="38"/>
    </row>
    <row r="1613" spans="1:13" x14ac:dyDescent="0.35">
      <c r="A1613" t="str">
        <f t="shared" si="25"/>
        <v>62 DayOctober-December 2024SCANBreast (screened excluded)</v>
      </c>
      <c r="B1613" t="s">
        <v>193</v>
      </c>
      <c r="C1613" t="s">
        <v>198</v>
      </c>
      <c r="D1613" t="s">
        <v>9</v>
      </c>
      <c r="E1613" t="s">
        <v>30</v>
      </c>
      <c r="F1613">
        <v>158</v>
      </c>
      <c r="G1613">
        <v>156</v>
      </c>
      <c r="H1613">
        <v>98.734177215189902</v>
      </c>
      <c r="I1613">
        <v>94</v>
      </c>
      <c r="J1613">
        <v>36</v>
      </c>
      <c r="K1613">
        <v>56</v>
      </c>
      <c r="L1613">
        <v>59</v>
      </c>
      <c r="M1613" s="39"/>
    </row>
    <row r="1614" spans="1:13" x14ac:dyDescent="0.35">
      <c r="A1614" t="str">
        <f t="shared" si="25"/>
        <v>62 DayOctober-December 2024WOSCANBreast (screened excluded)</v>
      </c>
      <c r="B1614" t="s">
        <v>193</v>
      </c>
      <c r="C1614" t="s">
        <v>198</v>
      </c>
      <c r="D1614" t="s">
        <v>10</v>
      </c>
      <c r="E1614" t="s">
        <v>30</v>
      </c>
      <c r="F1614">
        <v>321</v>
      </c>
      <c r="G1614">
        <v>286</v>
      </c>
      <c r="H1614">
        <v>89.096573208722702</v>
      </c>
      <c r="I1614">
        <v>99</v>
      </c>
      <c r="J1614">
        <v>42</v>
      </c>
      <c r="K1614">
        <v>63</v>
      </c>
      <c r="L1614">
        <v>72</v>
      </c>
      <c r="M1614" s="38"/>
    </row>
    <row r="1615" spans="1:13" x14ac:dyDescent="0.35">
      <c r="A1615" t="str">
        <f t="shared" si="25"/>
        <v>62 DayOctober-December 2024NCABreast (screened only)</v>
      </c>
      <c r="B1615" t="s">
        <v>193</v>
      </c>
      <c r="C1615" t="s">
        <v>198</v>
      </c>
      <c r="D1615" t="s">
        <v>150</v>
      </c>
      <c r="E1615" t="s">
        <v>31</v>
      </c>
      <c r="F1615">
        <v>156</v>
      </c>
      <c r="G1615">
        <v>140</v>
      </c>
      <c r="H1615">
        <v>89.743589743589794</v>
      </c>
      <c r="I1615">
        <v>111</v>
      </c>
      <c r="J1615">
        <v>42</v>
      </c>
      <c r="K1615">
        <v>63</v>
      </c>
      <c r="L1615">
        <v>74</v>
      </c>
      <c r="M1615" s="39"/>
    </row>
    <row r="1616" spans="1:13" x14ac:dyDescent="0.35">
      <c r="A1616" t="str">
        <f t="shared" si="25"/>
        <v>62 DayOctober-December 2024NHS Ayrshire &amp; ArranBreast (screened only)</v>
      </c>
      <c r="B1616" t="s">
        <v>193</v>
      </c>
      <c r="C1616" t="s">
        <v>198</v>
      </c>
      <c r="D1616" t="s">
        <v>162</v>
      </c>
      <c r="E1616" t="s">
        <v>31</v>
      </c>
      <c r="F1616">
        <v>49</v>
      </c>
      <c r="G1616">
        <v>49</v>
      </c>
      <c r="H1616">
        <v>100</v>
      </c>
      <c r="I1616">
        <v>62</v>
      </c>
      <c r="J1616">
        <v>43</v>
      </c>
      <c r="K1616">
        <v>61</v>
      </c>
      <c r="L1616">
        <v>62</v>
      </c>
      <c r="M1616" s="38"/>
    </row>
    <row r="1617" spans="1:13" x14ac:dyDescent="0.35">
      <c r="A1617" t="str">
        <f t="shared" si="25"/>
        <v>62 DayOctober-December 2024NHS GrampianBreast (screened only)</v>
      </c>
      <c r="B1617" t="s">
        <v>193</v>
      </c>
      <c r="C1617" t="s">
        <v>198</v>
      </c>
      <c r="D1617" t="s">
        <v>166</v>
      </c>
      <c r="E1617" t="s">
        <v>31</v>
      </c>
      <c r="F1617">
        <v>71</v>
      </c>
      <c r="G1617">
        <v>60</v>
      </c>
      <c r="H1617">
        <v>84.507042253521107</v>
      </c>
      <c r="I1617">
        <v>111</v>
      </c>
      <c r="J1617">
        <v>39</v>
      </c>
      <c r="K1617">
        <v>68</v>
      </c>
      <c r="L1617">
        <v>87</v>
      </c>
      <c r="M1617" s="39"/>
    </row>
    <row r="1618" spans="1:13" x14ac:dyDescent="0.35">
      <c r="A1618" t="str">
        <f t="shared" ref="A1618:A1681" si="26">CONCATENATE(B1618,C1618,D1618,E1618)</f>
        <v>62 DayOctober-December 2024NHS Greater Glasgow &amp; ClydeBreast (screened only)</v>
      </c>
      <c r="B1618" t="s">
        <v>193</v>
      </c>
      <c r="C1618" t="s">
        <v>198</v>
      </c>
      <c r="D1618" t="s">
        <v>11</v>
      </c>
      <c r="E1618" t="s">
        <v>31</v>
      </c>
      <c r="F1618">
        <v>162</v>
      </c>
      <c r="G1618">
        <v>152</v>
      </c>
      <c r="H1618">
        <v>93.827160493827193</v>
      </c>
      <c r="I1618">
        <v>98</v>
      </c>
      <c r="J1618">
        <v>43</v>
      </c>
      <c r="K1618">
        <v>58</v>
      </c>
      <c r="L1618">
        <v>64</v>
      </c>
      <c r="M1618" s="38"/>
    </row>
    <row r="1619" spans="1:13" x14ac:dyDescent="0.35">
      <c r="A1619" t="str">
        <f t="shared" si="26"/>
        <v>62 DayOctober-December 2024NHS HighlandBreast (screened only)</v>
      </c>
      <c r="B1619" t="s">
        <v>193</v>
      </c>
      <c r="C1619" t="s">
        <v>198</v>
      </c>
      <c r="D1619" t="s">
        <v>1</v>
      </c>
      <c r="E1619" t="s">
        <v>31</v>
      </c>
      <c r="F1619">
        <v>41</v>
      </c>
      <c r="G1619">
        <v>37</v>
      </c>
      <c r="H1619">
        <v>90.243902439024396</v>
      </c>
      <c r="I1619">
        <v>92</v>
      </c>
      <c r="J1619">
        <v>50</v>
      </c>
      <c r="K1619">
        <v>62</v>
      </c>
      <c r="L1619">
        <v>68</v>
      </c>
      <c r="M1619" s="39"/>
    </row>
    <row r="1620" spans="1:13" x14ac:dyDescent="0.35">
      <c r="A1620" t="str">
        <f t="shared" si="26"/>
        <v>62 DayOctober-December 2024NHS LothianBreast (screened only)</v>
      </c>
      <c r="B1620" t="s">
        <v>193</v>
      </c>
      <c r="C1620" t="s">
        <v>198</v>
      </c>
      <c r="D1620" t="s">
        <v>3</v>
      </c>
      <c r="E1620" t="s">
        <v>31</v>
      </c>
      <c r="F1620">
        <v>127</v>
      </c>
      <c r="G1620">
        <v>126</v>
      </c>
      <c r="H1620">
        <v>99.212598425196902</v>
      </c>
      <c r="I1620">
        <v>63</v>
      </c>
      <c r="J1620">
        <v>46</v>
      </c>
      <c r="K1620">
        <v>57</v>
      </c>
      <c r="L1620">
        <v>60</v>
      </c>
      <c r="M1620" s="38"/>
    </row>
    <row r="1621" spans="1:13" x14ac:dyDescent="0.35">
      <c r="A1621" t="str">
        <f t="shared" si="26"/>
        <v>62 DayOctober-December 2024NHS ScotlandBreast (screened only)</v>
      </c>
      <c r="B1621" t="s">
        <v>193</v>
      </c>
      <c r="C1621" t="s">
        <v>198</v>
      </c>
      <c r="D1621" t="s">
        <v>8</v>
      </c>
      <c r="E1621" t="s">
        <v>31</v>
      </c>
      <c r="F1621">
        <v>494</v>
      </c>
      <c r="G1621">
        <v>467</v>
      </c>
      <c r="H1621">
        <v>94.534412955465598</v>
      </c>
      <c r="I1621">
        <v>111</v>
      </c>
      <c r="J1621">
        <v>43</v>
      </c>
      <c r="K1621">
        <v>60</v>
      </c>
      <c r="L1621">
        <v>63</v>
      </c>
      <c r="M1621" s="39"/>
    </row>
    <row r="1622" spans="1:13" x14ac:dyDescent="0.35">
      <c r="A1622" t="str">
        <f t="shared" si="26"/>
        <v>62 DayOctober-December 2024NHS TaysideBreast (screened only)</v>
      </c>
      <c r="B1622" t="s">
        <v>193</v>
      </c>
      <c r="C1622" t="s">
        <v>198</v>
      </c>
      <c r="D1622" t="s">
        <v>6</v>
      </c>
      <c r="E1622" t="s">
        <v>31</v>
      </c>
      <c r="F1622">
        <v>44</v>
      </c>
      <c r="G1622">
        <v>43</v>
      </c>
      <c r="H1622">
        <v>97.727272727272705</v>
      </c>
      <c r="I1622">
        <v>69</v>
      </c>
      <c r="J1622">
        <v>37</v>
      </c>
      <c r="K1622">
        <v>55</v>
      </c>
      <c r="L1622">
        <v>60</v>
      </c>
      <c r="M1622" s="38"/>
    </row>
    <row r="1623" spans="1:13" x14ac:dyDescent="0.35">
      <c r="A1623" t="str">
        <f t="shared" si="26"/>
        <v>62 DayOctober-December 2024SCANBreast (screened only)</v>
      </c>
      <c r="B1623" t="s">
        <v>193</v>
      </c>
      <c r="C1623" t="s">
        <v>198</v>
      </c>
      <c r="D1623" t="s">
        <v>9</v>
      </c>
      <c r="E1623" t="s">
        <v>31</v>
      </c>
      <c r="F1623">
        <v>127</v>
      </c>
      <c r="G1623">
        <v>126</v>
      </c>
      <c r="H1623">
        <v>99.212598425196902</v>
      </c>
      <c r="I1623">
        <v>63</v>
      </c>
      <c r="J1623">
        <v>46</v>
      </c>
      <c r="K1623">
        <v>57</v>
      </c>
      <c r="L1623">
        <v>60</v>
      </c>
      <c r="M1623" s="39"/>
    </row>
    <row r="1624" spans="1:13" x14ac:dyDescent="0.35">
      <c r="A1624" t="str">
        <f t="shared" si="26"/>
        <v>62 DayOctober-December 2024WOSCANBreast (screened only)</v>
      </c>
      <c r="B1624" t="s">
        <v>193</v>
      </c>
      <c r="C1624" t="s">
        <v>198</v>
      </c>
      <c r="D1624" t="s">
        <v>10</v>
      </c>
      <c r="E1624" t="s">
        <v>31</v>
      </c>
      <c r="F1624">
        <v>211</v>
      </c>
      <c r="G1624">
        <v>201</v>
      </c>
      <c r="H1624">
        <v>95.260663507109001</v>
      </c>
      <c r="I1624">
        <v>98</v>
      </c>
      <c r="J1624">
        <v>43</v>
      </c>
      <c r="K1624">
        <v>60</v>
      </c>
      <c r="L1624">
        <v>62</v>
      </c>
      <c r="M1624" s="38"/>
    </row>
    <row r="1625" spans="1:13" x14ac:dyDescent="0.35">
      <c r="A1625" t="str">
        <f t="shared" si="26"/>
        <v>62 DayOctober-December 2024NCACervical</v>
      </c>
      <c r="B1625" t="s">
        <v>193</v>
      </c>
      <c r="C1625" t="s">
        <v>198</v>
      </c>
      <c r="D1625" t="s">
        <v>150</v>
      </c>
      <c r="E1625" t="s">
        <v>13</v>
      </c>
      <c r="F1625">
        <v>14</v>
      </c>
      <c r="G1625">
        <v>10</v>
      </c>
      <c r="H1625">
        <v>71.428571428571402</v>
      </c>
      <c r="I1625">
        <v>86</v>
      </c>
      <c r="J1625">
        <v>58</v>
      </c>
      <c r="M1625" s="39"/>
    </row>
    <row r="1626" spans="1:13" x14ac:dyDescent="0.35">
      <c r="A1626" t="str">
        <f t="shared" si="26"/>
        <v>62 DayOctober-December 2024NHS Ayrshire &amp; ArranCervical</v>
      </c>
      <c r="B1626" t="s">
        <v>193</v>
      </c>
      <c r="C1626" t="s">
        <v>198</v>
      </c>
      <c r="D1626" t="s">
        <v>162</v>
      </c>
      <c r="E1626" t="s">
        <v>13</v>
      </c>
      <c r="F1626">
        <v>5</v>
      </c>
      <c r="G1626">
        <v>3</v>
      </c>
      <c r="H1626">
        <v>60</v>
      </c>
      <c r="I1626">
        <v>145</v>
      </c>
      <c r="J1626">
        <v>52</v>
      </c>
      <c r="M1626" s="38"/>
    </row>
    <row r="1627" spans="1:13" x14ac:dyDescent="0.35">
      <c r="A1627" t="str">
        <f t="shared" si="26"/>
        <v>62 DayOctober-December 2024NHS Dumfries &amp; GallowayCervical</v>
      </c>
      <c r="B1627" t="s">
        <v>193</v>
      </c>
      <c r="C1627" t="s">
        <v>198</v>
      </c>
      <c r="D1627" t="s">
        <v>163</v>
      </c>
      <c r="E1627" t="s">
        <v>13</v>
      </c>
      <c r="F1627">
        <v>1</v>
      </c>
      <c r="G1627">
        <v>1</v>
      </c>
      <c r="H1627">
        <v>100</v>
      </c>
      <c r="I1627">
        <v>49</v>
      </c>
      <c r="M1627" s="39"/>
    </row>
    <row r="1628" spans="1:13" x14ac:dyDescent="0.35">
      <c r="A1628" t="str">
        <f t="shared" si="26"/>
        <v>62 DayOctober-December 2024NHS FifeCervical</v>
      </c>
      <c r="B1628" t="s">
        <v>193</v>
      </c>
      <c r="C1628" t="s">
        <v>198</v>
      </c>
      <c r="D1628" t="s">
        <v>164</v>
      </c>
      <c r="E1628" t="s">
        <v>13</v>
      </c>
      <c r="F1628">
        <v>4</v>
      </c>
      <c r="G1628">
        <v>0</v>
      </c>
      <c r="H1628">
        <v>0</v>
      </c>
      <c r="I1628">
        <v>180</v>
      </c>
      <c r="J1628">
        <v>126</v>
      </c>
      <c r="M1628" s="38"/>
    </row>
    <row r="1629" spans="1:13" x14ac:dyDescent="0.35">
      <c r="A1629" t="str">
        <f t="shared" si="26"/>
        <v>62 DayOctober-December 2024NHS Forth ValleyCervical</v>
      </c>
      <c r="B1629" t="s">
        <v>193</v>
      </c>
      <c r="C1629" t="s">
        <v>198</v>
      </c>
      <c r="D1629" t="s">
        <v>165</v>
      </c>
      <c r="E1629" t="s">
        <v>13</v>
      </c>
      <c r="F1629">
        <v>4</v>
      </c>
      <c r="G1629">
        <v>3</v>
      </c>
      <c r="H1629">
        <v>75</v>
      </c>
      <c r="I1629">
        <v>81</v>
      </c>
      <c r="J1629">
        <v>38</v>
      </c>
      <c r="M1629" s="39"/>
    </row>
    <row r="1630" spans="1:13" x14ac:dyDescent="0.35">
      <c r="A1630" t="str">
        <f t="shared" si="26"/>
        <v>62 DayOctober-December 2024NHS GrampianCervical</v>
      </c>
      <c r="B1630" t="s">
        <v>193</v>
      </c>
      <c r="C1630" t="s">
        <v>198</v>
      </c>
      <c r="D1630" t="s">
        <v>166</v>
      </c>
      <c r="E1630" t="s">
        <v>13</v>
      </c>
      <c r="F1630">
        <v>4</v>
      </c>
      <c r="G1630">
        <v>4</v>
      </c>
      <c r="H1630">
        <v>100</v>
      </c>
      <c r="I1630">
        <v>61</v>
      </c>
      <c r="J1630">
        <v>58</v>
      </c>
      <c r="M1630" s="38"/>
    </row>
    <row r="1631" spans="1:13" x14ac:dyDescent="0.35">
      <c r="A1631" t="str">
        <f t="shared" si="26"/>
        <v>62 DayOctober-December 2024NHS Greater Glasgow &amp; ClydeCervical</v>
      </c>
      <c r="B1631" t="s">
        <v>193</v>
      </c>
      <c r="C1631" t="s">
        <v>198</v>
      </c>
      <c r="D1631" t="s">
        <v>11</v>
      </c>
      <c r="E1631" t="s">
        <v>13</v>
      </c>
      <c r="F1631">
        <v>14</v>
      </c>
      <c r="G1631">
        <v>2</v>
      </c>
      <c r="H1631">
        <v>14.285714285714301</v>
      </c>
      <c r="I1631">
        <v>138</v>
      </c>
      <c r="J1631">
        <v>102</v>
      </c>
      <c r="M1631" s="39"/>
    </row>
    <row r="1632" spans="1:13" x14ac:dyDescent="0.35">
      <c r="A1632" t="str">
        <f t="shared" si="26"/>
        <v>62 DayOctober-December 2024NHS HighlandCervical</v>
      </c>
      <c r="B1632" t="s">
        <v>193</v>
      </c>
      <c r="C1632" t="s">
        <v>198</v>
      </c>
      <c r="D1632" t="s">
        <v>1</v>
      </c>
      <c r="E1632" t="s">
        <v>13</v>
      </c>
      <c r="F1632">
        <v>6</v>
      </c>
      <c r="G1632">
        <v>3</v>
      </c>
      <c r="H1632">
        <v>50</v>
      </c>
      <c r="I1632">
        <v>77</v>
      </c>
      <c r="J1632">
        <v>39</v>
      </c>
      <c r="M1632" s="38"/>
    </row>
    <row r="1633" spans="1:13" x14ac:dyDescent="0.35">
      <c r="A1633" t="str">
        <f t="shared" si="26"/>
        <v>62 DayOctober-December 2024NHS LanarkshireCervical</v>
      </c>
      <c r="B1633" t="s">
        <v>193</v>
      </c>
      <c r="C1633" t="s">
        <v>198</v>
      </c>
      <c r="D1633" t="s">
        <v>2</v>
      </c>
      <c r="E1633" t="s">
        <v>13</v>
      </c>
      <c r="F1633">
        <v>8</v>
      </c>
      <c r="G1633">
        <v>8</v>
      </c>
      <c r="H1633">
        <v>100</v>
      </c>
      <c r="I1633">
        <v>62</v>
      </c>
      <c r="J1633">
        <v>46</v>
      </c>
      <c r="M1633" s="39"/>
    </row>
    <row r="1634" spans="1:13" x14ac:dyDescent="0.35">
      <c r="A1634" t="str">
        <f t="shared" si="26"/>
        <v>62 DayOctober-December 2024NHS LothianCervical</v>
      </c>
      <c r="B1634" t="s">
        <v>193</v>
      </c>
      <c r="C1634" t="s">
        <v>198</v>
      </c>
      <c r="D1634" t="s">
        <v>3</v>
      </c>
      <c r="E1634" t="s">
        <v>13</v>
      </c>
      <c r="F1634">
        <v>8</v>
      </c>
      <c r="G1634">
        <v>3</v>
      </c>
      <c r="H1634">
        <v>37.5</v>
      </c>
      <c r="I1634">
        <v>131</v>
      </c>
      <c r="J1634">
        <v>78</v>
      </c>
      <c r="M1634" s="38"/>
    </row>
    <row r="1635" spans="1:13" x14ac:dyDescent="0.35">
      <c r="A1635" t="str">
        <f t="shared" si="26"/>
        <v>62 DayOctober-December 2024NHS ScotlandCervical</v>
      </c>
      <c r="B1635" t="s">
        <v>193</v>
      </c>
      <c r="C1635" t="s">
        <v>198</v>
      </c>
      <c r="D1635" t="s">
        <v>8</v>
      </c>
      <c r="E1635" t="s">
        <v>13</v>
      </c>
      <c r="F1635">
        <v>58</v>
      </c>
      <c r="G1635">
        <v>30</v>
      </c>
      <c r="H1635">
        <v>51.724137931034498</v>
      </c>
      <c r="I1635">
        <v>180</v>
      </c>
      <c r="J1635">
        <v>62</v>
      </c>
      <c r="K1635">
        <v>124</v>
      </c>
      <c r="L1635">
        <v>139</v>
      </c>
      <c r="M1635" s="39"/>
    </row>
    <row r="1636" spans="1:13" x14ac:dyDescent="0.35">
      <c r="A1636" t="str">
        <f t="shared" si="26"/>
        <v>62 DayOctober-December 2024NHS TaysideCervical</v>
      </c>
      <c r="B1636" t="s">
        <v>193</v>
      </c>
      <c r="C1636" t="s">
        <v>198</v>
      </c>
      <c r="D1636" t="s">
        <v>6</v>
      </c>
      <c r="E1636" t="s">
        <v>13</v>
      </c>
      <c r="F1636">
        <v>4</v>
      </c>
      <c r="G1636">
        <v>3</v>
      </c>
      <c r="H1636">
        <v>75</v>
      </c>
      <c r="I1636">
        <v>86</v>
      </c>
      <c r="J1636">
        <v>58</v>
      </c>
      <c r="M1636" s="38"/>
    </row>
    <row r="1637" spans="1:13" x14ac:dyDescent="0.35">
      <c r="A1637" t="str">
        <f t="shared" si="26"/>
        <v>62 DayOctober-December 2024SCANCervical</v>
      </c>
      <c r="B1637" t="s">
        <v>193</v>
      </c>
      <c r="C1637" t="s">
        <v>198</v>
      </c>
      <c r="D1637" t="s">
        <v>9</v>
      </c>
      <c r="E1637" t="s">
        <v>13</v>
      </c>
      <c r="F1637">
        <v>13</v>
      </c>
      <c r="G1637">
        <v>4</v>
      </c>
      <c r="H1637">
        <v>30.769230769230798</v>
      </c>
      <c r="I1637">
        <v>180</v>
      </c>
      <c r="J1637">
        <v>89</v>
      </c>
      <c r="M1637" s="39"/>
    </row>
    <row r="1638" spans="1:13" x14ac:dyDescent="0.35">
      <c r="A1638" t="str">
        <f t="shared" si="26"/>
        <v>62 DayOctober-December 2024WOSCANCervical</v>
      </c>
      <c r="B1638" t="s">
        <v>193</v>
      </c>
      <c r="C1638" t="s">
        <v>198</v>
      </c>
      <c r="D1638" t="s">
        <v>10</v>
      </c>
      <c r="E1638" t="s">
        <v>13</v>
      </c>
      <c r="F1638">
        <v>31</v>
      </c>
      <c r="G1638">
        <v>16</v>
      </c>
      <c r="H1638">
        <v>51.612903225806399</v>
      </c>
      <c r="I1638">
        <v>145</v>
      </c>
      <c r="J1638">
        <v>62</v>
      </c>
      <c r="M1638" s="38"/>
    </row>
    <row r="1639" spans="1:13" x14ac:dyDescent="0.35">
      <c r="A1639" t="str">
        <f t="shared" si="26"/>
        <v>62 DayOctober-December 2024NCACervical (screened excluded)</v>
      </c>
      <c r="B1639" t="s">
        <v>193</v>
      </c>
      <c r="C1639" t="s">
        <v>198</v>
      </c>
      <c r="D1639" t="s">
        <v>150</v>
      </c>
      <c r="E1639" t="s">
        <v>32</v>
      </c>
      <c r="F1639">
        <v>7</v>
      </c>
      <c r="G1639">
        <v>4</v>
      </c>
      <c r="H1639">
        <v>57.142857142857103</v>
      </c>
      <c r="I1639">
        <v>86</v>
      </c>
      <c r="J1639">
        <v>56</v>
      </c>
      <c r="M1639" s="39"/>
    </row>
    <row r="1640" spans="1:13" x14ac:dyDescent="0.35">
      <c r="A1640" t="str">
        <f t="shared" si="26"/>
        <v>62 DayOctober-December 2024NHS Ayrshire &amp; ArranCervical (screened excluded)</v>
      </c>
      <c r="B1640" t="s">
        <v>193</v>
      </c>
      <c r="C1640" t="s">
        <v>198</v>
      </c>
      <c r="D1640" t="s">
        <v>162</v>
      </c>
      <c r="E1640" t="s">
        <v>32</v>
      </c>
      <c r="F1640">
        <v>3</v>
      </c>
      <c r="G1640">
        <v>1</v>
      </c>
      <c r="H1640">
        <v>33.3333333333333</v>
      </c>
      <c r="I1640">
        <v>145</v>
      </c>
      <c r="J1640">
        <v>87</v>
      </c>
      <c r="M1640" s="38"/>
    </row>
    <row r="1641" spans="1:13" x14ac:dyDescent="0.35">
      <c r="A1641" t="str">
        <f t="shared" si="26"/>
        <v>62 DayOctober-December 2024NHS Dumfries &amp; GallowayCervical (screened excluded)</v>
      </c>
      <c r="B1641" t="s">
        <v>193</v>
      </c>
      <c r="C1641" t="s">
        <v>198</v>
      </c>
      <c r="D1641" t="s">
        <v>163</v>
      </c>
      <c r="E1641" t="s">
        <v>32</v>
      </c>
      <c r="F1641">
        <v>1</v>
      </c>
      <c r="G1641">
        <v>1</v>
      </c>
      <c r="H1641">
        <v>100</v>
      </c>
      <c r="I1641">
        <v>49</v>
      </c>
      <c r="M1641" s="39"/>
    </row>
    <row r="1642" spans="1:13" x14ac:dyDescent="0.35">
      <c r="A1642" t="str">
        <f t="shared" si="26"/>
        <v>62 DayOctober-December 2024NHS FifeCervical (screened excluded)</v>
      </c>
      <c r="B1642" t="s">
        <v>193</v>
      </c>
      <c r="C1642" t="s">
        <v>198</v>
      </c>
      <c r="D1642" t="s">
        <v>164</v>
      </c>
      <c r="E1642" t="s">
        <v>32</v>
      </c>
      <c r="F1642">
        <v>3</v>
      </c>
      <c r="G1642">
        <v>0</v>
      </c>
      <c r="H1642">
        <v>0</v>
      </c>
      <c r="I1642">
        <v>180</v>
      </c>
      <c r="J1642">
        <v>145</v>
      </c>
      <c r="M1642" s="38"/>
    </row>
    <row r="1643" spans="1:13" x14ac:dyDescent="0.35">
      <c r="A1643" t="str">
        <f t="shared" si="26"/>
        <v>62 DayOctober-December 2024NHS GrampianCervical (screened excluded)</v>
      </c>
      <c r="B1643" t="s">
        <v>193</v>
      </c>
      <c r="C1643" t="s">
        <v>198</v>
      </c>
      <c r="D1643" t="s">
        <v>166</v>
      </c>
      <c r="E1643" t="s">
        <v>32</v>
      </c>
      <c r="F1643">
        <v>1</v>
      </c>
      <c r="G1643">
        <v>1</v>
      </c>
      <c r="H1643">
        <v>100</v>
      </c>
      <c r="I1643">
        <v>27</v>
      </c>
      <c r="M1643" s="39"/>
    </row>
    <row r="1644" spans="1:13" x14ac:dyDescent="0.35">
      <c r="A1644" t="str">
        <f t="shared" si="26"/>
        <v>62 DayOctober-December 2024NHS Greater Glasgow &amp; ClydeCervical (screened excluded)</v>
      </c>
      <c r="B1644" t="s">
        <v>193</v>
      </c>
      <c r="C1644" t="s">
        <v>198</v>
      </c>
      <c r="D1644" t="s">
        <v>11</v>
      </c>
      <c r="E1644" t="s">
        <v>32</v>
      </c>
      <c r="F1644">
        <v>8</v>
      </c>
      <c r="G1644">
        <v>0</v>
      </c>
      <c r="H1644">
        <v>0</v>
      </c>
      <c r="I1644">
        <v>138</v>
      </c>
      <c r="J1644">
        <v>119</v>
      </c>
      <c r="M1644" s="38"/>
    </row>
    <row r="1645" spans="1:13" x14ac:dyDescent="0.35">
      <c r="A1645" t="str">
        <f t="shared" si="26"/>
        <v>62 DayOctober-December 2024NHS HighlandCervical (screened excluded)</v>
      </c>
      <c r="B1645" t="s">
        <v>193</v>
      </c>
      <c r="C1645" t="s">
        <v>198</v>
      </c>
      <c r="D1645" t="s">
        <v>1</v>
      </c>
      <c r="E1645" t="s">
        <v>32</v>
      </c>
      <c r="F1645">
        <v>4</v>
      </c>
      <c r="G1645">
        <v>2</v>
      </c>
      <c r="H1645">
        <v>50</v>
      </c>
      <c r="I1645">
        <v>77</v>
      </c>
      <c r="J1645">
        <v>39</v>
      </c>
      <c r="M1645" s="39"/>
    </row>
    <row r="1646" spans="1:13" x14ac:dyDescent="0.35">
      <c r="A1646" t="str">
        <f t="shared" si="26"/>
        <v>62 DayOctober-December 2024NHS LanarkshireCervical (screened excluded)</v>
      </c>
      <c r="B1646" t="s">
        <v>193</v>
      </c>
      <c r="C1646" t="s">
        <v>198</v>
      </c>
      <c r="D1646" t="s">
        <v>2</v>
      </c>
      <c r="E1646" t="s">
        <v>32</v>
      </c>
      <c r="F1646">
        <v>5</v>
      </c>
      <c r="G1646">
        <v>5</v>
      </c>
      <c r="H1646">
        <v>100</v>
      </c>
      <c r="I1646">
        <v>62</v>
      </c>
      <c r="J1646">
        <v>52</v>
      </c>
      <c r="M1646" s="38"/>
    </row>
    <row r="1647" spans="1:13" x14ac:dyDescent="0.35">
      <c r="A1647" t="str">
        <f t="shared" si="26"/>
        <v>62 DayOctober-December 2024NHS LothianCervical (screened excluded)</v>
      </c>
      <c r="B1647" t="s">
        <v>193</v>
      </c>
      <c r="C1647" t="s">
        <v>198</v>
      </c>
      <c r="D1647" t="s">
        <v>3</v>
      </c>
      <c r="E1647" t="s">
        <v>32</v>
      </c>
      <c r="F1647">
        <v>6</v>
      </c>
      <c r="G1647">
        <v>2</v>
      </c>
      <c r="H1647">
        <v>33.3333333333333</v>
      </c>
      <c r="I1647">
        <v>131</v>
      </c>
      <c r="J1647">
        <v>78</v>
      </c>
      <c r="M1647" s="39"/>
    </row>
    <row r="1648" spans="1:13" x14ac:dyDescent="0.35">
      <c r="A1648" t="str">
        <f t="shared" si="26"/>
        <v>62 DayOctober-December 2024NHS ScotlandCervical (screened excluded)</v>
      </c>
      <c r="B1648" t="s">
        <v>193</v>
      </c>
      <c r="C1648" t="s">
        <v>198</v>
      </c>
      <c r="D1648" t="s">
        <v>8</v>
      </c>
      <c r="E1648" t="s">
        <v>32</v>
      </c>
      <c r="F1648">
        <v>33</v>
      </c>
      <c r="G1648">
        <v>13</v>
      </c>
      <c r="H1648">
        <v>39.393939393939398</v>
      </c>
      <c r="I1648">
        <v>180</v>
      </c>
      <c r="J1648">
        <v>73</v>
      </c>
      <c r="M1648" s="38"/>
    </row>
    <row r="1649" spans="1:13" x14ac:dyDescent="0.35">
      <c r="A1649" t="str">
        <f t="shared" si="26"/>
        <v>62 DayOctober-December 2024NHS TaysideCervical (screened excluded)</v>
      </c>
      <c r="B1649" t="s">
        <v>193</v>
      </c>
      <c r="C1649" t="s">
        <v>198</v>
      </c>
      <c r="D1649" t="s">
        <v>6</v>
      </c>
      <c r="E1649" t="s">
        <v>32</v>
      </c>
      <c r="F1649">
        <v>2</v>
      </c>
      <c r="G1649">
        <v>1</v>
      </c>
      <c r="H1649">
        <v>50</v>
      </c>
      <c r="I1649">
        <v>86</v>
      </c>
      <c r="M1649" s="39"/>
    </row>
    <row r="1650" spans="1:13" x14ac:dyDescent="0.35">
      <c r="A1650" t="str">
        <f t="shared" si="26"/>
        <v>62 DayOctober-December 2024SCANCervical (screened excluded)</v>
      </c>
      <c r="B1650" t="s">
        <v>193</v>
      </c>
      <c r="C1650" t="s">
        <v>198</v>
      </c>
      <c r="D1650" t="s">
        <v>9</v>
      </c>
      <c r="E1650" t="s">
        <v>32</v>
      </c>
      <c r="F1650">
        <v>10</v>
      </c>
      <c r="G1650">
        <v>3</v>
      </c>
      <c r="H1650">
        <v>30</v>
      </c>
      <c r="I1650">
        <v>180</v>
      </c>
      <c r="J1650">
        <v>86</v>
      </c>
      <c r="M1650" s="38"/>
    </row>
    <row r="1651" spans="1:13" x14ac:dyDescent="0.35">
      <c r="A1651" t="str">
        <f t="shared" si="26"/>
        <v>62 DayOctober-December 2024WOSCANCervical (screened excluded)</v>
      </c>
      <c r="B1651" t="s">
        <v>193</v>
      </c>
      <c r="C1651" t="s">
        <v>198</v>
      </c>
      <c r="D1651" t="s">
        <v>10</v>
      </c>
      <c r="E1651" t="s">
        <v>32</v>
      </c>
      <c r="F1651">
        <v>16</v>
      </c>
      <c r="G1651">
        <v>6</v>
      </c>
      <c r="H1651">
        <v>37.5</v>
      </c>
      <c r="I1651">
        <v>145</v>
      </c>
      <c r="J1651">
        <v>80</v>
      </c>
      <c r="M1651" s="39"/>
    </row>
    <row r="1652" spans="1:13" x14ac:dyDescent="0.35">
      <c r="A1652" t="str">
        <f t="shared" si="26"/>
        <v>62 DayOctober-December 2024NCACervical (screened only)</v>
      </c>
      <c r="B1652" t="s">
        <v>193</v>
      </c>
      <c r="C1652" t="s">
        <v>198</v>
      </c>
      <c r="D1652" t="s">
        <v>150</v>
      </c>
      <c r="E1652" t="s">
        <v>33</v>
      </c>
      <c r="F1652">
        <v>7</v>
      </c>
      <c r="G1652">
        <v>6</v>
      </c>
      <c r="H1652">
        <v>85.714285714285694</v>
      </c>
      <c r="I1652">
        <v>77</v>
      </c>
      <c r="J1652">
        <v>61</v>
      </c>
      <c r="M1652" s="38"/>
    </row>
    <row r="1653" spans="1:13" x14ac:dyDescent="0.35">
      <c r="A1653" t="str">
        <f t="shared" si="26"/>
        <v>62 DayOctober-December 2024NHS Ayrshire &amp; ArranCervical (screened only)</v>
      </c>
      <c r="B1653" t="s">
        <v>193</v>
      </c>
      <c r="C1653" t="s">
        <v>198</v>
      </c>
      <c r="D1653" t="s">
        <v>162</v>
      </c>
      <c r="E1653" t="s">
        <v>33</v>
      </c>
      <c r="F1653">
        <v>2</v>
      </c>
      <c r="G1653">
        <v>2</v>
      </c>
      <c r="H1653">
        <v>100</v>
      </c>
      <c r="I1653">
        <v>11</v>
      </c>
      <c r="M1653" s="39"/>
    </row>
    <row r="1654" spans="1:13" x14ac:dyDescent="0.35">
      <c r="A1654" t="str">
        <f t="shared" si="26"/>
        <v>62 DayOctober-December 2024NHS FifeCervical (screened only)</v>
      </c>
      <c r="B1654" t="s">
        <v>193</v>
      </c>
      <c r="C1654" t="s">
        <v>198</v>
      </c>
      <c r="D1654" t="s">
        <v>164</v>
      </c>
      <c r="E1654" t="s">
        <v>33</v>
      </c>
      <c r="F1654">
        <v>1</v>
      </c>
      <c r="G1654">
        <v>0</v>
      </c>
      <c r="H1654">
        <v>0</v>
      </c>
      <c r="I1654">
        <v>106</v>
      </c>
      <c r="M1654" s="38"/>
    </row>
    <row r="1655" spans="1:13" x14ac:dyDescent="0.35">
      <c r="A1655" t="str">
        <f t="shared" si="26"/>
        <v>62 DayOctober-December 2024NHS Forth ValleyCervical (screened only)</v>
      </c>
      <c r="B1655" t="s">
        <v>193</v>
      </c>
      <c r="C1655" t="s">
        <v>198</v>
      </c>
      <c r="D1655" t="s">
        <v>165</v>
      </c>
      <c r="E1655" t="s">
        <v>33</v>
      </c>
      <c r="F1655">
        <v>4</v>
      </c>
      <c r="G1655">
        <v>3</v>
      </c>
      <c r="H1655">
        <v>75</v>
      </c>
      <c r="I1655">
        <v>81</v>
      </c>
      <c r="J1655">
        <v>38</v>
      </c>
      <c r="M1655" s="39"/>
    </row>
    <row r="1656" spans="1:13" x14ac:dyDescent="0.35">
      <c r="A1656" t="str">
        <f t="shared" si="26"/>
        <v>62 DayOctober-December 2024NHS GrampianCervical (screened only)</v>
      </c>
      <c r="B1656" t="s">
        <v>193</v>
      </c>
      <c r="C1656" t="s">
        <v>198</v>
      </c>
      <c r="D1656" t="s">
        <v>166</v>
      </c>
      <c r="E1656" t="s">
        <v>33</v>
      </c>
      <c r="F1656">
        <v>3</v>
      </c>
      <c r="G1656">
        <v>3</v>
      </c>
      <c r="H1656">
        <v>100</v>
      </c>
      <c r="I1656">
        <v>61</v>
      </c>
      <c r="J1656">
        <v>61</v>
      </c>
      <c r="M1656" s="38"/>
    </row>
    <row r="1657" spans="1:13" x14ac:dyDescent="0.35">
      <c r="A1657" t="str">
        <f t="shared" si="26"/>
        <v>62 DayOctober-December 2024NHS Greater Glasgow &amp; ClydeCervical (screened only)</v>
      </c>
      <c r="B1657" t="s">
        <v>193</v>
      </c>
      <c r="C1657" t="s">
        <v>198</v>
      </c>
      <c r="D1657" t="s">
        <v>11</v>
      </c>
      <c r="E1657" t="s">
        <v>33</v>
      </c>
      <c r="F1657">
        <v>6</v>
      </c>
      <c r="G1657">
        <v>2</v>
      </c>
      <c r="H1657">
        <v>33.3333333333333</v>
      </c>
      <c r="I1657">
        <v>104</v>
      </c>
      <c r="J1657">
        <v>84</v>
      </c>
      <c r="M1657" s="39"/>
    </row>
    <row r="1658" spans="1:13" x14ac:dyDescent="0.35">
      <c r="A1658" t="str">
        <f t="shared" si="26"/>
        <v>62 DayOctober-December 2024NHS HighlandCervical (screened only)</v>
      </c>
      <c r="B1658" t="s">
        <v>193</v>
      </c>
      <c r="C1658" t="s">
        <v>198</v>
      </c>
      <c r="D1658" t="s">
        <v>1</v>
      </c>
      <c r="E1658" t="s">
        <v>33</v>
      </c>
      <c r="F1658">
        <v>2</v>
      </c>
      <c r="G1658">
        <v>1</v>
      </c>
      <c r="H1658">
        <v>50</v>
      </c>
      <c r="I1658">
        <v>77</v>
      </c>
      <c r="M1658" s="38"/>
    </row>
    <row r="1659" spans="1:13" x14ac:dyDescent="0.35">
      <c r="A1659" t="str">
        <f t="shared" si="26"/>
        <v>62 DayOctober-December 2024NHS LanarkshireCervical (screened only)</v>
      </c>
      <c r="B1659" t="s">
        <v>193</v>
      </c>
      <c r="C1659" t="s">
        <v>198</v>
      </c>
      <c r="D1659" t="s">
        <v>2</v>
      </c>
      <c r="E1659" t="s">
        <v>33</v>
      </c>
      <c r="F1659">
        <v>3</v>
      </c>
      <c r="G1659">
        <v>3</v>
      </c>
      <c r="H1659">
        <v>100</v>
      </c>
      <c r="I1659">
        <v>47</v>
      </c>
      <c r="J1659">
        <v>12</v>
      </c>
      <c r="M1659" s="39"/>
    </row>
    <row r="1660" spans="1:13" x14ac:dyDescent="0.35">
      <c r="A1660" t="str">
        <f t="shared" si="26"/>
        <v>62 DayOctober-December 2024NHS LothianCervical (screened only)</v>
      </c>
      <c r="B1660" t="s">
        <v>193</v>
      </c>
      <c r="C1660" t="s">
        <v>198</v>
      </c>
      <c r="D1660" t="s">
        <v>3</v>
      </c>
      <c r="E1660" t="s">
        <v>33</v>
      </c>
      <c r="F1660">
        <v>2</v>
      </c>
      <c r="G1660">
        <v>1</v>
      </c>
      <c r="H1660">
        <v>50</v>
      </c>
      <c r="I1660">
        <v>96</v>
      </c>
      <c r="M1660" s="38"/>
    </row>
    <row r="1661" spans="1:13" x14ac:dyDescent="0.35">
      <c r="A1661" t="str">
        <f t="shared" si="26"/>
        <v>62 DayOctober-December 2024NHS ScotlandCervical (screened only)</v>
      </c>
      <c r="B1661" t="s">
        <v>193</v>
      </c>
      <c r="C1661" t="s">
        <v>198</v>
      </c>
      <c r="D1661" t="s">
        <v>8</v>
      </c>
      <c r="E1661" t="s">
        <v>33</v>
      </c>
      <c r="F1661">
        <v>25</v>
      </c>
      <c r="G1661">
        <v>17</v>
      </c>
      <c r="H1661">
        <v>68</v>
      </c>
      <c r="I1661">
        <v>106</v>
      </c>
      <c r="J1661">
        <v>56</v>
      </c>
      <c r="M1661" s="39"/>
    </row>
    <row r="1662" spans="1:13" x14ac:dyDescent="0.35">
      <c r="A1662" t="str">
        <f t="shared" si="26"/>
        <v>62 DayOctober-December 2024NHS TaysideCervical (screened only)</v>
      </c>
      <c r="B1662" t="s">
        <v>193</v>
      </c>
      <c r="C1662" t="s">
        <v>198</v>
      </c>
      <c r="D1662" t="s">
        <v>6</v>
      </c>
      <c r="E1662" t="s">
        <v>33</v>
      </c>
      <c r="F1662">
        <v>2</v>
      </c>
      <c r="G1662">
        <v>2</v>
      </c>
      <c r="H1662">
        <v>100</v>
      </c>
      <c r="I1662">
        <v>61</v>
      </c>
      <c r="M1662" s="38"/>
    </row>
    <row r="1663" spans="1:13" x14ac:dyDescent="0.35">
      <c r="A1663" t="str">
        <f t="shared" si="26"/>
        <v>62 DayOctober-December 2024SCANCervical (screened only)</v>
      </c>
      <c r="B1663" t="s">
        <v>193</v>
      </c>
      <c r="C1663" t="s">
        <v>198</v>
      </c>
      <c r="D1663" t="s">
        <v>9</v>
      </c>
      <c r="E1663" t="s">
        <v>33</v>
      </c>
      <c r="F1663">
        <v>3</v>
      </c>
      <c r="G1663">
        <v>1</v>
      </c>
      <c r="H1663">
        <v>33.3333333333333</v>
      </c>
      <c r="I1663">
        <v>106</v>
      </c>
      <c r="J1663">
        <v>96</v>
      </c>
      <c r="M1663" s="38"/>
    </row>
    <row r="1664" spans="1:13" x14ac:dyDescent="0.35">
      <c r="A1664" t="str">
        <f t="shared" si="26"/>
        <v>62 DayOctober-December 2024WOSCANCervical (screened only)</v>
      </c>
      <c r="B1664" t="s">
        <v>193</v>
      </c>
      <c r="C1664" t="s">
        <v>198</v>
      </c>
      <c r="D1664" t="s">
        <v>10</v>
      </c>
      <c r="E1664" t="s">
        <v>33</v>
      </c>
      <c r="F1664">
        <v>15</v>
      </c>
      <c r="G1664">
        <v>10</v>
      </c>
      <c r="H1664">
        <v>66.6666666666667</v>
      </c>
      <c r="I1664">
        <v>104</v>
      </c>
      <c r="J1664">
        <v>47</v>
      </c>
      <c r="M1664" s="39"/>
    </row>
    <row r="1665" spans="1:13" x14ac:dyDescent="0.35">
      <c r="A1665" t="str">
        <f t="shared" si="26"/>
        <v>62 DayOctober-December 2024NCAColorectal</v>
      </c>
      <c r="B1665" t="s">
        <v>193</v>
      </c>
      <c r="C1665" t="s">
        <v>198</v>
      </c>
      <c r="D1665" t="s">
        <v>150</v>
      </c>
      <c r="E1665" t="s">
        <v>14</v>
      </c>
      <c r="F1665">
        <v>147</v>
      </c>
      <c r="G1665">
        <v>69</v>
      </c>
      <c r="H1665">
        <v>46.938775510204103</v>
      </c>
      <c r="I1665">
        <v>228</v>
      </c>
      <c r="J1665">
        <v>70</v>
      </c>
      <c r="K1665">
        <v>140</v>
      </c>
      <c r="L1665">
        <v>165</v>
      </c>
      <c r="M1665" s="38"/>
    </row>
    <row r="1666" spans="1:13" x14ac:dyDescent="0.35">
      <c r="A1666" t="str">
        <f t="shared" si="26"/>
        <v>62 DayOctober-December 2024NHS Ayrshire &amp; ArranColorectal</v>
      </c>
      <c r="B1666" t="s">
        <v>193</v>
      </c>
      <c r="C1666" t="s">
        <v>198</v>
      </c>
      <c r="D1666" t="s">
        <v>162</v>
      </c>
      <c r="E1666" t="s">
        <v>14</v>
      </c>
      <c r="F1666">
        <v>38</v>
      </c>
      <c r="G1666">
        <v>31</v>
      </c>
      <c r="H1666">
        <v>81.578947368421098</v>
      </c>
      <c r="I1666">
        <v>131</v>
      </c>
      <c r="J1666">
        <v>37</v>
      </c>
      <c r="M1666" s="39"/>
    </row>
    <row r="1667" spans="1:13" x14ac:dyDescent="0.35">
      <c r="A1667" t="str">
        <f t="shared" si="26"/>
        <v>62 DayOctober-December 2024NHS BordersColorectal</v>
      </c>
      <c r="B1667" t="s">
        <v>193</v>
      </c>
      <c r="C1667" t="s">
        <v>198</v>
      </c>
      <c r="D1667" t="s">
        <v>0</v>
      </c>
      <c r="E1667" t="s">
        <v>14</v>
      </c>
      <c r="F1667">
        <v>12</v>
      </c>
      <c r="G1667">
        <v>11</v>
      </c>
      <c r="H1667">
        <v>91.6666666666667</v>
      </c>
      <c r="I1667">
        <v>73</v>
      </c>
      <c r="J1667">
        <v>56</v>
      </c>
      <c r="M1667" s="38"/>
    </row>
    <row r="1668" spans="1:13" x14ac:dyDescent="0.35">
      <c r="A1668" t="str">
        <f t="shared" si="26"/>
        <v>62 DayOctober-December 2024NHS Dumfries &amp; GallowayColorectal</v>
      </c>
      <c r="B1668" t="s">
        <v>193</v>
      </c>
      <c r="C1668" t="s">
        <v>198</v>
      </c>
      <c r="D1668" t="s">
        <v>163</v>
      </c>
      <c r="E1668" t="s">
        <v>14</v>
      </c>
      <c r="F1668">
        <v>27</v>
      </c>
      <c r="G1668">
        <v>25</v>
      </c>
      <c r="H1668">
        <v>92.592592592592595</v>
      </c>
      <c r="I1668">
        <v>92</v>
      </c>
      <c r="J1668">
        <v>43</v>
      </c>
      <c r="M1668" s="39"/>
    </row>
    <row r="1669" spans="1:13" x14ac:dyDescent="0.35">
      <c r="A1669" t="str">
        <f t="shared" si="26"/>
        <v>62 DayOctober-December 2024NHS FifeColorectal</v>
      </c>
      <c r="B1669" t="s">
        <v>193</v>
      </c>
      <c r="C1669" t="s">
        <v>198</v>
      </c>
      <c r="D1669" t="s">
        <v>164</v>
      </c>
      <c r="E1669" t="s">
        <v>14</v>
      </c>
      <c r="F1669">
        <v>51</v>
      </c>
      <c r="G1669">
        <v>46</v>
      </c>
      <c r="H1669">
        <v>90.196078431372598</v>
      </c>
      <c r="I1669">
        <v>86</v>
      </c>
      <c r="J1669">
        <v>46</v>
      </c>
      <c r="K1669">
        <v>62</v>
      </c>
      <c r="L1669">
        <v>70</v>
      </c>
      <c r="M1669" s="38"/>
    </row>
    <row r="1670" spans="1:13" x14ac:dyDescent="0.35">
      <c r="A1670" t="str">
        <f t="shared" si="26"/>
        <v>62 DayOctober-December 2024NHS Forth ValleyColorectal</v>
      </c>
      <c r="B1670" t="s">
        <v>193</v>
      </c>
      <c r="C1670" t="s">
        <v>198</v>
      </c>
      <c r="D1670" t="s">
        <v>165</v>
      </c>
      <c r="E1670" t="s">
        <v>14</v>
      </c>
      <c r="F1670">
        <v>25</v>
      </c>
      <c r="G1670">
        <v>23</v>
      </c>
      <c r="H1670">
        <v>92</v>
      </c>
      <c r="I1670">
        <v>71</v>
      </c>
      <c r="J1670">
        <v>41</v>
      </c>
      <c r="M1670" s="39"/>
    </row>
    <row r="1671" spans="1:13" x14ac:dyDescent="0.35">
      <c r="A1671" t="str">
        <f t="shared" si="26"/>
        <v>62 DayOctober-December 2024NHS GrampianColorectal</v>
      </c>
      <c r="B1671" t="s">
        <v>193</v>
      </c>
      <c r="C1671" t="s">
        <v>198</v>
      </c>
      <c r="D1671" t="s">
        <v>166</v>
      </c>
      <c r="E1671" t="s">
        <v>14</v>
      </c>
      <c r="F1671">
        <v>64</v>
      </c>
      <c r="G1671">
        <v>17</v>
      </c>
      <c r="H1671">
        <v>26.5625</v>
      </c>
      <c r="I1671">
        <v>228</v>
      </c>
      <c r="J1671">
        <v>114</v>
      </c>
      <c r="K1671">
        <v>167</v>
      </c>
      <c r="L1671">
        <v>187</v>
      </c>
      <c r="M1671" s="38"/>
    </row>
    <row r="1672" spans="1:13" x14ac:dyDescent="0.35">
      <c r="A1672" t="str">
        <f t="shared" si="26"/>
        <v>62 DayOctober-December 2024NHS Greater Glasgow &amp; ClydeColorectal</v>
      </c>
      <c r="B1672" t="s">
        <v>193</v>
      </c>
      <c r="C1672" t="s">
        <v>198</v>
      </c>
      <c r="D1672" t="s">
        <v>11</v>
      </c>
      <c r="E1672" t="s">
        <v>14</v>
      </c>
      <c r="F1672">
        <v>169</v>
      </c>
      <c r="G1672">
        <v>80</v>
      </c>
      <c r="H1672">
        <v>47.337278106508897</v>
      </c>
      <c r="I1672">
        <v>330</v>
      </c>
      <c r="J1672">
        <v>63</v>
      </c>
      <c r="K1672">
        <v>123</v>
      </c>
      <c r="L1672">
        <v>139</v>
      </c>
      <c r="M1672" s="39"/>
    </row>
    <row r="1673" spans="1:13" x14ac:dyDescent="0.35">
      <c r="A1673" t="str">
        <f t="shared" si="26"/>
        <v>62 DayOctober-December 2024NHS HighlandColorectal</v>
      </c>
      <c r="B1673" t="s">
        <v>193</v>
      </c>
      <c r="C1673" t="s">
        <v>198</v>
      </c>
      <c r="D1673" t="s">
        <v>1</v>
      </c>
      <c r="E1673" t="s">
        <v>14</v>
      </c>
      <c r="F1673">
        <v>36</v>
      </c>
      <c r="G1673">
        <v>29</v>
      </c>
      <c r="H1673">
        <v>80.5555555555556</v>
      </c>
      <c r="I1673">
        <v>116</v>
      </c>
      <c r="J1673">
        <v>44</v>
      </c>
      <c r="M1673" s="38"/>
    </row>
    <row r="1674" spans="1:13" x14ac:dyDescent="0.35">
      <c r="A1674" t="str">
        <f t="shared" si="26"/>
        <v>62 DayOctober-December 2024NHS LanarkshireColorectal</v>
      </c>
      <c r="B1674" t="s">
        <v>193</v>
      </c>
      <c r="C1674" t="s">
        <v>198</v>
      </c>
      <c r="D1674" t="s">
        <v>2</v>
      </c>
      <c r="E1674" t="s">
        <v>14</v>
      </c>
      <c r="F1674">
        <v>82</v>
      </c>
      <c r="G1674">
        <v>76</v>
      </c>
      <c r="H1674">
        <v>92.682926829268297</v>
      </c>
      <c r="I1674">
        <v>133</v>
      </c>
      <c r="J1674">
        <v>48</v>
      </c>
      <c r="K1674">
        <v>62</v>
      </c>
      <c r="L1674">
        <v>92</v>
      </c>
      <c r="M1674" s="39"/>
    </row>
    <row r="1675" spans="1:13" x14ac:dyDescent="0.35">
      <c r="A1675" t="str">
        <f t="shared" si="26"/>
        <v>62 DayOctober-December 2024NHS LothianColorectal</v>
      </c>
      <c r="B1675" t="s">
        <v>193</v>
      </c>
      <c r="C1675" t="s">
        <v>198</v>
      </c>
      <c r="D1675" t="s">
        <v>3</v>
      </c>
      <c r="E1675" t="s">
        <v>14</v>
      </c>
      <c r="F1675">
        <v>83</v>
      </c>
      <c r="G1675">
        <v>70</v>
      </c>
      <c r="H1675">
        <v>84.337349397590401</v>
      </c>
      <c r="I1675">
        <v>85</v>
      </c>
      <c r="J1675">
        <v>48</v>
      </c>
      <c r="K1675">
        <v>68</v>
      </c>
      <c r="L1675">
        <v>72</v>
      </c>
      <c r="M1675" s="38"/>
    </row>
    <row r="1676" spans="1:13" x14ac:dyDescent="0.35">
      <c r="A1676" t="str">
        <f t="shared" si="26"/>
        <v>62 DayOctober-December 2024NHS OrkneyColorectal</v>
      </c>
      <c r="B1676" t="s">
        <v>193</v>
      </c>
      <c r="C1676" t="s">
        <v>198</v>
      </c>
      <c r="D1676" t="s">
        <v>4</v>
      </c>
      <c r="E1676" t="s">
        <v>14</v>
      </c>
      <c r="F1676">
        <v>3</v>
      </c>
      <c r="G1676">
        <v>2</v>
      </c>
      <c r="H1676">
        <v>66.6666666666667</v>
      </c>
      <c r="I1676">
        <v>100</v>
      </c>
      <c r="J1676">
        <v>62</v>
      </c>
      <c r="M1676" s="39"/>
    </row>
    <row r="1677" spans="1:13" x14ac:dyDescent="0.35">
      <c r="A1677" t="str">
        <f t="shared" si="26"/>
        <v>62 DayOctober-December 2024NHS ScotlandColorectal</v>
      </c>
      <c r="B1677" t="s">
        <v>193</v>
      </c>
      <c r="C1677" t="s">
        <v>198</v>
      </c>
      <c r="D1677" t="s">
        <v>8</v>
      </c>
      <c r="E1677" t="s">
        <v>14</v>
      </c>
      <c r="F1677">
        <v>634</v>
      </c>
      <c r="G1677">
        <v>431</v>
      </c>
      <c r="H1677">
        <v>67.981072555205003</v>
      </c>
      <c r="I1677">
        <v>330</v>
      </c>
      <c r="J1677">
        <v>54</v>
      </c>
      <c r="K1677">
        <v>109</v>
      </c>
      <c r="L1677">
        <v>133</v>
      </c>
      <c r="M1677" s="38"/>
    </row>
    <row r="1678" spans="1:13" x14ac:dyDescent="0.35">
      <c r="A1678" t="str">
        <f t="shared" si="26"/>
        <v>62 DayOctober-December 2024NHS ShetlandColorectal</v>
      </c>
      <c r="B1678" t="s">
        <v>193</v>
      </c>
      <c r="C1678" t="s">
        <v>198</v>
      </c>
      <c r="D1678" t="s">
        <v>5</v>
      </c>
      <c r="E1678" t="s">
        <v>14</v>
      </c>
      <c r="F1678">
        <v>2</v>
      </c>
      <c r="G1678">
        <v>1</v>
      </c>
      <c r="H1678">
        <v>50</v>
      </c>
      <c r="I1678">
        <v>80</v>
      </c>
      <c r="M1678" s="39"/>
    </row>
    <row r="1679" spans="1:13" x14ac:dyDescent="0.35">
      <c r="A1679" t="str">
        <f t="shared" si="26"/>
        <v>62 DayOctober-December 2024NHS TaysideColorectal</v>
      </c>
      <c r="B1679" t="s">
        <v>193</v>
      </c>
      <c r="C1679" t="s">
        <v>198</v>
      </c>
      <c r="D1679" t="s">
        <v>6</v>
      </c>
      <c r="E1679" t="s">
        <v>14</v>
      </c>
      <c r="F1679">
        <v>40</v>
      </c>
      <c r="G1679">
        <v>18</v>
      </c>
      <c r="H1679">
        <v>45</v>
      </c>
      <c r="I1679">
        <v>109</v>
      </c>
      <c r="J1679">
        <v>69</v>
      </c>
      <c r="K1679">
        <v>93</v>
      </c>
      <c r="L1679">
        <v>105</v>
      </c>
      <c r="M1679" s="38"/>
    </row>
    <row r="1680" spans="1:13" x14ac:dyDescent="0.35">
      <c r="A1680" t="str">
        <f t="shared" si="26"/>
        <v>62 DayOctober-December 2024NHS Western IslesColorectal</v>
      </c>
      <c r="B1680" t="s">
        <v>193</v>
      </c>
      <c r="C1680" t="s">
        <v>198</v>
      </c>
      <c r="D1680" t="s">
        <v>7</v>
      </c>
      <c r="E1680" t="s">
        <v>14</v>
      </c>
      <c r="F1680">
        <v>2</v>
      </c>
      <c r="G1680">
        <v>2</v>
      </c>
      <c r="H1680">
        <v>100</v>
      </c>
      <c r="I1680">
        <v>62</v>
      </c>
      <c r="M1680" s="39"/>
    </row>
    <row r="1681" spans="1:13" x14ac:dyDescent="0.35">
      <c r="A1681" t="str">
        <f t="shared" si="26"/>
        <v>62 DayOctober-December 2024SCANColorectal</v>
      </c>
      <c r="B1681" t="s">
        <v>193</v>
      </c>
      <c r="C1681" t="s">
        <v>198</v>
      </c>
      <c r="D1681" t="s">
        <v>9</v>
      </c>
      <c r="E1681" t="s">
        <v>14</v>
      </c>
      <c r="F1681">
        <v>173</v>
      </c>
      <c r="G1681">
        <v>152</v>
      </c>
      <c r="H1681">
        <v>87.861271676300603</v>
      </c>
      <c r="I1681">
        <v>92</v>
      </c>
      <c r="J1681">
        <v>47</v>
      </c>
      <c r="K1681">
        <v>67</v>
      </c>
      <c r="L1681">
        <v>71</v>
      </c>
      <c r="M1681" s="38"/>
    </row>
    <row r="1682" spans="1:13" x14ac:dyDescent="0.35">
      <c r="A1682" t="str">
        <f t="shared" ref="A1682:A1745" si="27">CONCATENATE(B1682,C1682,D1682,E1682)</f>
        <v>62 DayOctober-December 2024WOSCANColorectal</v>
      </c>
      <c r="B1682" t="s">
        <v>193</v>
      </c>
      <c r="C1682" t="s">
        <v>198</v>
      </c>
      <c r="D1682" t="s">
        <v>10</v>
      </c>
      <c r="E1682" t="s">
        <v>14</v>
      </c>
      <c r="F1682">
        <v>314</v>
      </c>
      <c r="G1682">
        <v>210</v>
      </c>
      <c r="H1682">
        <v>66.878980891719706</v>
      </c>
      <c r="I1682">
        <v>330</v>
      </c>
      <c r="J1682">
        <v>56</v>
      </c>
      <c r="K1682">
        <v>103</v>
      </c>
      <c r="L1682">
        <v>131</v>
      </c>
      <c r="M1682" s="39"/>
    </row>
    <row r="1683" spans="1:13" x14ac:dyDescent="0.35">
      <c r="A1683" t="str">
        <f t="shared" si="27"/>
        <v>62 DayOctober-December 2024NCAColorectal (screened excluded)</v>
      </c>
      <c r="B1683" t="s">
        <v>193</v>
      </c>
      <c r="C1683" t="s">
        <v>198</v>
      </c>
      <c r="D1683" t="s">
        <v>150</v>
      </c>
      <c r="E1683" t="s">
        <v>34</v>
      </c>
      <c r="F1683">
        <v>113</v>
      </c>
      <c r="G1683">
        <v>60</v>
      </c>
      <c r="H1683">
        <v>53.097345132743399</v>
      </c>
      <c r="I1683">
        <v>167</v>
      </c>
      <c r="J1683">
        <v>59</v>
      </c>
      <c r="K1683">
        <v>121</v>
      </c>
      <c r="L1683">
        <v>137</v>
      </c>
      <c r="M1683" s="38"/>
    </row>
    <row r="1684" spans="1:13" x14ac:dyDescent="0.35">
      <c r="A1684" t="str">
        <f t="shared" si="27"/>
        <v>62 DayOctober-December 2024NHS Ayrshire &amp; ArranColorectal (screened excluded)</v>
      </c>
      <c r="B1684" t="s">
        <v>193</v>
      </c>
      <c r="C1684" t="s">
        <v>198</v>
      </c>
      <c r="D1684" t="s">
        <v>162</v>
      </c>
      <c r="E1684" t="s">
        <v>34</v>
      </c>
      <c r="F1684">
        <v>26</v>
      </c>
      <c r="G1684">
        <v>21</v>
      </c>
      <c r="H1684">
        <v>80.769230769230802</v>
      </c>
      <c r="I1684">
        <v>131</v>
      </c>
      <c r="J1684">
        <v>37</v>
      </c>
      <c r="M1684" s="39"/>
    </row>
    <row r="1685" spans="1:13" x14ac:dyDescent="0.35">
      <c r="A1685" t="str">
        <f t="shared" si="27"/>
        <v>62 DayOctober-December 2024NHS BordersColorectal (screened excluded)</v>
      </c>
      <c r="B1685" t="s">
        <v>193</v>
      </c>
      <c r="C1685" t="s">
        <v>198</v>
      </c>
      <c r="D1685" t="s">
        <v>0</v>
      </c>
      <c r="E1685" t="s">
        <v>34</v>
      </c>
      <c r="F1685">
        <v>8</v>
      </c>
      <c r="G1685">
        <v>8</v>
      </c>
      <c r="H1685">
        <v>100</v>
      </c>
      <c r="I1685">
        <v>62</v>
      </c>
      <c r="J1685">
        <v>46</v>
      </c>
      <c r="M1685" s="38"/>
    </row>
    <row r="1686" spans="1:13" x14ac:dyDescent="0.35">
      <c r="A1686" t="str">
        <f t="shared" si="27"/>
        <v>62 DayOctober-December 2024NHS Dumfries &amp; GallowayColorectal (screened excluded)</v>
      </c>
      <c r="B1686" t="s">
        <v>193</v>
      </c>
      <c r="C1686" t="s">
        <v>198</v>
      </c>
      <c r="D1686" t="s">
        <v>163</v>
      </c>
      <c r="E1686" t="s">
        <v>34</v>
      </c>
      <c r="F1686">
        <v>17</v>
      </c>
      <c r="G1686">
        <v>15</v>
      </c>
      <c r="H1686">
        <v>88.235294117647101</v>
      </c>
      <c r="I1686">
        <v>92</v>
      </c>
      <c r="J1686">
        <v>48</v>
      </c>
      <c r="M1686" s="39"/>
    </row>
    <row r="1687" spans="1:13" x14ac:dyDescent="0.35">
      <c r="A1687" t="str">
        <f t="shared" si="27"/>
        <v>62 DayOctober-December 2024NHS FifeColorectal (screened excluded)</v>
      </c>
      <c r="B1687" t="s">
        <v>193</v>
      </c>
      <c r="C1687" t="s">
        <v>198</v>
      </c>
      <c r="D1687" t="s">
        <v>164</v>
      </c>
      <c r="E1687" t="s">
        <v>34</v>
      </c>
      <c r="F1687">
        <v>37</v>
      </c>
      <c r="G1687">
        <v>37</v>
      </c>
      <c r="H1687">
        <v>100</v>
      </c>
      <c r="I1687">
        <v>62</v>
      </c>
      <c r="J1687">
        <v>41</v>
      </c>
      <c r="M1687" s="38"/>
    </row>
    <row r="1688" spans="1:13" x14ac:dyDescent="0.35">
      <c r="A1688" t="str">
        <f t="shared" si="27"/>
        <v>62 DayOctober-December 2024NHS Forth ValleyColorectal (screened excluded)</v>
      </c>
      <c r="B1688" t="s">
        <v>193</v>
      </c>
      <c r="C1688" t="s">
        <v>198</v>
      </c>
      <c r="D1688" t="s">
        <v>165</v>
      </c>
      <c r="E1688" t="s">
        <v>34</v>
      </c>
      <c r="F1688">
        <v>21</v>
      </c>
      <c r="G1688">
        <v>20</v>
      </c>
      <c r="H1688">
        <v>95.238095238095198</v>
      </c>
      <c r="I1688">
        <v>65</v>
      </c>
      <c r="J1688">
        <v>40</v>
      </c>
      <c r="M1688" s="39"/>
    </row>
    <row r="1689" spans="1:13" x14ac:dyDescent="0.35">
      <c r="A1689" t="str">
        <f t="shared" si="27"/>
        <v>62 DayOctober-December 2024NHS GrampianColorectal (screened excluded)</v>
      </c>
      <c r="B1689" t="s">
        <v>193</v>
      </c>
      <c r="C1689" t="s">
        <v>198</v>
      </c>
      <c r="D1689" t="s">
        <v>166</v>
      </c>
      <c r="E1689" t="s">
        <v>34</v>
      </c>
      <c r="F1689">
        <v>46</v>
      </c>
      <c r="G1689">
        <v>17</v>
      </c>
      <c r="H1689">
        <v>36.956521739130402</v>
      </c>
      <c r="I1689">
        <v>167</v>
      </c>
      <c r="J1689">
        <v>92</v>
      </c>
      <c r="K1689">
        <v>139</v>
      </c>
      <c r="L1689">
        <v>151</v>
      </c>
      <c r="M1689" s="38"/>
    </row>
    <row r="1690" spans="1:13" x14ac:dyDescent="0.35">
      <c r="A1690" t="str">
        <f t="shared" si="27"/>
        <v>62 DayOctober-December 2024NHS Greater Glasgow &amp; ClydeColorectal (screened excluded)</v>
      </c>
      <c r="B1690" t="s">
        <v>193</v>
      </c>
      <c r="C1690" t="s">
        <v>198</v>
      </c>
      <c r="D1690" t="s">
        <v>11</v>
      </c>
      <c r="E1690" t="s">
        <v>34</v>
      </c>
      <c r="F1690">
        <v>140</v>
      </c>
      <c r="G1690">
        <v>63</v>
      </c>
      <c r="H1690">
        <v>45</v>
      </c>
      <c r="I1690">
        <v>330</v>
      </c>
      <c r="J1690">
        <v>64</v>
      </c>
      <c r="K1690">
        <v>131</v>
      </c>
      <c r="L1690">
        <v>140</v>
      </c>
      <c r="M1690" s="39"/>
    </row>
    <row r="1691" spans="1:13" x14ac:dyDescent="0.35">
      <c r="A1691" t="str">
        <f t="shared" si="27"/>
        <v>62 DayOctober-December 2024NHS HighlandColorectal (screened excluded)</v>
      </c>
      <c r="B1691" t="s">
        <v>193</v>
      </c>
      <c r="C1691" t="s">
        <v>198</v>
      </c>
      <c r="D1691" t="s">
        <v>1</v>
      </c>
      <c r="E1691" t="s">
        <v>34</v>
      </c>
      <c r="F1691">
        <v>25</v>
      </c>
      <c r="G1691">
        <v>22</v>
      </c>
      <c r="H1691">
        <v>88</v>
      </c>
      <c r="I1691">
        <v>90</v>
      </c>
      <c r="J1691">
        <v>42</v>
      </c>
      <c r="M1691" s="38"/>
    </row>
    <row r="1692" spans="1:13" x14ac:dyDescent="0.35">
      <c r="A1692" t="str">
        <f t="shared" si="27"/>
        <v>62 DayOctober-December 2024NHS LanarkshireColorectal (screened excluded)</v>
      </c>
      <c r="B1692" t="s">
        <v>193</v>
      </c>
      <c r="C1692" t="s">
        <v>198</v>
      </c>
      <c r="D1692" t="s">
        <v>2</v>
      </c>
      <c r="E1692" t="s">
        <v>34</v>
      </c>
      <c r="F1692">
        <v>70</v>
      </c>
      <c r="G1692">
        <v>64</v>
      </c>
      <c r="H1692">
        <v>91.428571428571402</v>
      </c>
      <c r="I1692">
        <v>133</v>
      </c>
      <c r="J1692">
        <v>48</v>
      </c>
      <c r="K1692">
        <v>62</v>
      </c>
      <c r="L1692">
        <v>94</v>
      </c>
      <c r="M1692" s="39"/>
    </row>
    <row r="1693" spans="1:13" x14ac:dyDescent="0.35">
      <c r="A1693" t="str">
        <f t="shared" si="27"/>
        <v>62 DayOctober-December 2024NHS LothianColorectal (screened excluded)</v>
      </c>
      <c r="B1693" t="s">
        <v>193</v>
      </c>
      <c r="C1693" t="s">
        <v>198</v>
      </c>
      <c r="D1693" t="s">
        <v>3</v>
      </c>
      <c r="E1693" t="s">
        <v>34</v>
      </c>
      <c r="F1693">
        <v>63</v>
      </c>
      <c r="G1693">
        <v>56</v>
      </c>
      <c r="H1693">
        <v>88.8888888888889</v>
      </c>
      <c r="I1693">
        <v>81</v>
      </c>
      <c r="J1693">
        <v>40</v>
      </c>
      <c r="K1693">
        <v>65</v>
      </c>
      <c r="L1693">
        <v>72</v>
      </c>
      <c r="M1693" s="38"/>
    </row>
    <row r="1694" spans="1:13" x14ac:dyDescent="0.35">
      <c r="A1694" t="str">
        <f t="shared" si="27"/>
        <v>62 DayOctober-December 2024NHS OrkneyColorectal (screened excluded)</v>
      </c>
      <c r="B1694" t="s">
        <v>193</v>
      </c>
      <c r="C1694" t="s">
        <v>198</v>
      </c>
      <c r="D1694" t="s">
        <v>4</v>
      </c>
      <c r="E1694" t="s">
        <v>34</v>
      </c>
      <c r="F1694">
        <v>3</v>
      </c>
      <c r="G1694">
        <v>2</v>
      </c>
      <c r="H1694">
        <v>66.6666666666667</v>
      </c>
      <c r="I1694">
        <v>100</v>
      </c>
      <c r="J1694">
        <v>62</v>
      </c>
      <c r="M1694" s="39"/>
    </row>
    <row r="1695" spans="1:13" x14ac:dyDescent="0.35">
      <c r="A1695" t="str">
        <f t="shared" si="27"/>
        <v>62 DayOctober-December 2024NHS ScotlandColorectal (screened excluded)</v>
      </c>
      <c r="B1695" t="s">
        <v>193</v>
      </c>
      <c r="C1695" t="s">
        <v>198</v>
      </c>
      <c r="D1695" t="s">
        <v>8</v>
      </c>
      <c r="E1695" t="s">
        <v>34</v>
      </c>
      <c r="F1695">
        <v>495</v>
      </c>
      <c r="G1695">
        <v>344</v>
      </c>
      <c r="H1695">
        <v>69.494949494949495</v>
      </c>
      <c r="I1695">
        <v>330</v>
      </c>
      <c r="J1695">
        <v>52</v>
      </c>
      <c r="K1695">
        <v>106</v>
      </c>
      <c r="L1695">
        <v>128</v>
      </c>
      <c r="M1695" s="38"/>
    </row>
    <row r="1696" spans="1:13" x14ac:dyDescent="0.35">
      <c r="A1696" t="str">
        <f t="shared" si="27"/>
        <v>62 DayOctober-December 2024NHS ShetlandColorectal (screened excluded)</v>
      </c>
      <c r="B1696" t="s">
        <v>193</v>
      </c>
      <c r="C1696" t="s">
        <v>198</v>
      </c>
      <c r="D1696" t="s">
        <v>5</v>
      </c>
      <c r="E1696" t="s">
        <v>34</v>
      </c>
      <c r="F1696">
        <v>2</v>
      </c>
      <c r="G1696">
        <v>1</v>
      </c>
      <c r="H1696">
        <v>50</v>
      </c>
      <c r="I1696">
        <v>80</v>
      </c>
      <c r="M1696" s="39"/>
    </row>
    <row r="1697" spans="1:13" x14ac:dyDescent="0.35">
      <c r="A1697" t="str">
        <f t="shared" si="27"/>
        <v>62 DayOctober-December 2024NHS TaysideColorectal (screened excluded)</v>
      </c>
      <c r="B1697" t="s">
        <v>193</v>
      </c>
      <c r="C1697" t="s">
        <v>198</v>
      </c>
      <c r="D1697" t="s">
        <v>6</v>
      </c>
      <c r="E1697" t="s">
        <v>34</v>
      </c>
      <c r="F1697">
        <v>36</v>
      </c>
      <c r="G1697">
        <v>17</v>
      </c>
      <c r="H1697">
        <v>47.2222222222222</v>
      </c>
      <c r="I1697">
        <v>109</v>
      </c>
      <c r="J1697">
        <v>69</v>
      </c>
      <c r="M1697" s="38"/>
    </row>
    <row r="1698" spans="1:13" x14ac:dyDescent="0.35">
      <c r="A1698" t="str">
        <f t="shared" si="27"/>
        <v>62 DayOctober-December 2024NHS Western IslesColorectal (screened excluded)</v>
      </c>
      <c r="B1698" t="s">
        <v>193</v>
      </c>
      <c r="C1698" t="s">
        <v>198</v>
      </c>
      <c r="D1698" t="s">
        <v>7</v>
      </c>
      <c r="E1698" t="s">
        <v>34</v>
      </c>
      <c r="F1698">
        <v>1</v>
      </c>
      <c r="G1698">
        <v>1</v>
      </c>
      <c r="H1698">
        <v>100</v>
      </c>
      <c r="I1698">
        <v>42</v>
      </c>
      <c r="M1698" s="39"/>
    </row>
    <row r="1699" spans="1:13" x14ac:dyDescent="0.35">
      <c r="A1699" t="str">
        <f t="shared" si="27"/>
        <v>62 DayOctober-December 2024SCANColorectal (screened excluded)</v>
      </c>
      <c r="B1699" t="s">
        <v>193</v>
      </c>
      <c r="C1699" t="s">
        <v>198</v>
      </c>
      <c r="D1699" t="s">
        <v>9</v>
      </c>
      <c r="E1699" t="s">
        <v>34</v>
      </c>
      <c r="F1699">
        <v>125</v>
      </c>
      <c r="G1699">
        <v>116</v>
      </c>
      <c r="H1699">
        <v>92.8</v>
      </c>
      <c r="I1699">
        <v>92</v>
      </c>
      <c r="J1699">
        <v>40</v>
      </c>
      <c r="K1699">
        <v>61</v>
      </c>
      <c r="L1699">
        <v>66</v>
      </c>
      <c r="M1699" s="38"/>
    </row>
    <row r="1700" spans="1:13" x14ac:dyDescent="0.35">
      <c r="A1700" t="str">
        <f t="shared" si="27"/>
        <v>62 DayOctober-December 2024WOSCANColorectal (screened excluded)</v>
      </c>
      <c r="B1700" t="s">
        <v>193</v>
      </c>
      <c r="C1700" t="s">
        <v>198</v>
      </c>
      <c r="D1700" t="s">
        <v>10</v>
      </c>
      <c r="E1700" t="s">
        <v>34</v>
      </c>
      <c r="F1700">
        <v>257</v>
      </c>
      <c r="G1700">
        <v>168</v>
      </c>
      <c r="H1700">
        <v>65.369649805447494</v>
      </c>
      <c r="I1700">
        <v>330</v>
      </c>
      <c r="J1700">
        <v>56</v>
      </c>
      <c r="K1700">
        <v>112</v>
      </c>
      <c r="L1700">
        <v>133</v>
      </c>
      <c r="M1700" s="39"/>
    </row>
    <row r="1701" spans="1:13" x14ac:dyDescent="0.35">
      <c r="A1701" t="str">
        <f t="shared" si="27"/>
        <v>62 DayOctober-December 2024NCAColorectal (screened only)</v>
      </c>
      <c r="B1701" t="s">
        <v>193</v>
      </c>
      <c r="C1701" t="s">
        <v>198</v>
      </c>
      <c r="D1701" t="s">
        <v>150</v>
      </c>
      <c r="E1701" t="s">
        <v>35</v>
      </c>
      <c r="F1701">
        <v>34</v>
      </c>
      <c r="G1701">
        <v>9</v>
      </c>
      <c r="H1701">
        <v>26.470588235294102</v>
      </c>
      <c r="I1701">
        <v>228</v>
      </c>
      <c r="J1701">
        <v>108</v>
      </c>
      <c r="M1701" s="38"/>
    </row>
    <row r="1702" spans="1:13" x14ac:dyDescent="0.35">
      <c r="A1702" t="str">
        <f t="shared" si="27"/>
        <v>62 DayOctober-December 2024NHS Ayrshire &amp; ArranColorectal (screened only)</v>
      </c>
      <c r="B1702" t="s">
        <v>193</v>
      </c>
      <c r="C1702" t="s">
        <v>198</v>
      </c>
      <c r="D1702" t="s">
        <v>162</v>
      </c>
      <c r="E1702" t="s">
        <v>35</v>
      </c>
      <c r="F1702">
        <v>12</v>
      </c>
      <c r="G1702">
        <v>10</v>
      </c>
      <c r="H1702">
        <v>83.3333333333333</v>
      </c>
      <c r="I1702">
        <v>72</v>
      </c>
      <c r="J1702">
        <v>34</v>
      </c>
      <c r="M1702" s="39"/>
    </row>
    <row r="1703" spans="1:13" x14ac:dyDescent="0.35">
      <c r="A1703" t="str">
        <f t="shared" si="27"/>
        <v>62 DayOctober-December 2024NHS BordersColorectal (screened only)</v>
      </c>
      <c r="B1703" t="s">
        <v>193</v>
      </c>
      <c r="C1703" t="s">
        <v>198</v>
      </c>
      <c r="D1703" t="s">
        <v>0</v>
      </c>
      <c r="E1703" t="s">
        <v>35</v>
      </c>
      <c r="F1703">
        <v>4</v>
      </c>
      <c r="G1703">
        <v>3</v>
      </c>
      <c r="H1703">
        <v>75</v>
      </c>
      <c r="I1703">
        <v>73</v>
      </c>
      <c r="J1703">
        <v>60</v>
      </c>
      <c r="M1703" s="38"/>
    </row>
    <row r="1704" spans="1:13" x14ac:dyDescent="0.35">
      <c r="A1704" t="str">
        <f t="shared" si="27"/>
        <v>62 DayOctober-December 2024NHS Dumfries &amp; GallowayColorectal (screened only)</v>
      </c>
      <c r="B1704" t="s">
        <v>193</v>
      </c>
      <c r="C1704" t="s">
        <v>198</v>
      </c>
      <c r="D1704" t="s">
        <v>163</v>
      </c>
      <c r="E1704" t="s">
        <v>35</v>
      </c>
      <c r="F1704">
        <v>10</v>
      </c>
      <c r="G1704">
        <v>10</v>
      </c>
      <c r="H1704">
        <v>100</v>
      </c>
      <c r="I1704">
        <v>60</v>
      </c>
      <c r="J1704">
        <v>38</v>
      </c>
      <c r="M1704" s="39"/>
    </row>
    <row r="1705" spans="1:13" x14ac:dyDescent="0.35">
      <c r="A1705" t="str">
        <f t="shared" si="27"/>
        <v>62 DayOctober-December 2024NHS FifeColorectal (screened only)</v>
      </c>
      <c r="B1705" t="s">
        <v>193</v>
      </c>
      <c r="C1705" t="s">
        <v>198</v>
      </c>
      <c r="D1705" t="s">
        <v>164</v>
      </c>
      <c r="E1705" t="s">
        <v>35</v>
      </c>
      <c r="F1705">
        <v>14</v>
      </c>
      <c r="G1705">
        <v>9</v>
      </c>
      <c r="H1705">
        <v>64.285714285714306</v>
      </c>
      <c r="I1705">
        <v>86</v>
      </c>
      <c r="J1705">
        <v>56</v>
      </c>
      <c r="M1705" s="38"/>
    </row>
    <row r="1706" spans="1:13" x14ac:dyDescent="0.35">
      <c r="A1706" t="str">
        <f t="shared" si="27"/>
        <v>62 DayOctober-December 2024NHS Forth ValleyColorectal (screened only)</v>
      </c>
      <c r="B1706" t="s">
        <v>193</v>
      </c>
      <c r="C1706" t="s">
        <v>198</v>
      </c>
      <c r="D1706" t="s">
        <v>165</v>
      </c>
      <c r="E1706" t="s">
        <v>35</v>
      </c>
      <c r="F1706">
        <v>4</v>
      </c>
      <c r="G1706">
        <v>3</v>
      </c>
      <c r="H1706">
        <v>75</v>
      </c>
      <c r="I1706">
        <v>71</v>
      </c>
      <c r="J1706">
        <v>58</v>
      </c>
      <c r="M1706" s="39"/>
    </row>
    <row r="1707" spans="1:13" x14ac:dyDescent="0.35">
      <c r="A1707" t="str">
        <f t="shared" si="27"/>
        <v>62 DayOctober-December 2024NHS GrampianColorectal (screened only)</v>
      </c>
      <c r="B1707" t="s">
        <v>193</v>
      </c>
      <c r="C1707" t="s">
        <v>198</v>
      </c>
      <c r="D1707" t="s">
        <v>166</v>
      </c>
      <c r="E1707" t="s">
        <v>35</v>
      </c>
      <c r="F1707">
        <v>18</v>
      </c>
      <c r="G1707">
        <v>0</v>
      </c>
      <c r="H1707">
        <v>0</v>
      </c>
      <c r="I1707">
        <v>228</v>
      </c>
      <c r="J1707">
        <v>154</v>
      </c>
      <c r="M1707" s="38"/>
    </row>
    <row r="1708" spans="1:13" x14ac:dyDescent="0.35">
      <c r="A1708" t="str">
        <f t="shared" si="27"/>
        <v>62 DayOctober-December 2024NHS Greater Glasgow &amp; ClydeColorectal (screened only)</v>
      </c>
      <c r="B1708" t="s">
        <v>193</v>
      </c>
      <c r="C1708" t="s">
        <v>198</v>
      </c>
      <c r="D1708" t="s">
        <v>11</v>
      </c>
      <c r="E1708" t="s">
        <v>35</v>
      </c>
      <c r="F1708">
        <v>29</v>
      </c>
      <c r="G1708">
        <v>17</v>
      </c>
      <c r="H1708">
        <v>58.620689655172399</v>
      </c>
      <c r="I1708">
        <v>103</v>
      </c>
      <c r="J1708">
        <v>61</v>
      </c>
      <c r="M1708" s="39"/>
    </row>
    <row r="1709" spans="1:13" x14ac:dyDescent="0.35">
      <c r="A1709" t="str">
        <f t="shared" si="27"/>
        <v>62 DayOctober-December 2024NHS HighlandColorectal (screened only)</v>
      </c>
      <c r="B1709" t="s">
        <v>193</v>
      </c>
      <c r="C1709" t="s">
        <v>198</v>
      </c>
      <c r="D1709" t="s">
        <v>1</v>
      </c>
      <c r="E1709" t="s">
        <v>35</v>
      </c>
      <c r="F1709">
        <v>11</v>
      </c>
      <c r="G1709">
        <v>7</v>
      </c>
      <c r="H1709">
        <v>63.636363636363598</v>
      </c>
      <c r="I1709">
        <v>116</v>
      </c>
      <c r="J1709">
        <v>57</v>
      </c>
      <c r="M1709" s="38"/>
    </row>
    <row r="1710" spans="1:13" x14ac:dyDescent="0.35">
      <c r="A1710" t="str">
        <f t="shared" si="27"/>
        <v>62 DayOctober-December 2024NHS LanarkshireColorectal (screened only)</v>
      </c>
      <c r="B1710" t="s">
        <v>193</v>
      </c>
      <c r="C1710" t="s">
        <v>198</v>
      </c>
      <c r="D1710" t="s">
        <v>2</v>
      </c>
      <c r="E1710" t="s">
        <v>35</v>
      </c>
      <c r="F1710">
        <v>12</v>
      </c>
      <c r="G1710">
        <v>12</v>
      </c>
      <c r="H1710">
        <v>100</v>
      </c>
      <c r="I1710">
        <v>62</v>
      </c>
      <c r="J1710">
        <v>50</v>
      </c>
      <c r="M1710" s="39"/>
    </row>
    <row r="1711" spans="1:13" x14ac:dyDescent="0.35">
      <c r="A1711" t="str">
        <f t="shared" si="27"/>
        <v>62 DayOctober-December 2024NHS LothianColorectal (screened only)</v>
      </c>
      <c r="B1711" t="s">
        <v>193</v>
      </c>
      <c r="C1711" t="s">
        <v>198</v>
      </c>
      <c r="D1711" t="s">
        <v>3</v>
      </c>
      <c r="E1711" t="s">
        <v>35</v>
      </c>
      <c r="F1711">
        <v>20</v>
      </c>
      <c r="G1711">
        <v>14</v>
      </c>
      <c r="H1711">
        <v>70</v>
      </c>
      <c r="I1711">
        <v>85</v>
      </c>
      <c r="J1711">
        <v>57</v>
      </c>
      <c r="M1711" s="38"/>
    </row>
    <row r="1712" spans="1:13" x14ac:dyDescent="0.35">
      <c r="A1712" t="str">
        <f t="shared" si="27"/>
        <v>62 DayOctober-December 2024NHS ScotlandColorectal (screened only)</v>
      </c>
      <c r="B1712" t="s">
        <v>193</v>
      </c>
      <c r="C1712" t="s">
        <v>198</v>
      </c>
      <c r="D1712" t="s">
        <v>8</v>
      </c>
      <c r="E1712" t="s">
        <v>35</v>
      </c>
      <c r="F1712">
        <v>139</v>
      </c>
      <c r="G1712">
        <v>87</v>
      </c>
      <c r="H1712">
        <v>62.589928057553998</v>
      </c>
      <c r="I1712">
        <v>228</v>
      </c>
      <c r="J1712">
        <v>60</v>
      </c>
      <c r="K1712">
        <v>125</v>
      </c>
      <c r="L1712">
        <v>159</v>
      </c>
      <c r="M1712" s="39"/>
    </row>
    <row r="1713" spans="1:13" x14ac:dyDescent="0.35">
      <c r="A1713" t="str">
        <f t="shared" si="27"/>
        <v>62 DayOctober-December 2024NHS TaysideColorectal (screened only)</v>
      </c>
      <c r="B1713" t="s">
        <v>193</v>
      </c>
      <c r="C1713" t="s">
        <v>198</v>
      </c>
      <c r="D1713" t="s">
        <v>6</v>
      </c>
      <c r="E1713" t="s">
        <v>35</v>
      </c>
      <c r="F1713">
        <v>4</v>
      </c>
      <c r="G1713">
        <v>1</v>
      </c>
      <c r="H1713">
        <v>25</v>
      </c>
      <c r="I1713">
        <v>82</v>
      </c>
      <c r="J1713">
        <v>70</v>
      </c>
      <c r="M1713" s="38"/>
    </row>
    <row r="1714" spans="1:13" x14ac:dyDescent="0.35">
      <c r="A1714" t="str">
        <f t="shared" si="27"/>
        <v>62 DayOctober-December 2024NHS Western IslesColorectal (screened only)</v>
      </c>
      <c r="B1714" t="s">
        <v>193</v>
      </c>
      <c r="C1714" t="s">
        <v>198</v>
      </c>
      <c r="D1714" t="s">
        <v>7</v>
      </c>
      <c r="E1714" t="s">
        <v>35</v>
      </c>
      <c r="F1714">
        <v>1</v>
      </c>
      <c r="G1714">
        <v>1</v>
      </c>
      <c r="H1714">
        <v>100</v>
      </c>
      <c r="I1714">
        <v>62</v>
      </c>
      <c r="M1714" s="39"/>
    </row>
    <row r="1715" spans="1:13" x14ac:dyDescent="0.35">
      <c r="A1715" t="str">
        <f t="shared" si="27"/>
        <v>62 DayOctober-December 2024SCANColorectal (screened only)</v>
      </c>
      <c r="B1715" t="s">
        <v>193</v>
      </c>
      <c r="C1715" t="s">
        <v>198</v>
      </c>
      <c r="D1715" t="s">
        <v>9</v>
      </c>
      <c r="E1715" t="s">
        <v>35</v>
      </c>
      <c r="F1715">
        <v>48</v>
      </c>
      <c r="G1715">
        <v>36</v>
      </c>
      <c r="H1715">
        <v>75</v>
      </c>
      <c r="I1715">
        <v>86</v>
      </c>
      <c r="J1715">
        <v>55</v>
      </c>
      <c r="K1715">
        <v>70</v>
      </c>
      <c r="L1715">
        <v>74</v>
      </c>
      <c r="M1715" s="38"/>
    </row>
    <row r="1716" spans="1:13" x14ac:dyDescent="0.35">
      <c r="A1716" t="str">
        <f t="shared" si="27"/>
        <v>62 DayOctober-December 2024WOSCANColorectal (screened only)</v>
      </c>
      <c r="B1716" t="s">
        <v>193</v>
      </c>
      <c r="C1716" t="s">
        <v>198</v>
      </c>
      <c r="D1716" t="s">
        <v>10</v>
      </c>
      <c r="E1716" t="s">
        <v>35</v>
      </c>
      <c r="F1716">
        <v>57</v>
      </c>
      <c r="G1716">
        <v>42</v>
      </c>
      <c r="H1716">
        <v>73.684210526315795</v>
      </c>
      <c r="I1716">
        <v>103</v>
      </c>
      <c r="J1716">
        <v>58</v>
      </c>
      <c r="K1716">
        <v>81</v>
      </c>
      <c r="L1716">
        <v>83</v>
      </c>
      <c r="M1716" s="39"/>
    </row>
    <row r="1717" spans="1:13" x14ac:dyDescent="0.35">
      <c r="A1717" t="str">
        <f t="shared" si="27"/>
        <v>62 DayOctober-December 2024NCAHead &amp; Neck</v>
      </c>
      <c r="B1717" t="s">
        <v>193</v>
      </c>
      <c r="C1717" t="s">
        <v>198</v>
      </c>
      <c r="D1717" t="s">
        <v>150</v>
      </c>
      <c r="E1717" t="s">
        <v>15</v>
      </c>
      <c r="F1717">
        <v>30</v>
      </c>
      <c r="G1717">
        <v>19</v>
      </c>
      <c r="H1717">
        <v>63.3333333333333</v>
      </c>
      <c r="I1717">
        <v>132</v>
      </c>
      <c r="J1717">
        <v>61</v>
      </c>
      <c r="M1717" s="38"/>
    </row>
    <row r="1718" spans="1:13" x14ac:dyDescent="0.35">
      <c r="A1718" t="str">
        <f t="shared" si="27"/>
        <v>62 DayOctober-December 2024NHS Ayrshire &amp; ArranHead &amp; Neck</v>
      </c>
      <c r="B1718" t="s">
        <v>193</v>
      </c>
      <c r="C1718" t="s">
        <v>198</v>
      </c>
      <c r="D1718" t="s">
        <v>162</v>
      </c>
      <c r="E1718" t="s">
        <v>15</v>
      </c>
      <c r="F1718">
        <v>12</v>
      </c>
      <c r="G1718">
        <v>5</v>
      </c>
      <c r="H1718">
        <v>41.6666666666667</v>
      </c>
      <c r="I1718">
        <v>102</v>
      </c>
      <c r="J1718">
        <v>71</v>
      </c>
      <c r="M1718" s="39"/>
    </row>
    <row r="1719" spans="1:13" x14ac:dyDescent="0.35">
      <c r="A1719" t="str">
        <f t="shared" si="27"/>
        <v>62 DayOctober-December 2024NHS BordersHead &amp; Neck</v>
      </c>
      <c r="B1719" t="s">
        <v>193</v>
      </c>
      <c r="C1719" t="s">
        <v>198</v>
      </c>
      <c r="D1719" t="s">
        <v>0</v>
      </c>
      <c r="E1719" t="s">
        <v>15</v>
      </c>
      <c r="F1719">
        <v>4</v>
      </c>
      <c r="G1719">
        <v>2</v>
      </c>
      <c r="H1719">
        <v>50</v>
      </c>
      <c r="I1719">
        <v>84</v>
      </c>
      <c r="J1719">
        <v>58</v>
      </c>
      <c r="M1719" s="38"/>
    </row>
    <row r="1720" spans="1:13" x14ac:dyDescent="0.35">
      <c r="A1720" t="str">
        <f t="shared" si="27"/>
        <v>62 DayOctober-December 2024NHS Dumfries &amp; GallowayHead &amp; Neck</v>
      </c>
      <c r="B1720" t="s">
        <v>193</v>
      </c>
      <c r="C1720" t="s">
        <v>198</v>
      </c>
      <c r="D1720" t="s">
        <v>163</v>
      </c>
      <c r="E1720" t="s">
        <v>15</v>
      </c>
      <c r="F1720">
        <v>3</v>
      </c>
      <c r="G1720">
        <v>3</v>
      </c>
      <c r="H1720">
        <v>100</v>
      </c>
      <c r="I1720">
        <v>59</v>
      </c>
      <c r="J1720">
        <v>35</v>
      </c>
      <c r="M1720" s="39"/>
    </row>
    <row r="1721" spans="1:13" x14ac:dyDescent="0.35">
      <c r="A1721" t="str">
        <f t="shared" si="27"/>
        <v>62 DayOctober-December 2024NHS FifeHead &amp; Neck</v>
      </c>
      <c r="B1721" t="s">
        <v>193</v>
      </c>
      <c r="C1721" t="s">
        <v>198</v>
      </c>
      <c r="D1721" t="s">
        <v>164</v>
      </c>
      <c r="E1721" t="s">
        <v>15</v>
      </c>
      <c r="F1721">
        <v>7</v>
      </c>
      <c r="G1721">
        <v>4</v>
      </c>
      <c r="H1721">
        <v>57.142857142857103</v>
      </c>
      <c r="I1721">
        <v>93</v>
      </c>
      <c r="J1721">
        <v>58</v>
      </c>
      <c r="M1721" s="38"/>
    </row>
    <row r="1722" spans="1:13" x14ac:dyDescent="0.35">
      <c r="A1722" t="str">
        <f t="shared" si="27"/>
        <v>62 DayOctober-December 2024NHS Forth ValleyHead &amp; Neck</v>
      </c>
      <c r="B1722" t="s">
        <v>193</v>
      </c>
      <c r="C1722" t="s">
        <v>198</v>
      </c>
      <c r="D1722" t="s">
        <v>165</v>
      </c>
      <c r="E1722" t="s">
        <v>15</v>
      </c>
      <c r="F1722">
        <v>5</v>
      </c>
      <c r="G1722">
        <v>2</v>
      </c>
      <c r="H1722">
        <v>40</v>
      </c>
      <c r="I1722">
        <v>100</v>
      </c>
      <c r="J1722">
        <v>82</v>
      </c>
      <c r="M1722" s="39"/>
    </row>
    <row r="1723" spans="1:13" x14ac:dyDescent="0.35">
      <c r="A1723" t="str">
        <f t="shared" si="27"/>
        <v>62 DayOctober-December 2024NHS GrampianHead &amp; Neck</v>
      </c>
      <c r="B1723" t="s">
        <v>193</v>
      </c>
      <c r="C1723" t="s">
        <v>198</v>
      </c>
      <c r="D1723" t="s">
        <v>166</v>
      </c>
      <c r="E1723" t="s">
        <v>15</v>
      </c>
      <c r="F1723">
        <v>9</v>
      </c>
      <c r="G1723">
        <v>5</v>
      </c>
      <c r="H1723">
        <v>55.5555555555556</v>
      </c>
      <c r="I1723">
        <v>118</v>
      </c>
      <c r="J1723">
        <v>62</v>
      </c>
      <c r="M1723" s="38"/>
    </row>
    <row r="1724" spans="1:13" x14ac:dyDescent="0.35">
      <c r="A1724" t="str">
        <f t="shared" si="27"/>
        <v>62 DayOctober-December 2024NHS Greater Glasgow &amp; ClydeHead &amp; Neck</v>
      </c>
      <c r="B1724" t="s">
        <v>193</v>
      </c>
      <c r="C1724" t="s">
        <v>198</v>
      </c>
      <c r="D1724" t="s">
        <v>11</v>
      </c>
      <c r="E1724" t="s">
        <v>15</v>
      </c>
      <c r="F1724">
        <v>54</v>
      </c>
      <c r="G1724">
        <v>29</v>
      </c>
      <c r="H1724">
        <v>53.703703703703702</v>
      </c>
      <c r="I1724">
        <v>119</v>
      </c>
      <c r="J1724">
        <v>62</v>
      </c>
      <c r="K1724">
        <v>101</v>
      </c>
      <c r="L1724">
        <v>112</v>
      </c>
      <c r="M1724" s="39"/>
    </row>
    <row r="1725" spans="1:13" x14ac:dyDescent="0.35">
      <c r="A1725" t="str">
        <f t="shared" si="27"/>
        <v>62 DayOctober-December 2024NHS HighlandHead &amp; Neck</v>
      </c>
      <c r="B1725" t="s">
        <v>193</v>
      </c>
      <c r="C1725" t="s">
        <v>198</v>
      </c>
      <c r="D1725" t="s">
        <v>1</v>
      </c>
      <c r="E1725" t="s">
        <v>15</v>
      </c>
      <c r="F1725">
        <v>10</v>
      </c>
      <c r="G1725">
        <v>6</v>
      </c>
      <c r="H1725">
        <v>60</v>
      </c>
      <c r="I1725">
        <v>132</v>
      </c>
      <c r="J1725">
        <v>58</v>
      </c>
      <c r="M1725" s="38"/>
    </row>
    <row r="1726" spans="1:13" x14ac:dyDescent="0.35">
      <c r="A1726" t="str">
        <f t="shared" si="27"/>
        <v>62 DayOctober-December 2024NHS LanarkshireHead &amp; Neck</v>
      </c>
      <c r="B1726" t="s">
        <v>193</v>
      </c>
      <c r="C1726" t="s">
        <v>198</v>
      </c>
      <c r="D1726" t="s">
        <v>2</v>
      </c>
      <c r="E1726" t="s">
        <v>15</v>
      </c>
      <c r="F1726">
        <v>12</v>
      </c>
      <c r="G1726">
        <v>12</v>
      </c>
      <c r="H1726">
        <v>100</v>
      </c>
      <c r="I1726">
        <v>62</v>
      </c>
      <c r="J1726">
        <v>50</v>
      </c>
      <c r="M1726" s="39"/>
    </row>
    <row r="1727" spans="1:13" x14ac:dyDescent="0.35">
      <c r="A1727" t="str">
        <f t="shared" si="27"/>
        <v>62 DayOctober-December 2024NHS LothianHead &amp; Neck</v>
      </c>
      <c r="B1727" t="s">
        <v>193</v>
      </c>
      <c r="C1727" t="s">
        <v>198</v>
      </c>
      <c r="D1727" t="s">
        <v>3</v>
      </c>
      <c r="E1727" t="s">
        <v>15</v>
      </c>
      <c r="F1727">
        <v>22</v>
      </c>
      <c r="G1727">
        <v>21</v>
      </c>
      <c r="H1727">
        <v>95.454545454545496</v>
      </c>
      <c r="I1727">
        <v>63</v>
      </c>
      <c r="J1727">
        <v>55</v>
      </c>
      <c r="M1727" s="38"/>
    </row>
    <row r="1728" spans="1:13" x14ac:dyDescent="0.35">
      <c r="A1728" t="str">
        <f t="shared" si="27"/>
        <v>62 DayOctober-December 2024NHS ScotlandHead &amp; Neck</v>
      </c>
      <c r="B1728" t="s">
        <v>193</v>
      </c>
      <c r="C1728" t="s">
        <v>198</v>
      </c>
      <c r="D1728" t="s">
        <v>8</v>
      </c>
      <c r="E1728" t="s">
        <v>15</v>
      </c>
      <c r="F1728">
        <v>149</v>
      </c>
      <c r="G1728">
        <v>97</v>
      </c>
      <c r="H1728">
        <v>65.100671140939596</v>
      </c>
      <c r="I1728">
        <v>132</v>
      </c>
      <c r="J1728">
        <v>58</v>
      </c>
      <c r="K1728">
        <v>95</v>
      </c>
      <c r="L1728">
        <v>103</v>
      </c>
      <c r="M1728" s="39"/>
    </row>
    <row r="1729" spans="1:13" x14ac:dyDescent="0.35">
      <c r="A1729" t="str">
        <f t="shared" si="27"/>
        <v>62 DayOctober-December 2024NHS ShetlandHead &amp; Neck</v>
      </c>
      <c r="B1729" t="s">
        <v>193</v>
      </c>
      <c r="C1729" t="s">
        <v>198</v>
      </c>
      <c r="D1729" t="s">
        <v>5</v>
      </c>
      <c r="E1729" t="s">
        <v>15</v>
      </c>
      <c r="F1729">
        <v>1</v>
      </c>
      <c r="G1729">
        <v>0</v>
      </c>
      <c r="H1729">
        <v>0</v>
      </c>
      <c r="I1729">
        <v>74</v>
      </c>
      <c r="M1729" s="38"/>
    </row>
    <row r="1730" spans="1:13" x14ac:dyDescent="0.35">
      <c r="A1730" t="str">
        <f t="shared" si="27"/>
        <v>62 DayOctober-December 2024NHS TaysideHead &amp; Neck</v>
      </c>
      <c r="B1730" t="s">
        <v>193</v>
      </c>
      <c r="C1730" t="s">
        <v>198</v>
      </c>
      <c r="D1730" t="s">
        <v>6</v>
      </c>
      <c r="E1730" t="s">
        <v>15</v>
      </c>
      <c r="F1730">
        <v>10</v>
      </c>
      <c r="G1730">
        <v>8</v>
      </c>
      <c r="H1730">
        <v>80</v>
      </c>
      <c r="I1730">
        <v>104</v>
      </c>
      <c r="J1730">
        <v>36</v>
      </c>
      <c r="M1730" s="39"/>
    </row>
    <row r="1731" spans="1:13" x14ac:dyDescent="0.35">
      <c r="A1731" t="str">
        <f t="shared" si="27"/>
        <v>62 DayOctober-December 2024SCANHead &amp; Neck</v>
      </c>
      <c r="B1731" t="s">
        <v>193</v>
      </c>
      <c r="C1731" t="s">
        <v>198</v>
      </c>
      <c r="D1731" t="s">
        <v>9</v>
      </c>
      <c r="E1731" t="s">
        <v>15</v>
      </c>
      <c r="F1731">
        <v>36</v>
      </c>
      <c r="G1731">
        <v>30</v>
      </c>
      <c r="H1731">
        <v>83.3333333333333</v>
      </c>
      <c r="I1731">
        <v>93</v>
      </c>
      <c r="J1731">
        <v>56</v>
      </c>
      <c r="M1731" s="38"/>
    </row>
    <row r="1732" spans="1:13" x14ac:dyDescent="0.35">
      <c r="A1732" t="str">
        <f t="shared" si="27"/>
        <v>62 DayOctober-December 2024WOSCANHead &amp; Neck</v>
      </c>
      <c r="B1732" t="s">
        <v>193</v>
      </c>
      <c r="C1732" t="s">
        <v>198</v>
      </c>
      <c r="D1732" t="s">
        <v>10</v>
      </c>
      <c r="E1732" t="s">
        <v>15</v>
      </c>
      <c r="F1732">
        <v>83</v>
      </c>
      <c r="G1732">
        <v>48</v>
      </c>
      <c r="H1732">
        <v>57.831325301204799</v>
      </c>
      <c r="I1732">
        <v>119</v>
      </c>
      <c r="J1732">
        <v>60</v>
      </c>
      <c r="K1732">
        <v>100</v>
      </c>
      <c r="L1732">
        <v>107</v>
      </c>
      <c r="M1732" s="39"/>
    </row>
    <row r="1733" spans="1:13" x14ac:dyDescent="0.35">
      <c r="A1733" t="str">
        <f t="shared" si="27"/>
        <v>62 DayOctober-December 2024NCALung</v>
      </c>
      <c r="B1733" t="s">
        <v>193</v>
      </c>
      <c r="C1733" t="s">
        <v>198</v>
      </c>
      <c r="D1733" t="s">
        <v>150</v>
      </c>
      <c r="E1733" t="s">
        <v>16</v>
      </c>
      <c r="F1733">
        <v>169</v>
      </c>
      <c r="G1733">
        <v>136</v>
      </c>
      <c r="H1733">
        <v>80.473372781065095</v>
      </c>
      <c r="I1733">
        <v>121</v>
      </c>
      <c r="J1733">
        <v>38</v>
      </c>
      <c r="K1733">
        <v>75</v>
      </c>
      <c r="L1733">
        <v>84</v>
      </c>
      <c r="M1733" s="38"/>
    </row>
    <row r="1734" spans="1:13" x14ac:dyDescent="0.35">
      <c r="A1734" t="str">
        <f t="shared" si="27"/>
        <v>62 DayOctober-December 2024NHS Ayrshire &amp; ArranLung</v>
      </c>
      <c r="B1734" t="s">
        <v>193</v>
      </c>
      <c r="C1734" t="s">
        <v>198</v>
      </c>
      <c r="D1734" t="s">
        <v>162</v>
      </c>
      <c r="E1734" t="s">
        <v>16</v>
      </c>
      <c r="F1734">
        <v>43</v>
      </c>
      <c r="G1734">
        <v>43</v>
      </c>
      <c r="H1734">
        <v>100</v>
      </c>
      <c r="I1734">
        <v>61</v>
      </c>
      <c r="J1734">
        <v>32</v>
      </c>
      <c r="K1734">
        <v>59</v>
      </c>
      <c r="L1734">
        <v>60</v>
      </c>
      <c r="M1734" s="39"/>
    </row>
    <row r="1735" spans="1:13" x14ac:dyDescent="0.35">
      <c r="A1735" t="str">
        <f t="shared" si="27"/>
        <v>62 DayOctober-December 2024NHS BordersLung</v>
      </c>
      <c r="B1735" t="s">
        <v>193</v>
      </c>
      <c r="C1735" t="s">
        <v>198</v>
      </c>
      <c r="D1735" t="s">
        <v>0</v>
      </c>
      <c r="E1735" t="s">
        <v>16</v>
      </c>
      <c r="F1735">
        <v>7</v>
      </c>
      <c r="G1735">
        <v>7</v>
      </c>
      <c r="H1735">
        <v>100</v>
      </c>
      <c r="I1735">
        <v>56</v>
      </c>
      <c r="J1735">
        <v>20</v>
      </c>
      <c r="M1735" s="38"/>
    </row>
    <row r="1736" spans="1:13" x14ac:dyDescent="0.35">
      <c r="A1736" t="str">
        <f t="shared" si="27"/>
        <v>62 DayOctober-December 2024NHS Dumfries &amp; GallowayLung</v>
      </c>
      <c r="B1736" t="s">
        <v>193</v>
      </c>
      <c r="C1736" t="s">
        <v>198</v>
      </c>
      <c r="D1736" t="s">
        <v>163</v>
      </c>
      <c r="E1736" t="s">
        <v>16</v>
      </c>
      <c r="F1736">
        <v>18</v>
      </c>
      <c r="G1736">
        <v>15</v>
      </c>
      <c r="H1736">
        <v>83.3333333333333</v>
      </c>
      <c r="I1736">
        <v>81</v>
      </c>
      <c r="J1736">
        <v>34</v>
      </c>
      <c r="M1736" s="39"/>
    </row>
    <row r="1737" spans="1:13" x14ac:dyDescent="0.35">
      <c r="A1737" t="str">
        <f t="shared" si="27"/>
        <v>62 DayOctober-December 2024NHS FifeLung</v>
      </c>
      <c r="B1737" t="s">
        <v>193</v>
      </c>
      <c r="C1737" t="s">
        <v>198</v>
      </c>
      <c r="D1737" t="s">
        <v>164</v>
      </c>
      <c r="E1737" t="s">
        <v>16</v>
      </c>
      <c r="F1737">
        <v>32</v>
      </c>
      <c r="G1737">
        <v>29</v>
      </c>
      <c r="H1737">
        <v>90.625</v>
      </c>
      <c r="I1737">
        <v>77</v>
      </c>
      <c r="J1737">
        <v>44</v>
      </c>
      <c r="M1737" s="38"/>
    </row>
    <row r="1738" spans="1:13" x14ac:dyDescent="0.35">
      <c r="A1738" t="str">
        <f t="shared" si="27"/>
        <v>62 DayOctober-December 2024NHS Forth ValleyLung</v>
      </c>
      <c r="B1738" t="s">
        <v>193</v>
      </c>
      <c r="C1738" t="s">
        <v>198</v>
      </c>
      <c r="D1738" t="s">
        <v>165</v>
      </c>
      <c r="E1738" t="s">
        <v>16</v>
      </c>
      <c r="F1738">
        <v>46</v>
      </c>
      <c r="G1738">
        <v>38</v>
      </c>
      <c r="H1738">
        <v>82.608695652173907</v>
      </c>
      <c r="I1738">
        <v>123</v>
      </c>
      <c r="J1738">
        <v>40</v>
      </c>
      <c r="K1738">
        <v>70</v>
      </c>
      <c r="L1738">
        <v>78</v>
      </c>
      <c r="M1738" s="39"/>
    </row>
    <row r="1739" spans="1:13" x14ac:dyDescent="0.35">
      <c r="A1739" t="str">
        <f t="shared" si="27"/>
        <v>62 DayOctober-December 2024NHS GrampianLung</v>
      </c>
      <c r="B1739" t="s">
        <v>193</v>
      </c>
      <c r="C1739" t="s">
        <v>198</v>
      </c>
      <c r="D1739" t="s">
        <v>166</v>
      </c>
      <c r="E1739" t="s">
        <v>16</v>
      </c>
      <c r="F1739">
        <v>54</v>
      </c>
      <c r="G1739">
        <v>46</v>
      </c>
      <c r="H1739">
        <v>85.185185185185205</v>
      </c>
      <c r="I1739">
        <v>90</v>
      </c>
      <c r="J1739">
        <v>36</v>
      </c>
      <c r="K1739">
        <v>67</v>
      </c>
      <c r="L1739">
        <v>73</v>
      </c>
      <c r="M1739" s="38"/>
    </row>
    <row r="1740" spans="1:13" x14ac:dyDescent="0.35">
      <c r="A1740" t="str">
        <f t="shared" si="27"/>
        <v>62 DayOctober-December 2024NHS Greater Glasgow &amp; ClydeLung</v>
      </c>
      <c r="B1740" t="s">
        <v>193</v>
      </c>
      <c r="C1740" t="s">
        <v>198</v>
      </c>
      <c r="D1740" t="s">
        <v>11</v>
      </c>
      <c r="E1740" t="s">
        <v>16</v>
      </c>
      <c r="F1740">
        <v>118</v>
      </c>
      <c r="G1740">
        <v>92</v>
      </c>
      <c r="H1740">
        <v>77.966101694915295</v>
      </c>
      <c r="I1740">
        <v>115</v>
      </c>
      <c r="J1740">
        <v>48</v>
      </c>
      <c r="K1740">
        <v>80</v>
      </c>
      <c r="L1740">
        <v>95</v>
      </c>
      <c r="M1740" s="39"/>
    </row>
    <row r="1741" spans="1:13" x14ac:dyDescent="0.35">
      <c r="A1741" t="str">
        <f t="shared" si="27"/>
        <v>62 DayOctober-December 2024NHS HighlandLung</v>
      </c>
      <c r="B1741" t="s">
        <v>193</v>
      </c>
      <c r="C1741" t="s">
        <v>198</v>
      </c>
      <c r="D1741" t="s">
        <v>1</v>
      </c>
      <c r="E1741" t="s">
        <v>16</v>
      </c>
      <c r="F1741">
        <v>37</v>
      </c>
      <c r="G1741">
        <v>32</v>
      </c>
      <c r="H1741">
        <v>86.486486486486498</v>
      </c>
      <c r="I1741">
        <v>101</v>
      </c>
      <c r="J1741">
        <v>34</v>
      </c>
      <c r="M1741" s="38"/>
    </row>
    <row r="1742" spans="1:13" x14ac:dyDescent="0.35">
      <c r="A1742" t="str">
        <f t="shared" si="27"/>
        <v>62 DayOctober-December 2024NHS LanarkshireLung</v>
      </c>
      <c r="B1742" t="s">
        <v>193</v>
      </c>
      <c r="C1742" t="s">
        <v>198</v>
      </c>
      <c r="D1742" t="s">
        <v>2</v>
      </c>
      <c r="E1742" t="s">
        <v>16</v>
      </c>
      <c r="F1742">
        <v>57</v>
      </c>
      <c r="G1742">
        <v>57</v>
      </c>
      <c r="H1742">
        <v>100</v>
      </c>
      <c r="I1742">
        <v>62</v>
      </c>
      <c r="J1742">
        <v>42</v>
      </c>
      <c r="K1742">
        <v>59</v>
      </c>
      <c r="L1742">
        <v>61</v>
      </c>
      <c r="M1742" s="39"/>
    </row>
    <row r="1743" spans="1:13" x14ac:dyDescent="0.35">
      <c r="A1743" t="str">
        <f t="shared" si="27"/>
        <v>62 DayOctober-December 2024NHS LothianLung</v>
      </c>
      <c r="B1743" t="s">
        <v>193</v>
      </c>
      <c r="C1743" t="s">
        <v>198</v>
      </c>
      <c r="D1743" t="s">
        <v>3</v>
      </c>
      <c r="E1743" t="s">
        <v>16</v>
      </c>
      <c r="F1743">
        <v>58</v>
      </c>
      <c r="G1743">
        <v>52</v>
      </c>
      <c r="H1743">
        <v>89.655172413793096</v>
      </c>
      <c r="I1743">
        <v>80</v>
      </c>
      <c r="J1743">
        <v>53</v>
      </c>
      <c r="K1743">
        <v>62</v>
      </c>
      <c r="L1743">
        <v>65</v>
      </c>
      <c r="M1743" s="38"/>
    </row>
    <row r="1744" spans="1:13" x14ac:dyDescent="0.35">
      <c r="A1744" t="str">
        <f t="shared" si="27"/>
        <v>62 DayOctober-December 2024NHS ScotlandLung</v>
      </c>
      <c r="B1744" t="s">
        <v>193</v>
      </c>
      <c r="C1744" t="s">
        <v>198</v>
      </c>
      <c r="D1744" t="s">
        <v>8</v>
      </c>
      <c r="E1744" t="s">
        <v>16</v>
      </c>
      <c r="F1744">
        <v>548</v>
      </c>
      <c r="G1744">
        <v>469</v>
      </c>
      <c r="H1744">
        <v>85.583941605839399</v>
      </c>
      <c r="I1744">
        <v>123</v>
      </c>
      <c r="J1744">
        <v>42</v>
      </c>
      <c r="K1744">
        <v>70</v>
      </c>
      <c r="L1744">
        <v>80</v>
      </c>
      <c r="M1744" s="39"/>
    </row>
    <row r="1745" spans="1:13" x14ac:dyDescent="0.35">
      <c r="A1745" t="str">
        <f t="shared" si="27"/>
        <v>62 DayOctober-December 2024NHS ShetlandLung</v>
      </c>
      <c r="B1745" t="s">
        <v>193</v>
      </c>
      <c r="C1745" t="s">
        <v>198</v>
      </c>
      <c r="D1745" t="s">
        <v>5</v>
      </c>
      <c r="E1745" t="s">
        <v>16</v>
      </c>
      <c r="F1745">
        <v>2</v>
      </c>
      <c r="G1745">
        <v>2</v>
      </c>
      <c r="H1745">
        <v>100</v>
      </c>
      <c r="I1745">
        <v>20</v>
      </c>
      <c r="M1745" s="38"/>
    </row>
    <row r="1746" spans="1:13" x14ac:dyDescent="0.35">
      <c r="A1746" t="str">
        <f t="shared" ref="A1746:A1809" si="28">CONCATENATE(B1746,C1746,D1746,E1746)</f>
        <v>62 DayOctober-December 2024NHS TaysideLung</v>
      </c>
      <c r="B1746" t="s">
        <v>193</v>
      </c>
      <c r="C1746" t="s">
        <v>198</v>
      </c>
      <c r="D1746" t="s">
        <v>6</v>
      </c>
      <c r="E1746" t="s">
        <v>16</v>
      </c>
      <c r="F1746">
        <v>68</v>
      </c>
      <c r="G1746">
        <v>49</v>
      </c>
      <c r="H1746">
        <v>72.058823529411796</v>
      </c>
      <c r="I1746">
        <v>121</v>
      </c>
      <c r="J1746">
        <v>44</v>
      </c>
      <c r="K1746">
        <v>83</v>
      </c>
      <c r="L1746">
        <v>94</v>
      </c>
      <c r="M1746" s="39"/>
    </row>
    <row r="1747" spans="1:13" x14ac:dyDescent="0.35">
      <c r="A1747" t="str">
        <f t="shared" si="28"/>
        <v>62 DayOctober-December 2024NHS Western IslesLung</v>
      </c>
      <c r="B1747" t="s">
        <v>193</v>
      </c>
      <c r="C1747" t="s">
        <v>198</v>
      </c>
      <c r="D1747" t="s">
        <v>7</v>
      </c>
      <c r="E1747" t="s">
        <v>16</v>
      </c>
      <c r="F1747">
        <v>8</v>
      </c>
      <c r="G1747">
        <v>7</v>
      </c>
      <c r="H1747">
        <v>87.5</v>
      </c>
      <c r="I1747">
        <v>85</v>
      </c>
      <c r="J1747">
        <v>44</v>
      </c>
      <c r="M1747" s="38"/>
    </row>
    <row r="1748" spans="1:13" x14ac:dyDescent="0.35">
      <c r="A1748" t="str">
        <f t="shared" si="28"/>
        <v>62 DayOctober-December 2024SCANLung</v>
      </c>
      <c r="B1748" t="s">
        <v>193</v>
      </c>
      <c r="C1748" t="s">
        <v>198</v>
      </c>
      <c r="D1748" t="s">
        <v>9</v>
      </c>
      <c r="E1748" t="s">
        <v>16</v>
      </c>
      <c r="F1748">
        <v>115</v>
      </c>
      <c r="G1748">
        <v>103</v>
      </c>
      <c r="H1748">
        <v>89.565217391304401</v>
      </c>
      <c r="I1748">
        <v>81</v>
      </c>
      <c r="J1748">
        <v>45</v>
      </c>
      <c r="K1748">
        <v>63</v>
      </c>
      <c r="L1748">
        <v>73</v>
      </c>
      <c r="M1748" s="39"/>
    </row>
    <row r="1749" spans="1:13" x14ac:dyDescent="0.35">
      <c r="A1749" t="str">
        <f t="shared" si="28"/>
        <v>62 DayOctober-December 2024WOSCANLung</v>
      </c>
      <c r="B1749" t="s">
        <v>193</v>
      </c>
      <c r="C1749" t="s">
        <v>198</v>
      </c>
      <c r="D1749" t="s">
        <v>10</v>
      </c>
      <c r="E1749" t="s">
        <v>16</v>
      </c>
      <c r="F1749">
        <v>264</v>
      </c>
      <c r="G1749">
        <v>230</v>
      </c>
      <c r="H1749">
        <v>87.121212121212096</v>
      </c>
      <c r="I1749">
        <v>123</v>
      </c>
      <c r="J1749">
        <v>42</v>
      </c>
      <c r="K1749">
        <v>68</v>
      </c>
      <c r="L1749">
        <v>80</v>
      </c>
      <c r="M1749" s="38"/>
    </row>
    <row r="1750" spans="1:13" x14ac:dyDescent="0.35">
      <c r="A1750" t="str">
        <f t="shared" si="28"/>
        <v>62 DayOctober-December 2024NCALymphoma</v>
      </c>
      <c r="B1750" t="s">
        <v>193</v>
      </c>
      <c r="C1750" t="s">
        <v>198</v>
      </c>
      <c r="D1750" t="s">
        <v>150</v>
      </c>
      <c r="E1750" t="s">
        <v>17</v>
      </c>
      <c r="F1750">
        <v>9</v>
      </c>
      <c r="G1750">
        <v>4</v>
      </c>
      <c r="H1750">
        <v>44.4444444444444</v>
      </c>
      <c r="I1750">
        <v>110</v>
      </c>
      <c r="J1750">
        <v>68</v>
      </c>
      <c r="M1750" s="39"/>
    </row>
    <row r="1751" spans="1:13" x14ac:dyDescent="0.35">
      <c r="A1751" t="str">
        <f t="shared" si="28"/>
        <v>62 DayOctober-December 2024NHS Ayrshire &amp; ArranLymphoma</v>
      </c>
      <c r="B1751" t="s">
        <v>193</v>
      </c>
      <c r="C1751" t="s">
        <v>198</v>
      </c>
      <c r="D1751" t="s">
        <v>162</v>
      </c>
      <c r="E1751" t="s">
        <v>17</v>
      </c>
      <c r="F1751">
        <v>7</v>
      </c>
      <c r="G1751">
        <v>7</v>
      </c>
      <c r="H1751">
        <v>100</v>
      </c>
      <c r="I1751">
        <v>56</v>
      </c>
      <c r="J1751">
        <v>43</v>
      </c>
      <c r="M1751" s="38"/>
    </row>
    <row r="1752" spans="1:13" x14ac:dyDescent="0.35">
      <c r="A1752" t="str">
        <f t="shared" si="28"/>
        <v>62 DayOctober-December 2024NHS Dumfries &amp; GallowayLymphoma</v>
      </c>
      <c r="B1752" t="s">
        <v>193</v>
      </c>
      <c r="C1752" t="s">
        <v>198</v>
      </c>
      <c r="D1752" t="s">
        <v>163</v>
      </c>
      <c r="E1752" t="s">
        <v>17</v>
      </c>
      <c r="F1752">
        <v>2</v>
      </c>
      <c r="G1752">
        <v>1</v>
      </c>
      <c r="H1752">
        <v>50</v>
      </c>
      <c r="I1752">
        <v>86</v>
      </c>
      <c r="M1752" s="39"/>
    </row>
    <row r="1753" spans="1:13" x14ac:dyDescent="0.35">
      <c r="A1753" t="str">
        <f t="shared" si="28"/>
        <v>62 DayOctober-December 2024NHS FifeLymphoma</v>
      </c>
      <c r="B1753" t="s">
        <v>193</v>
      </c>
      <c r="C1753" t="s">
        <v>198</v>
      </c>
      <c r="D1753" t="s">
        <v>164</v>
      </c>
      <c r="E1753" t="s">
        <v>17</v>
      </c>
      <c r="F1753">
        <v>7</v>
      </c>
      <c r="G1753">
        <v>6</v>
      </c>
      <c r="H1753">
        <v>85.714285714285694</v>
      </c>
      <c r="I1753">
        <v>93</v>
      </c>
      <c r="J1753">
        <v>30</v>
      </c>
      <c r="M1753" s="38"/>
    </row>
    <row r="1754" spans="1:13" x14ac:dyDescent="0.35">
      <c r="A1754" t="str">
        <f t="shared" si="28"/>
        <v>62 DayOctober-December 2024NHS Forth ValleyLymphoma</v>
      </c>
      <c r="B1754" t="s">
        <v>193</v>
      </c>
      <c r="C1754" t="s">
        <v>198</v>
      </c>
      <c r="D1754" t="s">
        <v>165</v>
      </c>
      <c r="E1754" t="s">
        <v>17</v>
      </c>
      <c r="F1754">
        <v>12</v>
      </c>
      <c r="G1754">
        <v>11</v>
      </c>
      <c r="H1754">
        <v>91.6666666666667</v>
      </c>
      <c r="I1754">
        <v>117</v>
      </c>
      <c r="J1754">
        <v>34</v>
      </c>
      <c r="M1754" s="39"/>
    </row>
    <row r="1755" spans="1:13" x14ac:dyDescent="0.35">
      <c r="A1755" t="str">
        <f t="shared" si="28"/>
        <v>62 DayOctober-December 2024NHS GrampianLymphoma</v>
      </c>
      <c r="B1755" t="s">
        <v>193</v>
      </c>
      <c r="C1755" t="s">
        <v>198</v>
      </c>
      <c r="D1755" t="s">
        <v>166</v>
      </c>
      <c r="E1755" t="s">
        <v>17</v>
      </c>
      <c r="F1755">
        <v>4</v>
      </c>
      <c r="G1755">
        <v>2</v>
      </c>
      <c r="H1755">
        <v>50</v>
      </c>
      <c r="I1755">
        <v>70</v>
      </c>
      <c r="J1755">
        <v>58</v>
      </c>
      <c r="M1755" s="38"/>
    </row>
    <row r="1756" spans="1:13" x14ac:dyDescent="0.35">
      <c r="A1756" t="str">
        <f t="shared" si="28"/>
        <v>62 DayOctober-December 2024NHS Greater Glasgow &amp; ClydeLymphoma</v>
      </c>
      <c r="B1756" t="s">
        <v>193</v>
      </c>
      <c r="C1756" t="s">
        <v>198</v>
      </c>
      <c r="D1756" t="s">
        <v>11</v>
      </c>
      <c r="E1756" t="s">
        <v>17</v>
      </c>
      <c r="F1756">
        <v>24</v>
      </c>
      <c r="G1756">
        <v>19</v>
      </c>
      <c r="H1756">
        <v>79.1666666666667</v>
      </c>
      <c r="I1756">
        <v>89</v>
      </c>
      <c r="J1756">
        <v>52</v>
      </c>
      <c r="M1756" s="39"/>
    </row>
    <row r="1757" spans="1:13" x14ac:dyDescent="0.35">
      <c r="A1757" t="str">
        <f t="shared" si="28"/>
        <v>62 DayOctober-December 2024NHS HighlandLymphoma</v>
      </c>
      <c r="B1757" t="s">
        <v>193</v>
      </c>
      <c r="C1757" t="s">
        <v>198</v>
      </c>
      <c r="D1757" t="s">
        <v>1</v>
      </c>
      <c r="E1757" t="s">
        <v>17</v>
      </c>
      <c r="F1757">
        <v>4</v>
      </c>
      <c r="G1757">
        <v>2</v>
      </c>
      <c r="H1757">
        <v>50</v>
      </c>
      <c r="I1757">
        <v>110</v>
      </c>
      <c r="J1757">
        <v>62</v>
      </c>
      <c r="M1757" s="38"/>
    </row>
    <row r="1758" spans="1:13" x14ac:dyDescent="0.35">
      <c r="A1758" t="str">
        <f t="shared" si="28"/>
        <v>62 DayOctober-December 2024NHS LanarkshireLymphoma</v>
      </c>
      <c r="B1758" t="s">
        <v>193</v>
      </c>
      <c r="C1758" t="s">
        <v>198</v>
      </c>
      <c r="D1758" t="s">
        <v>2</v>
      </c>
      <c r="E1758" t="s">
        <v>17</v>
      </c>
      <c r="F1758">
        <v>7</v>
      </c>
      <c r="G1758">
        <v>7</v>
      </c>
      <c r="H1758">
        <v>100</v>
      </c>
      <c r="I1758">
        <v>59</v>
      </c>
      <c r="J1758">
        <v>32</v>
      </c>
      <c r="M1758" s="39"/>
    </row>
    <row r="1759" spans="1:13" x14ac:dyDescent="0.35">
      <c r="A1759" t="str">
        <f t="shared" si="28"/>
        <v>62 DayOctober-December 2024NHS LothianLymphoma</v>
      </c>
      <c r="B1759" t="s">
        <v>193</v>
      </c>
      <c r="C1759" t="s">
        <v>198</v>
      </c>
      <c r="D1759" t="s">
        <v>3</v>
      </c>
      <c r="E1759" t="s">
        <v>17</v>
      </c>
      <c r="F1759">
        <v>13</v>
      </c>
      <c r="G1759">
        <v>10</v>
      </c>
      <c r="H1759">
        <v>76.923076923076906</v>
      </c>
      <c r="I1759">
        <v>115</v>
      </c>
      <c r="J1759">
        <v>55</v>
      </c>
      <c r="M1759" s="38"/>
    </row>
    <row r="1760" spans="1:13" x14ac:dyDescent="0.35">
      <c r="A1760" t="str">
        <f t="shared" si="28"/>
        <v>62 DayOctober-December 2024NHS ScotlandLymphoma</v>
      </c>
      <c r="B1760" t="s">
        <v>193</v>
      </c>
      <c r="C1760" t="s">
        <v>198</v>
      </c>
      <c r="D1760" t="s">
        <v>8</v>
      </c>
      <c r="E1760" t="s">
        <v>17</v>
      </c>
      <c r="F1760">
        <v>81</v>
      </c>
      <c r="G1760">
        <v>65</v>
      </c>
      <c r="H1760">
        <v>80.246913580246897</v>
      </c>
      <c r="I1760">
        <v>117</v>
      </c>
      <c r="J1760">
        <v>49</v>
      </c>
      <c r="K1760">
        <v>82</v>
      </c>
      <c r="L1760">
        <v>93</v>
      </c>
      <c r="M1760" s="39"/>
    </row>
    <row r="1761" spans="1:13" x14ac:dyDescent="0.35">
      <c r="A1761" t="str">
        <f t="shared" si="28"/>
        <v>62 DayOctober-December 2024NHS ShetlandLymphoma</v>
      </c>
      <c r="B1761" t="s">
        <v>193</v>
      </c>
      <c r="C1761" t="s">
        <v>198</v>
      </c>
      <c r="D1761" t="s">
        <v>5</v>
      </c>
      <c r="E1761" t="s">
        <v>17</v>
      </c>
      <c r="F1761">
        <v>1</v>
      </c>
      <c r="G1761">
        <v>0</v>
      </c>
      <c r="H1761">
        <v>0</v>
      </c>
      <c r="I1761">
        <v>104</v>
      </c>
      <c r="M1761" s="38"/>
    </row>
    <row r="1762" spans="1:13" x14ac:dyDescent="0.35">
      <c r="A1762" t="str">
        <f t="shared" si="28"/>
        <v>62 DayOctober-December 2024SCANLymphoma</v>
      </c>
      <c r="B1762" t="s">
        <v>193</v>
      </c>
      <c r="C1762" t="s">
        <v>198</v>
      </c>
      <c r="D1762" t="s">
        <v>9</v>
      </c>
      <c r="E1762" t="s">
        <v>17</v>
      </c>
      <c r="F1762">
        <v>22</v>
      </c>
      <c r="G1762">
        <v>17</v>
      </c>
      <c r="H1762">
        <v>77.272727272727295</v>
      </c>
      <c r="I1762">
        <v>115</v>
      </c>
      <c r="J1762">
        <v>51</v>
      </c>
      <c r="M1762" s="39"/>
    </row>
    <row r="1763" spans="1:13" x14ac:dyDescent="0.35">
      <c r="A1763" t="str">
        <f t="shared" si="28"/>
        <v>62 DayOctober-December 2024WOSCANLymphoma</v>
      </c>
      <c r="B1763" t="s">
        <v>193</v>
      </c>
      <c r="C1763" t="s">
        <v>198</v>
      </c>
      <c r="D1763" t="s">
        <v>10</v>
      </c>
      <c r="E1763" t="s">
        <v>17</v>
      </c>
      <c r="F1763">
        <v>50</v>
      </c>
      <c r="G1763">
        <v>44</v>
      </c>
      <c r="H1763">
        <v>88</v>
      </c>
      <c r="I1763">
        <v>117</v>
      </c>
      <c r="J1763">
        <v>43</v>
      </c>
      <c r="K1763">
        <v>64</v>
      </c>
      <c r="L1763">
        <v>83</v>
      </c>
      <c r="M1763" s="38"/>
    </row>
    <row r="1764" spans="1:13" x14ac:dyDescent="0.35">
      <c r="A1764" t="str">
        <f t="shared" si="28"/>
        <v>62 DayOctober-December 2024NCAMelanoma</v>
      </c>
      <c r="B1764" t="s">
        <v>193</v>
      </c>
      <c r="C1764" t="s">
        <v>198</v>
      </c>
      <c r="D1764" t="s">
        <v>150</v>
      </c>
      <c r="E1764" t="s">
        <v>18</v>
      </c>
      <c r="F1764">
        <v>50</v>
      </c>
      <c r="G1764">
        <v>32</v>
      </c>
      <c r="H1764">
        <v>64</v>
      </c>
      <c r="I1764">
        <v>247</v>
      </c>
      <c r="J1764">
        <v>43</v>
      </c>
      <c r="K1764">
        <v>131</v>
      </c>
      <c r="L1764">
        <v>154</v>
      </c>
      <c r="M1764" s="39"/>
    </row>
    <row r="1765" spans="1:13" x14ac:dyDescent="0.35">
      <c r="A1765" t="str">
        <f t="shared" si="28"/>
        <v>62 DayOctober-December 2024NHS Ayrshire &amp; ArranMelanoma</v>
      </c>
      <c r="B1765" t="s">
        <v>193</v>
      </c>
      <c r="C1765" t="s">
        <v>198</v>
      </c>
      <c r="D1765" t="s">
        <v>162</v>
      </c>
      <c r="E1765" t="s">
        <v>18</v>
      </c>
      <c r="F1765">
        <v>15</v>
      </c>
      <c r="G1765">
        <v>9</v>
      </c>
      <c r="H1765">
        <v>60</v>
      </c>
      <c r="I1765">
        <v>114</v>
      </c>
      <c r="J1765">
        <v>48</v>
      </c>
      <c r="M1765" s="38"/>
    </row>
    <row r="1766" spans="1:13" x14ac:dyDescent="0.35">
      <c r="A1766" t="str">
        <f t="shared" si="28"/>
        <v>62 DayOctober-December 2024NHS BordersMelanoma</v>
      </c>
      <c r="B1766" t="s">
        <v>193</v>
      </c>
      <c r="C1766" t="s">
        <v>198</v>
      </c>
      <c r="D1766" t="s">
        <v>0</v>
      </c>
      <c r="E1766" t="s">
        <v>18</v>
      </c>
      <c r="F1766">
        <v>5</v>
      </c>
      <c r="G1766">
        <v>4</v>
      </c>
      <c r="H1766">
        <v>80</v>
      </c>
      <c r="I1766">
        <v>131</v>
      </c>
      <c r="J1766">
        <v>40</v>
      </c>
      <c r="M1766" s="39"/>
    </row>
    <row r="1767" spans="1:13" x14ac:dyDescent="0.35">
      <c r="A1767" t="str">
        <f t="shared" si="28"/>
        <v>62 DayOctober-December 2024NHS Dumfries &amp; GallowayMelanoma</v>
      </c>
      <c r="B1767" t="s">
        <v>193</v>
      </c>
      <c r="C1767" t="s">
        <v>198</v>
      </c>
      <c r="D1767" t="s">
        <v>163</v>
      </c>
      <c r="E1767" t="s">
        <v>18</v>
      </c>
      <c r="F1767">
        <v>4</v>
      </c>
      <c r="G1767">
        <v>4</v>
      </c>
      <c r="H1767">
        <v>100</v>
      </c>
      <c r="I1767">
        <v>57</v>
      </c>
      <c r="J1767">
        <v>7</v>
      </c>
      <c r="M1767" s="38"/>
    </row>
    <row r="1768" spans="1:13" x14ac:dyDescent="0.35">
      <c r="A1768" t="str">
        <f t="shared" si="28"/>
        <v>62 DayOctober-December 2024NHS FifeMelanoma</v>
      </c>
      <c r="B1768" t="s">
        <v>193</v>
      </c>
      <c r="C1768" t="s">
        <v>198</v>
      </c>
      <c r="D1768" t="s">
        <v>164</v>
      </c>
      <c r="E1768" t="s">
        <v>18</v>
      </c>
      <c r="F1768">
        <v>16</v>
      </c>
      <c r="G1768">
        <v>16</v>
      </c>
      <c r="H1768">
        <v>100</v>
      </c>
      <c r="I1768">
        <v>51</v>
      </c>
      <c r="J1768">
        <v>22</v>
      </c>
      <c r="M1768" s="39"/>
    </row>
    <row r="1769" spans="1:13" x14ac:dyDescent="0.35">
      <c r="A1769" t="str">
        <f t="shared" si="28"/>
        <v>62 DayOctober-December 2024NHS Forth ValleyMelanoma</v>
      </c>
      <c r="B1769" t="s">
        <v>193</v>
      </c>
      <c r="C1769" t="s">
        <v>198</v>
      </c>
      <c r="D1769" t="s">
        <v>165</v>
      </c>
      <c r="E1769" t="s">
        <v>18</v>
      </c>
      <c r="F1769">
        <v>14</v>
      </c>
      <c r="G1769">
        <v>13</v>
      </c>
      <c r="H1769">
        <v>92.857142857142904</v>
      </c>
      <c r="I1769">
        <v>97</v>
      </c>
      <c r="J1769">
        <v>40</v>
      </c>
      <c r="M1769" s="38"/>
    </row>
    <row r="1770" spans="1:13" x14ac:dyDescent="0.35">
      <c r="A1770" t="str">
        <f t="shared" si="28"/>
        <v>62 DayOctober-December 2024NHS GrampianMelanoma</v>
      </c>
      <c r="B1770" t="s">
        <v>193</v>
      </c>
      <c r="C1770" t="s">
        <v>198</v>
      </c>
      <c r="D1770" t="s">
        <v>166</v>
      </c>
      <c r="E1770" t="s">
        <v>18</v>
      </c>
      <c r="F1770">
        <v>22</v>
      </c>
      <c r="G1770">
        <v>11</v>
      </c>
      <c r="H1770">
        <v>50</v>
      </c>
      <c r="I1770">
        <v>247</v>
      </c>
      <c r="J1770">
        <v>59</v>
      </c>
      <c r="M1770" s="39"/>
    </row>
    <row r="1771" spans="1:13" x14ac:dyDescent="0.35">
      <c r="A1771" t="str">
        <f t="shared" si="28"/>
        <v>62 DayOctober-December 2024NHS Greater Glasgow &amp; ClydeMelanoma</v>
      </c>
      <c r="B1771" t="s">
        <v>193</v>
      </c>
      <c r="C1771" t="s">
        <v>198</v>
      </c>
      <c r="D1771" t="s">
        <v>11</v>
      </c>
      <c r="E1771" t="s">
        <v>18</v>
      </c>
      <c r="F1771">
        <v>62</v>
      </c>
      <c r="G1771">
        <v>57</v>
      </c>
      <c r="H1771">
        <v>91.935483870967701</v>
      </c>
      <c r="I1771">
        <v>210</v>
      </c>
      <c r="J1771">
        <v>13</v>
      </c>
      <c r="K1771">
        <v>48</v>
      </c>
      <c r="L1771">
        <v>64</v>
      </c>
      <c r="M1771" s="38"/>
    </row>
    <row r="1772" spans="1:13" x14ac:dyDescent="0.35">
      <c r="A1772" t="str">
        <f t="shared" si="28"/>
        <v>62 DayOctober-December 2024NHS HighlandMelanoma</v>
      </c>
      <c r="B1772" t="s">
        <v>193</v>
      </c>
      <c r="C1772" t="s">
        <v>198</v>
      </c>
      <c r="D1772" t="s">
        <v>1</v>
      </c>
      <c r="E1772" t="s">
        <v>18</v>
      </c>
      <c r="F1772">
        <v>16</v>
      </c>
      <c r="G1772">
        <v>11</v>
      </c>
      <c r="H1772">
        <v>68.75</v>
      </c>
      <c r="I1772">
        <v>129</v>
      </c>
      <c r="J1772">
        <v>25</v>
      </c>
      <c r="M1772" s="39"/>
    </row>
    <row r="1773" spans="1:13" x14ac:dyDescent="0.35">
      <c r="A1773" t="str">
        <f t="shared" si="28"/>
        <v>62 DayOctober-December 2024NHS LanarkshireMelanoma</v>
      </c>
      <c r="B1773" t="s">
        <v>193</v>
      </c>
      <c r="C1773" t="s">
        <v>198</v>
      </c>
      <c r="D1773" t="s">
        <v>2</v>
      </c>
      <c r="E1773" t="s">
        <v>18</v>
      </c>
      <c r="F1773">
        <v>24</v>
      </c>
      <c r="G1773">
        <v>23</v>
      </c>
      <c r="H1773">
        <v>95.8333333333333</v>
      </c>
      <c r="I1773">
        <v>68</v>
      </c>
      <c r="J1773">
        <v>16</v>
      </c>
      <c r="M1773" s="38"/>
    </row>
    <row r="1774" spans="1:13" x14ac:dyDescent="0.35">
      <c r="A1774" t="str">
        <f t="shared" si="28"/>
        <v>62 DayOctober-December 2024NHS LothianMelanoma</v>
      </c>
      <c r="B1774" t="s">
        <v>193</v>
      </c>
      <c r="C1774" t="s">
        <v>198</v>
      </c>
      <c r="D1774" t="s">
        <v>3</v>
      </c>
      <c r="E1774" t="s">
        <v>18</v>
      </c>
      <c r="F1774">
        <v>36</v>
      </c>
      <c r="G1774">
        <v>36</v>
      </c>
      <c r="H1774">
        <v>100</v>
      </c>
      <c r="I1774">
        <v>62</v>
      </c>
      <c r="J1774">
        <v>22</v>
      </c>
      <c r="M1774" s="39"/>
    </row>
    <row r="1775" spans="1:13" x14ac:dyDescent="0.35">
      <c r="A1775" t="str">
        <f t="shared" si="28"/>
        <v>62 DayOctober-December 2024NHS OrkneyMelanoma</v>
      </c>
      <c r="B1775" t="s">
        <v>193</v>
      </c>
      <c r="C1775" t="s">
        <v>198</v>
      </c>
      <c r="D1775" t="s">
        <v>4</v>
      </c>
      <c r="E1775" t="s">
        <v>18</v>
      </c>
      <c r="F1775">
        <v>1</v>
      </c>
      <c r="G1775">
        <v>1</v>
      </c>
      <c r="H1775">
        <v>100</v>
      </c>
      <c r="I1775">
        <v>40</v>
      </c>
      <c r="M1775" s="38"/>
    </row>
    <row r="1776" spans="1:13" x14ac:dyDescent="0.35">
      <c r="A1776" t="str">
        <f t="shared" si="28"/>
        <v>62 DayOctober-December 2024NHS ScotlandMelanoma</v>
      </c>
      <c r="B1776" t="s">
        <v>193</v>
      </c>
      <c r="C1776" t="s">
        <v>198</v>
      </c>
      <c r="D1776" t="s">
        <v>8</v>
      </c>
      <c r="E1776" t="s">
        <v>18</v>
      </c>
      <c r="F1776">
        <v>226</v>
      </c>
      <c r="G1776">
        <v>194</v>
      </c>
      <c r="H1776">
        <v>85.840707964601805</v>
      </c>
      <c r="I1776">
        <v>247</v>
      </c>
      <c r="J1776">
        <v>24</v>
      </c>
      <c r="K1776">
        <v>76</v>
      </c>
      <c r="L1776">
        <v>104</v>
      </c>
      <c r="M1776" s="39"/>
    </row>
    <row r="1777" spans="1:13" x14ac:dyDescent="0.35">
      <c r="A1777" t="str">
        <f t="shared" si="28"/>
        <v>62 DayOctober-December 2024NHS TaysideMelanoma</v>
      </c>
      <c r="B1777" t="s">
        <v>193</v>
      </c>
      <c r="C1777" t="s">
        <v>198</v>
      </c>
      <c r="D1777" t="s">
        <v>6</v>
      </c>
      <c r="E1777" t="s">
        <v>18</v>
      </c>
      <c r="F1777">
        <v>8</v>
      </c>
      <c r="G1777">
        <v>6</v>
      </c>
      <c r="H1777">
        <v>75</v>
      </c>
      <c r="I1777">
        <v>71</v>
      </c>
      <c r="J1777">
        <v>38</v>
      </c>
      <c r="M1777" s="38"/>
    </row>
    <row r="1778" spans="1:13" x14ac:dyDescent="0.35">
      <c r="A1778" t="str">
        <f t="shared" si="28"/>
        <v>62 DayOctober-December 2024NHS Western IslesMelanoma</v>
      </c>
      <c r="B1778" t="s">
        <v>193</v>
      </c>
      <c r="C1778" t="s">
        <v>198</v>
      </c>
      <c r="D1778" t="s">
        <v>7</v>
      </c>
      <c r="E1778" t="s">
        <v>18</v>
      </c>
      <c r="F1778">
        <v>3</v>
      </c>
      <c r="G1778">
        <v>3</v>
      </c>
      <c r="H1778">
        <v>100</v>
      </c>
      <c r="I1778">
        <v>50</v>
      </c>
      <c r="J1778">
        <v>33</v>
      </c>
      <c r="M1778" s="39"/>
    </row>
    <row r="1779" spans="1:13" x14ac:dyDescent="0.35">
      <c r="A1779" t="str">
        <f t="shared" si="28"/>
        <v>62 DayOctober-December 2024SCANMelanoma</v>
      </c>
      <c r="B1779" t="s">
        <v>193</v>
      </c>
      <c r="C1779" t="s">
        <v>198</v>
      </c>
      <c r="D1779" t="s">
        <v>9</v>
      </c>
      <c r="E1779" t="s">
        <v>18</v>
      </c>
      <c r="F1779">
        <v>61</v>
      </c>
      <c r="G1779">
        <v>60</v>
      </c>
      <c r="H1779">
        <v>98.360655737704903</v>
      </c>
      <c r="I1779">
        <v>131</v>
      </c>
      <c r="J1779">
        <v>23</v>
      </c>
      <c r="K1779">
        <v>51</v>
      </c>
      <c r="L1779">
        <v>52</v>
      </c>
      <c r="M1779" s="38"/>
    </row>
    <row r="1780" spans="1:13" x14ac:dyDescent="0.35">
      <c r="A1780" t="str">
        <f t="shared" si="28"/>
        <v>62 DayOctober-December 2024WOSCANMelanoma</v>
      </c>
      <c r="B1780" t="s">
        <v>193</v>
      </c>
      <c r="C1780" t="s">
        <v>198</v>
      </c>
      <c r="D1780" t="s">
        <v>10</v>
      </c>
      <c r="E1780" t="s">
        <v>18</v>
      </c>
      <c r="F1780">
        <v>115</v>
      </c>
      <c r="G1780">
        <v>102</v>
      </c>
      <c r="H1780">
        <v>88.695652173913004</v>
      </c>
      <c r="I1780">
        <v>210</v>
      </c>
      <c r="J1780">
        <v>16</v>
      </c>
      <c r="K1780">
        <v>64</v>
      </c>
      <c r="L1780">
        <v>88</v>
      </c>
      <c r="M1780" s="39"/>
    </row>
    <row r="1781" spans="1:13" x14ac:dyDescent="0.35">
      <c r="A1781" t="str">
        <f t="shared" si="28"/>
        <v>62 DayOctober-December 2024NCAOvarian</v>
      </c>
      <c r="B1781" t="s">
        <v>193</v>
      </c>
      <c r="C1781" t="s">
        <v>198</v>
      </c>
      <c r="D1781" t="s">
        <v>150</v>
      </c>
      <c r="E1781" t="s">
        <v>19</v>
      </c>
      <c r="F1781">
        <v>19</v>
      </c>
      <c r="G1781">
        <v>15</v>
      </c>
      <c r="H1781">
        <v>78.947368421052602</v>
      </c>
      <c r="I1781">
        <v>86</v>
      </c>
      <c r="J1781">
        <v>49</v>
      </c>
      <c r="M1781" s="38"/>
    </row>
    <row r="1782" spans="1:13" x14ac:dyDescent="0.35">
      <c r="A1782" t="str">
        <f t="shared" si="28"/>
        <v>62 DayOctober-December 2024NHS Ayrshire &amp; ArranOvarian</v>
      </c>
      <c r="B1782" t="s">
        <v>193</v>
      </c>
      <c r="C1782" t="s">
        <v>198</v>
      </c>
      <c r="D1782" t="s">
        <v>162</v>
      </c>
      <c r="E1782" t="s">
        <v>19</v>
      </c>
      <c r="F1782">
        <v>7</v>
      </c>
      <c r="G1782">
        <v>7</v>
      </c>
      <c r="H1782">
        <v>100</v>
      </c>
      <c r="I1782">
        <v>60</v>
      </c>
      <c r="J1782">
        <v>49</v>
      </c>
      <c r="M1782" s="39"/>
    </row>
    <row r="1783" spans="1:13" x14ac:dyDescent="0.35">
      <c r="A1783" t="str">
        <f t="shared" si="28"/>
        <v>62 DayOctober-December 2024NHS BordersOvarian</v>
      </c>
      <c r="B1783" t="s">
        <v>193</v>
      </c>
      <c r="C1783" t="s">
        <v>198</v>
      </c>
      <c r="D1783" t="s">
        <v>0</v>
      </c>
      <c r="E1783" t="s">
        <v>19</v>
      </c>
      <c r="F1783">
        <v>3</v>
      </c>
      <c r="G1783">
        <v>3</v>
      </c>
      <c r="H1783">
        <v>100</v>
      </c>
      <c r="I1783">
        <v>61</v>
      </c>
      <c r="J1783">
        <v>61</v>
      </c>
      <c r="M1783" s="38"/>
    </row>
    <row r="1784" spans="1:13" x14ac:dyDescent="0.35">
      <c r="A1784" t="str">
        <f t="shared" si="28"/>
        <v>62 DayOctober-December 2024NHS Dumfries &amp; GallowayOvarian</v>
      </c>
      <c r="B1784" t="s">
        <v>193</v>
      </c>
      <c r="C1784" t="s">
        <v>198</v>
      </c>
      <c r="D1784" t="s">
        <v>163</v>
      </c>
      <c r="E1784" t="s">
        <v>19</v>
      </c>
      <c r="F1784">
        <v>6</v>
      </c>
      <c r="G1784">
        <v>6</v>
      </c>
      <c r="H1784">
        <v>100</v>
      </c>
      <c r="I1784">
        <v>62</v>
      </c>
      <c r="J1784">
        <v>36</v>
      </c>
      <c r="M1784" s="39"/>
    </row>
    <row r="1785" spans="1:13" x14ac:dyDescent="0.35">
      <c r="A1785" t="str">
        <f t="shared" si="28"/>
        <v>62 DayOctober-December 2024NHS FifeOvarian</v>
      </c>
      <c r="B1785" t="s">
        <v>193</v>
      </c>
      <c r="C1785" t="s">
        <v>198</v>
      </c>
      <c r="D1785" t="s">
        <v>164</v>
      </c>
      <c r="E1785" t="s">
        <v>19</v>
      </c>
      <c r="F1785">
        <v>3</v>
      </c>
      <c r="G1785">
        <v>1</v>
      </c>
      <c r="H1785">
        <v>33.3333333333333</v>
      </c>
      <c r="I1785">
        <v>84</v>
      </c>
      <c r="J1785">
        <v>70</v>
      </c>
      <c r="M1785" s="38"/>
    </row>
    <row r="1786" spans="1:13" x14ac:dyDescent="0.35">
      <c r="A1786" t="str">
        <f t="shared" si="28"/>
        <v>62 DayOctober-December 2024NHS Forth ValleyOvarian</v>
      </c>
      <c r="B1786" t="s">
        <v>193</v>
      </c>
      <c r="C1786" t="s">
        <v>198</v>
      </c>
      <c r="D1786" t="s">
        <v>165</v>
      </c>
      <c r="E1786" t="s">
        <v>19</v>
      </c>
      <c r="F1786">
        <v>5</v>
      </c>
      <c r="G1786">
        <v>4</v>
      </c>
      <c r="H1786">
        <v>80</v>
      </c>
      <c r="I1786">
        <v>70</v>
      </c>
      <c r="J1786">
        <v>45</v>
      </c>
      <c r="M1786" s="39"/>
    </row>
    <row r="1787" spans="1:13" x14ac:dyDescent="0.35">
      <c r="A1787" t="str">
        <f t="shared" si="28"/>
        <v>62 DayOctober-December 2024NHS GrampianOvarian</v>
      </c>
      <c r="B1787" t="s">
        <v>193</v>
      </c>
      <c r="C1787" t="s">
        <v>198</v>
      </c>
      <c r="D1787" t="s">
        <v>166</v>
      </c>
      <c r="E1787" t="s">
        <v>19</v>
      </c>
      <c r="F1787">
        <v>7</v>
      </c>
      <c r="G1787">
        <v>6</v>
      </c>
      <c r="H1787">
        <v>85.714285714285694</v>
      </c>
      <c r="I1787">
        <v>81</v>
      </c>
      <c r="J1787">
        <v>42</v>
      </c>
      <c r="M1787" s="38"/>
    </row>
    <row r="1788" spans="1:13" x14ac:dyDescent="0.35">
      <c r="A1788" t="str">
        <f t="shared" si="28"/>
        <v>62 DayOctober-December 2024NHS Greater Glasgow &amp; ClydeOvarian</v>
      </c>
      <c r="B1788" t="s">
        <v>193</v>
      </c>
      <c r="C1788" t="s">
        <v>198</v>
      </c>
      <c r="D1788" t="s">
        <v>11</v>
      </c>
      <c r="E1788" t="s">
        <v>19</v>
      </c>
      <c r="F1788">
        <v>14</v>
      </c>
      <c r="G1788">
        <v>3</v>
      </c>
      <c r="H1788">
        <v>21.428571428571399</v>
      </c>
      <c r="I1788">
        <v>169</v>
      </c>
      <c r="J1788">
        <v>98</v>
      </c>
      <c r="M1788" s="39"/>
    </row>
    <row r="1789" spans="1:13" x14ac:dyDescent="0.35">
      <c r="A1789" t="str">
        <f t="shared" si="28"/>
        <v>62 DayOctober-December 2024NHS HighlandOvarian</v>
      </c>
      <c r="B1789" t="s">
        <v>193</v>
      </c>
      <c r="C1789" t="s">
        <v>198</v>
      </c>
      <c r="D1789" t="s">
        <v>1</v>
      </c>
      <c r="E1789" t="s">
        <v>19</v>
      </c>
      <c r="F1789">
        <v>1</v>
      </c>
      <c r="G1789">
        <v>1</v>
      </c>
      <c r="H1789">
        <v>100</v>
      </c>
      <c r="I1789">
        <v>14</v>
      </c>
      <c r="M1789" s="38"/>
    </row>
    <row r="1790" spans="1:13" x14ac:dyDescent="0.35">
      <c r="A1790" t="str">
        <f t="shared" si="28"/>
        <v>62 DayOctober-December 2024NHS LanarkshireOvarian</v>
      </c>
      <c r="B1790" t="s">
        <v>193</v>
      </c>
      <c r="C1790" t="s">
        <v>198</v>
      </c>
      <c r="D1790" t="s">
        <v>2</v>
      </c>
      <c r="E1790" t="s">
        <v>19</v>
      </c>
      <c r="F1790">
        <v>5</v>
      </c>
      <c r="G1790">
        <v>5</v>
      </c>
      <c r="H1790">
        <v>100</v>
      </c>
      <c r="I1790">
        <v>50</v>
      </c>
      <c r="J1790">
        <v>36</v>
      </c>
      <c r="M1790" s="39"/>
    </row>
    <row r="1791" spans="1:13" x14ac:dyDescent="0.35">
      <c r="A1791" t="str">
        <f t="shared" si="28"/>
        <v>62 DayOctober-December 2024NHS LothianOvarian</v>
      </c>
      <c r="B1791" t="s">
        <v>193</v>
      </c>
      <c r="C1791" t="s">
        <v>198</v>
      </c>
      <c r="D1791" t="s">
        <v>3</v>
      </c>
      <c r="E1791" t="s">
        <v>19</v>
      </c>
      <c r="F1791">
        <v>13</v>
      </c>
      <c r="G1791">
        <v>11</v>
      </c>
      <c r="H1791">
        <v>84.615384615384599</v>
      </c>
      <c r="I1791">
        <v>69</v>
      </c>
      <c r="J1791">
        <v>47</v>
      </c>
      <c r="M1791" s="38"/>
    </row>
    <row r="1792" spans="1:13" x14ac:dyDescent="0.35">
      <c r="A1792" t="str">
        <f t="shared" si="28"/>
        <v>62 DayOctober-December 2024NHS ScotlandOvarian</v>
      </c>
      <c r="B1792" t="s">
        <v>193</v>
      </c>
      <c r="C1792" t="s">
        <v>198</v>
      </c>
      <c r="D1792" t="s">
        <v>8</v>
      </c>
      <c r="E1792" t="s">
        <v>19</v>
      </c>
      <c r="F1792">
        <v>75</v>
      </c>
      <c r="G1792">
        <v>55</v>
      </c>
      <c r="H1792">
        <v>73.3333333333333</v>
      </c>
      <c r="I1792">
        <v>169</v>
      </c>
      <c r="J1792">
        <v>50</v>
      </c>
      <c r="K1792">
        <v>94</v>
      </c>
      <c r="L1792">
        <v>120</v>
      </c>
      <c r="M1792" s="39"/>
    </row>
    <row r="1793" spans="1:13" x14ac:dyDescent="0.35">
      <c r="A1793" t="str">
        <f t="shared" si="28"/>
        <v>62 DayOctober-December 2024NHS ShetlandOvarian</v>
      </c>
      <c r="B1793" t="s">
        <v>193</v>
      </c>
      <c r="C1793" t="s">
        <v>198</v>
      </c>
      <c r="D1793" t="s">
        <v>5</v>
      </c>
      <c r="E1793" t="s">
        <v>19</v>
      </c>
      <c r="F1793">
        <v>3</v>
      </c>
      <c r="G1793">
        <v>3</v>
      </c>
      <c r="H1793">
        <v>100</v>
      </c>
      <c r="I1793">
        <v>62</v>
      </c>
      <c r="J1793">
        <v>55</v>
      </c>
      <c r="M1793" s="38"/>
    </row>
    <row r="1794" spans="1:13" x14ac:dyDescent="0.35">
      <c r="A1794" t="str">
        <f t="shared" si="28"/>
        <v>62 DayOctober-December 2024NHS TaysideOvarian</v>
      </c>
      <c r="B1794" t="s">
        <v>193</v>
      </c>
      <c r="C1794" t="s">
        <v>198</v>
      </c>
      <c r="D1794" t="s">
        <v>6</v>
      </c>
      <c r="E1794" t="s">
        <v>19</v>
      </c>
      <c r="F1794">
        <v>6</v>
      </c>
      <c r="G1794">
        <v>3</v>
      </c>
      <c r="H1794">
        <v>50</v>
      </c>
      <c r="I1794">
        <v>86</v>
      </c>
      <c r="J1794">
        <v>57</v>
      </c>
      <c r="M1794" s="39"/>
    </row>
    <row r="1795" spans="1:13" x14ac:dyDescent="0.35">
      <c r="A1795" t="str">
        <f t="shared" si="28"/>
        <v>62 DayOctober-December 2024NHS Western IslesOvarian</v>
      </c>
      <c r="B1795" t="s">
        <v>193</v>
      </c>
      <c r="C1795" t="s">
        <v>198</v>
      </c>
      <c r="D1795" t="s">
        <v>7</v>
      </c>
      <c r="E1795" t="s">
        <v>19</v>
      </c>
      <c r="F1795">
        <v>2</v>
      </c>
      <c r="G1795">
        <v>2</v>
      </c>
      <c r="H1795">
        <v>100</v>
      </c>
      <c r="I1795">
        <v>50</v>
      </c>
      <c r="M1795" s="38"/>
    </row>
    <row r="1796" spans="1:13" x14ac:dyDescent="0.35">
      <c r="A1796" t="str">
        <f t="shared" si="28"/>
        <v>62 DayOctober-December 2024SCANOvarian</v>
      </c>
      <c r="B1796" t="s">
        <v>193</v>
      </c>
      <c r="C1796" t="s">
        <v>198</v>
      </c>
      <c r="D1796" t="s">
        <v>9</v>
      </c>
      <c r="E1796" t="s">
        <v>19</v>
      </c>
      <c r="F1796">
        <v>25</v>
      </c>
      <c r="G1796">
        <v>21</v>
      </c>
      <c r="H1796">
        <v>84</v>
      </c>
      <c r="I1796">
        <v>84</v>
      </c>
      <c r="J1796">
        <v>49</v>
      </c>
      <c r="M1796" s="39"/>
    </row>
    <row r="1797" spans="1:13" x14ac:dyDescent="0.35">
      <c r="A1797" t="str">
        <f t="shared" si="28"/>
        <v>62 DayOctober-December 2024WOSCANOvarian</v>
      </c>
      <c r="B1797" t="s">
        <v>193</v>
      </c>
      <c r="C1797" t="s">
        <v>198</v>
      </c>
      <c r="D1797" t="s">
        <v>10</v>
      </c>
      <c r="E1797" t="s">
        <v>19</v>
      </c>
      <c r="F1797">
        <v>31</v>
      </c>
      <c r="G1797">
        <v>19</v>
      </c>
      <c r="H1797">
        <v>61.290322580645203</v>
      </c>
      <c r="I1797">
        <v>169</v>
      </c>
      <c r="J1797">
        <v>58</v>
      </c>
      <c r="M1797" s="38"/>
    </row>
    <row r="1798" spans="1:13" x14ac:dyDescent="0.35">
      <c r="A1798" t="str">
        <f t="shared" si="28"/>
        <v>62 DayOctober-December 2024NCAUpper GI</v>
      </c>
      <c r="B1798" t="s">
        <v>193</v>
      </c>
      <c r="C1798" t="s">
        <v>198</v>
      </c>
      <c r="D1798" t="s">
        <v>150</v>
      </c>
      <c r="E1798" t="s">
        <v>160</v>
      </c>
      <c r="F1798">
        <v>113</v>
      </c>
      <c r="G1798">
        <v>89</v>
      </c>
      <c r="H1798">
        <v>78.7610619469027</v>
      </c>
      <c r="I1798">
        <v>141</v>
      </c>
      <c r="J1798">
        <v>39</v>
      </c>
      <c r="K1798">
        <v>82</v>
      </c>
      <c r="L1798">
        <v>108</v>
      </c>
      <c r="M1798" s="39"/>
    </row>
    <row r="1799" spans="1:13" x14ac:dyDescent="0.35">
      <c r="A1799" t="str">
        <f t="shared" si="28"/>
        <v>62 DayOctober-December 2024NHS Ayrshire &amp; ArranUpper GI</v>
      </c>
      <c r="B1799" t="s">
        <v>193</v>
      </c>
      <c r="C1799" t="s">
        <v>198</v>
      </c>
      <c r="D1799" t="s">
        <v>162</v>
      </c>
      <c r="E1799" t="s">
        <v>160</v>
      </c>
      <c r="F1799">
        <v>13</v>
      </c>
      <c r="G1799">
        <v>10</v>
      </c>
      <c r="H1799">
        <v>76.923076923076906</v>
      </c>
      <c r="I1799">
        <v>114</v>
      </c>
      <c r="J1799">
        <v>52</v>
      </c>
      <c r="M1799" s="38"/>
    </row>
    <row r="1800" spans="1:13" x14ac:dyDescent="0.35">
      <c r="A1800" t="str">
        <f t="shared" si="28"/>
        <v>62 DayOctober-December 2024NHS BordersUpper GI</v>
      </c>
      <c r="B1800" t="s">
        <v>193</v>
      </c>
      <c r="C1800" t="s">
        <v>198</v>
      </c>
      <c r="D1800" t="s">
        <v>0</v>
      </c>
      <c r="E1800" t="s">
        <v>160</v>
      </c>
      <c r="F1800">
        <v>3</v>
      </c>
      <c r="G1800">
        <v>3</v>
      </c>
      <c r="H1800">
        <v>100</v>
      </c>
      <c r="I1800">
        <v>57</v>
      </c>
      <c r="J1800">
        <v>45</v>
      </c>
      <c r="M1800" s="39"/>
    </row>
    <row r="1801" spans="1:13" x14ac:dyDescent="0.35">
      <c r="A1801" t="str">
        <f t="shared" si="28"/>
        <v>62 DayOctober-December 2024NHS Dumfries &amp; GallowayUpper GI</v>
      </c>
      <c r="B1801" t="s">
        <v>193</v>
      </c>
      <c r="C1801" t="s">
        <v>198</v>
      </c>
      <c r="D1801" t="s">
        <v>163</v>
      </c>
      <c r="E1801" t="s">
        <v>160</v>
      </c>
      <c r="F1801">
        <v>12</v>
      </c>
      <c r="G1801">
        <v>12</v>
      </c>
      <c r="H1801">
        <v>100</v>
      </c>
      <c r="I1801">
        <v>57</v>
      </c>
      <c r="J1801">
        <v>12</v>
      </c>
      <c r="M1801" s="38"/>
    </row>
    <row r="1802" spans="1:13" x14ac:dyDescent="0.35">
      <c r="A1802" t="str">
        <f t="shared" si="28"/>
        <v>62 DayOctober-December 2024NHS FifeUpper GI</v>
      </c>
      <c r="B1802" t="s">
        <v>193</v>
      </c>
      <c r="C1802" t="s">
        <v>198</v>
      </c>
      <c r="D1802" t="s">
        <v>164</v>
      </c>
      <c r="E1802" t="s">
        <v>160</v>
      </c>
      <c r="F1802">
        <v>18</v>
      </c>
      <c r="G1802">
        <v>16</v>
      </c>
      <c r="H1802">
        <v>88.8888888888889</v>
      </c>
      <c r="I1802">
        <v>82</v>
      </c>
      <c r="J1802">
        <v>26</v>
      </c>
      <c r="M1802" s="39"/>
    </row>
    <row r="1803" spans="1:13" x14ac:dyDescent="0.35">
      <c r="A1803" t="str">
        <f t="shared" si="28"/>
        <v>62 DayOctober-December 2024NHS Forth ValleyUpper GI</v>
      </c>
      <c r="B1803" t="s">
        <v>193</v>
      </c>
      <c r="C1803" t="s">
        <v>198</v>
      </c>
      <c r="D1803" t="s">
        <v>165</v>
      </c>
      <c r="E1803" t="s">
        <v>160</v>
      </c>
      <c r="F1803">
        <v>22</v>
      </c>
      <c r="G1803">
        <v>21</v>
      </c>
      <c r="H1803">
        <v>95.454545454545496</v>
      </c>
      <c r="I1803">
        <v>71</v>
      </c>
      <c r="J1803">
        <v>28</v>
      </c>
      <c r="M1803" s="38"/>
    </row>
    <row r="1804" spans="1:13" x14ac:dyDescent="0.35">
      <c r="A1804" t="str">
        <f t="shared" si="28"/>
        <v>62 DayOctober-December 2024NHS GrampianUpper GI</v>
      </c>
      <c r="B1804" t="s">
        <v>193</v>
      </c>
      <c r="C1804" t="s">
        <v>198</v>
      </c>
      <c r="D1804" t="s">
        <v>166</v>
      </c>
      <c r="E1804" t="s">
        <v>160</v>
      </c>
      <c r="F1804">
        <v>56</v>
      </c>
      <c r="G1804">
        <v>47</v>
      </c>
      <c r="H1804">
        <v>83.928571428571402</v>
      </c>
      <c r="I1804">
        <v>141</v>
      </c>
      <c r="J1804">
        <v>24</v>
      </c>
      <c r="K1804">
        <v>72</v>
      </c>
      <c r="L1804">
        <v>73</v>
      </c>
      <c r="M1804" s="39"/>
    </row>
    <row r="1805" spans="1:13" x14ac:dyDescent="0.35">
      <c r="A1805" t="str">
        <f t="shared" si="28"/>
        <v>62 DayOctober-December 2024NHS Greater Glasgow &amp; ClydeUpper GI</v>
      </c>
      <c r="B1805" t="s">
        <v>193</v>
      </c>
      <c r="C1805" t="s">
        <v>198</v>
      </c>
      <c r="D1805" t="s">
        <v>11</v>
      </c>
      <c r="E1805" t="s">
        <v>160</v>
      </c>
      <c r="F1805">
        <v>98</v>
      </c>
      <c r="G1805">
        <v>70</v>
      </c>
      <c r="H1805">
        <v>71.428571428571402</v>
      </c>
      <c r="I1805">
        <v>198</v>
      </c>
      <c r="J1805">
        <v>42</v>
      </c>
      <c r="K1805">
        <v>105</v>
      </c>
      <c r="L1805">
        <v>113</v>
      </c>
      <c r="M1805" s="38"/>
    </row>
    <row r="1806" spans="1:13" x14ac:dyDescent="0.35">
      <c r="A1806" t="str">
        <f t="shared" si="28"/>
        <v>62 DayOctober-December 2024NHS HighlandUpper GI</v>
      </c>
      <c r="B1806" t="s">
        <v>193</v>
      </c>
      <c r="C1806" t="s">
        <v>198</v>
      </c>
      <c r="D1806" t="s">
        <v>1</v>
      </c>
      <c r="E1806" t="s">
        <v>160</v>
      </c>
      <c r="F1806">
        <v>27</v>
      </c>
      <c r="G1806">
        <v>20</v>
      </c>
      <c r="H1806">
        <v>74.074074074074105</v>
      </c>
      <c r="I1806">
        <v>111</v>
      </c>
      <c r="J1806">
        <v>40</v>
      </c>
      <c r="M1806" s="39"/>
    </row>
    <row r="1807" spans="1:13" x14ac:dyDescent="0.35">
      <c r="A1807" t="str">
        <f t="shared" si="28"/>
        <v>62 DayOctober-December 2024NHS LanarkshireUpper GI</v>
      </c>
      <c r="B1807" t="s">
        <v>193</v>
      </c>
      <c r="C1807" t="s">
        <v>198</v>
      </c>
      <c r="D1807" t="s">
        <v>2</v>
      </c>
      <c r="E1807" t="s">
        <v>160</v>
      </c>
      <c r="F1807">
        <v>20</v>
      </c>
      <c r="G1807">
        <v>20</v>
      </c>
      <c r="H1807">
        <v>100</v>
      </c>
      <c r="I1807">
        <v>62</v>
      </c>
      <c r="J1807">
        <v>43</v>
      </c>
      <c r="M1807" s="38"/>
    </row>
    <row r="1808" spans="1:13" x14ac:dyDescent="0.35">
      <c r="A1808" t="str">
        <f t="shared" si="28"/>
        <v>62 DayOctober-December 2024NHS LothianUpper GI</v>
      </c>
      <c r="B1808" t="s">
        <v>193</v>
      </c>
      <c r="C1808" t="s">
        <v>198</v>
      </c>
      <c r="D1808" t="s">
        <v>3</v>
      </c>
      <c r="E1808" t="s">
        <v>160</v>
      </c>
      <c r="F1808">
        <v>76</v>
      </c>
      <c r="G1808">
        <v>75</v>
      </c>
      <c r="H1808">
        <v>98.684210526315795</v>
      </c>
      <c r="I1808">
        <v>92</v>
      </c>
      <c r="J1808">
        <v>28</v>
      </c>
      <c r="K1808">
        <v>58</v>
      </c>
      <c r="L1808">
        <v>61</v>
      </c>
      <c r="M1808" s="39"/>
    </row>
    <row r="1809" spans="1:13" x14ac:dyDescent="0.35">
      <c r="A1809" t="str">
        <f t="shared" si="28"/>
        <v>62 DayOctober-December 2024NHS ScotlandUpper GI</v>
      </c>
      <c r="B1809" t="s">
        <v>193</v>
      </c>
      <c r="C1809" t="s">
        <v>198</v>
      </c>
      <c r="D1809" t="s">
        <v>8</v>
      </c>
      <c r="E1809" t="s">
        <v>160</v>
      </c>
      <c r="F1809">
        <v>375</v>
      </c>
      <c r="G1809">
        <v>316</v>
      </c>
      <c r="H1809">
        <v>84.266666666666694</v>
      </c>
      <c r="I1809">
        <v>198</v>
      </c>
      <c r="J1809">
        <v>35</v>
      </c>
      <c r="K1809">
        <v>74</v>
      </c>
      <c r="L1809">
        <v>103</v>
      </c>
      <c r="M1809" s="38"/>
    </row>
    <row r="1810" spans="1:13" x14ac:dyDescent="0.35">
      <c r="A1810" t="str">
        <f t="shared" ref="A1810:A1873" si="29">CONCATENATE(B1810,C1810,D1810,E1810)</f>
        <v>62 DayOctober-December 2024NHS ShetlandUpper GI</v>
      </c>
      <c r="B1810" t="s">
        <v>193</v>
      </c>
      <c r="C1810" t="s">
        <v>198</v>
      </c>
      <c r="D1810" t="s">
        <v>5</v>
      </c>
      <c r="E1810" t="s">
        <v>160</v>
      </c>
      <c r="F1810">
        <v>3</v>
      </c>
      <c r="G1810">
        <v>3</v>
      </c>
      <c r="H1810">
        <v>100</v>
      </c>
      <c r="I1810">
        <v>59</v>
      </c>
      <c r="J1810">
        <v>49</v>
      </c>
      <c r="M1810" s="39"/>
    </row>
    <row r="1811" spans="1:13" x14ac:dyDescent="0.35">
      <c r="A1811" t="str">
        <f t="shared" si="29"/>
        <v>62 DayOctober-December 2024NHS TaysideUpper GI</v>
      </c>
      <c r="B1811" t="s">
        <v>193</v>
      </c>
      <c r="C1811" t="s">
        <v>198</v>
      </c>
      <c r="D1811" t="s">
        <v>6</v>
      </c>
      <c r="E1811" t="s">
        <v>160</v>
      </c>
      <c r="F1811">
        <v>24</v>
      </c>
      <c r="G1811">
        <v>16</v>
      </c>
      <c r="H1811">
        <v>66.6666666666667</v>
      </c>
      <c r="I1811">
        <v>122</v>
      </c>
      <c r="J1811">
        <v>59</v>
      </c>
      <c r="M1811" s="38"/>
    </row>
    <row r="1812" spans="1:13" x14ac:dyDescent="0.35">
      <c r="A1812" t="str">
        <f t="shared" si="29"/>
        <v>62 DayOctober-December 2024NHS Western IslesUpper GI</v>
      </c>
      <c r="B1812" t="s">
        <v>193</v>
      </c>
      <c r="C1812" t="s">
        <v>198</v>
      </c>
      <c r="D1812" t="s">
        <v>7</v>
      </c>
      <c r="E1812" t="s">
        <v>160</v>
      </c>
      <c r="F1812">
        <v>3</v>
      </c>
      <c r="G1812">
        <v>3</v>
      </c>
      <c r="H1812">
        <v>100</v>
      </c>
      <c r="I1812">
        <v>60</v>
      </c>
      <c r="J1812">
        <v>29</v>
      </c>
      <c r="M1812" s="39"/>
    </row>
    <row r="1813" spans="1:13" x14ac:dyDescent="0.35">
      <c r="A1813" t="str">
        <f t="shared" si="29"/>
        <v>62 DayOctober-December 2024SCANUpper GI</v>
      </c>
      <c r="B1813" t="s">
        <v>193</v>
      </c>
      <c r="C1813" t="s">
        <v>198</v>
      </c>
      <c r="D1813" t="s">
        <v>9</v>
      </c>
      <c r="E1813" t="s">
        <v>160</v>
      </c>
      <c r="F1813">
        <v>109</v>
      </c>
      <c r="G1813">
        <v>106</v>
      </c>
      <c r="H1813">
        <v>97.247706422018396</v>
      </c>
      <c r="I1813">
        <v>92</v>
      </c>
      <c r="J1813">
        <v>27</v>
      </c>
      <c r="K1813">
        <v>57</v>
      </c>
      <c r="L1813">
        <v>61</v>
      </c>
      <c r="M1813" s="38"/>
    </row>
    <row r="1814" spans="1:13" x14ac:dyDescent="0.35">
      <c r="A1814" t="str">
        <f t="shared" si="29"/>
        <v>62 DayOctober-December 2024WOSCANUpper GI</v>
      </c>
      <c r="B1814" t="s">
        <v>193</v>
      </c>
      <c r="C1814" t="s">
        <v>198</v>
      </c>
      <c r="D1814" t="s">
        <v>10</v>
      </c>
      <c r="E1814" t="s">
        <v>160</v>
      </c>
      <c r="F1814">
        <v>153</v>
      </c>
      <c r="G1814">
        <v>121</v>
      </c>
      <c r="H1814">
        <v>79.084967320261399</v>
      </c>
      <c r="I1814">
        <v>198</v>
      </c>
      <c r="J1814">
        <v>39</v>
      </c>
      <c r="K1814">
        <v>86</v>
      </c>
      <c r="L1814">
        <v>107</v>
      </c>
      <c r="M1814" s="39"/>
    </row>
    <row r="1815" spans="1:13" x14ac:dyDescent="0.35">
      <c r="A1815" t="str">
        <f t="shared" si="29"/>
        <v>62 DayOctober-December 2024NCAUpper GI - Hepatopancreatobiliary</v>
      </c>
      <c r="B1815" t="s">
        <v>193</v>
      </c>
      <c r="C1815" t="s">
        <v>198</v>
      </c>
      <c r="D1815" t="s">
        <v>150</v>
      </c>
      <c r="E1815" t="s">
        <v>167</v>
      </c>
      <c r="F1815">
        <v>59</v>
      </c>
      <c r="G1815">
        <v>57</v>
      </c>
      <c r="H1815">
        <v>96.610169491525397</v>
      </c>
      <c r="I1815">
        <v>107</v>
      </c>
      <c r="J1815">
        <v>22</v>
      </c>
      <c r="K1815">
        <v>60</v>
      </c>
      <c r="L1815">
        <v>61</v>
      </c>
      <c r="M1815" s="38"/>
    </row>
    <row r="1816" spans="1:13" x14ac:dyDescent="0.35">
      <c r="A1816" t="str">
        <f t="shared" si="29"/>
        <v>62 DayOctober-December 2024NHS Ayrshire &amp; ArranUpper GI - Hepatopancreatobiliary</v>
      </c>
      <c r="B1816" t="s">
        <v>193</v>
      </c>
      <c r="C1816" t="s">
        <v>198</v>
      </c>
      <c r="D1816" t="s">
        <v>162</v>
      </c>
      <c r="E1816" t="s">
        <v>167</v>
      </c>
      <c r="F1816">
        <v>4</v>
      </c>
      <c r="G1816">
        <v>4</v>
      </c>
      <c r="H1816">
        <v>100</v>
      </c>
      <c r="I1816">
        <v>37</v>
      </c>
      <c r="J1816">
        <v>23</v>
      </c>
      <c r="M1816" s="39"/>
    </row>
    <row r="1817" spans="1:13" x14ac:dyDescent="0.35">
      <c r="A1817" t="str">
        <f t="shared" si="29"/>
        <v>62 DayOctober-December 2024NHS BordersUpper GI - Hepatopancreatobiliary</v>
      </c>
      <c r="B1817" t="s">
        <v>193</v>
      </c>
      <c r="C1817" t="s">
        <v>198</v>
      </c>
      <c r="D1817" t="s">
        <v>0</v>
      </c>
      <c r="E1817" t="s">
        <v>167</v>
      </c>
      <c r="F1817">
        <v>1</v>
      </c>
      <c r="G1817">
        <v>1</v>
      </c>
      <c r="H1817">
        <v>100</v>
      </c>
      <c r="I1817">
        <v>32</v>
      </c>
      <c r="M1817" s="38"/>
    </row>
    <row r="1818" spans="1:13" x14ac:dyDescent="0.35">
      <c r="A1818" t="str">
        <f t="shared" si="29"/>
        <v>62 DayOctober-December 2024NHS Dumfries &amp; GallowayUpper GI - Hepatopancreatobiliary</v>
      </c>
      <c r="B1818" t="s">
        <v>193</v>
      </c>
      <c r="C1818" t="s">
        <v>198</v>
      </c>
      <c r="D1818" t="s">
        <v>163</v>
      </c>
      <c r="E1818" t="s">
        <v>167</v>
      </c>
      <c r="F1818">
        <v>7</v>
      </c>
      <c r="G1818">
        <v>7</v>
      </c>
      <c r="H1818">
        <v>100</v>
      </c>
      <c r="I1818">
        <v>57</v>
      </c>
      <c r="J1818">
        <v>12</v>
      </c>
      <c r="M1818" s="39"/>
    </row>
    <row r="1819" spans="1:13" x14ac:dyDescent="0.35">
      <c r="A1819" t="str">
        <f t="shared" si="29"/>
        <v>62 DayOctober-December 2024NHS FifeUpper GI - Hepatopancreatobiliary</v>
      </c>
      <c r="B1819" t="s">
        <v>193</v>
      </c>
      <c r="C1819" t="s">
        <v>198</v>
      </c>
      <c r="D1819" t="s">
        <v>164</v>
      </c>
      <c r="E1819" t="s">
        <v>167</v>
      </c>
      <c r="F1819">
        <v>11</v>
      </c>
      <c r="G1819">
        <v>10</v>
      </c>
      <c r="H1819">
        <v>90.909090909090907</v>
      </c>
      <c r="I1819">
        <v>82</v>
      </c>
      <c r="J1819">
        <v>19</v>
      </c>
      <c r="M1819" s="38"/>
    </row>
    <row r="1820" spans="1:13" x14ac:dyDescent="0.35">
      <c r="A1820" t="str">
        <f t="shared" si="29"/>
        <v>62 DayOctober-December 2024NHS Forth ValleyUpper GI - Hepatopancreatobiliary</v>
      </c>
      <c r="B1820" t="s">
        <v>193</v>
      </c>
      <c r="C1820" t="s">
        <v>198</v>
      </c>
      <c r="D1820" t="s">
        <v>165</v>
      </c>
      <c r="E1820" t="s">
        <v>167</v>
      </c>
      <c r="F1820">
        <v>15</v>
      </c>
      <c r="G1820">
        <v>15</v>
      </c>
      <c r="H1820">
        <v>100</v>
      </c>
      <c r="I1820">
        <v>61</v>
      </c>
      <c r="J1820">
        <v>20</v>
      </c>
      <c r="M1820" s="39"/>
    </row>
    <row r="1821" spans="1:13" x14ac:dyDescent="0.35">
      <c r="A1821" t="str">
        <f t="shared" si="29"/>
        <v>62 DayOctober-December 2024NHS GrampianUpper GI - Hepatopancreatobiliary</v>
      </c>
      <c r="B1821" t="s">
        <v>193</v>
      </c>
      <c r="C1821" t="s">
        <v>198</v>
      </c>
      <c r="D1821" t="s">
        <v>166</v>
      </c>
      <c r="E1821" t="s">
        <v>167</v>
      </c>
      <c r="F1821">
        <v>33</v>
      </c>
      <c r="G1821">
        <v>32</v>
      </c>
      <c r="H1821">
        <v>96.969696969696997</v>
      </c>
      <c r="I1821">
        <v>76</v>
      </c>
      <c r="J1821">
        <v>17</v>
      </c>
      <c r="M1821" s="38"/>
    </row>
    <row r="1822" spans="1:13" x14ac:dyDescent="0.35">
      <c r="A1822" t="str">
        <f t="shared" si="29"/>
        <v>62 DayOctober-December 2024NHS Greater Glasgow &amp; ClydeUpper GI - Hepatopancreatobiliary</v>
      </c>
      <c r="B1822" t="s">
        <v>193</v>
      </c>
      <c r="C1822" t="s">
        <v>198</v>
      </c>
      <c r="D1822" t="s">
        <v>11</v>
      </c>
      <c r="E1822" t="s">
        <v>167</v>
      </c>
      <c r="F1822">
        <v>46</v>
      </c>
      <c r="G1822">
        <v>34</v>
      </c>
      <c r="H1822">
        <v>73.913043478260903</v>
      </c>
      <c r="I1822">
        <v>198</v>
      </c>
      <c r="J1822">
        <v>32</v>
      </c>
      <c r="K1822">
        <v>110</v>
      </c>
      <c r="L1822">
        <v>133</v>
      </c>
      <c r="M1822" s="39"/>
    </row>
    <row r="1823" spans="1:13" x14ac:dyDescent="0.35">
      <c r="A1823" t="str">
        <f t="shared" si="29"/>
        <v>62 DayOctober-December 2024NHS HighlandUpper GI - Hepatopancreatobiliary</v>
      </c>
      <c r="B1823" t="s">
        <v>193</v>
      </c>
      <c r="C1823" t="s">
        <v>198</v>
      </c>
      <c r="D1823" t="s">
        <v>1</v>
      </c>
      <c r="E1823" t="s">
        <v>167</v>
      </c>
      <c r="F1823">
        <v>15</v>
      </c>
      <c r="G1823">
        <v>14</v>
      </c>
      <c r="H1823">
        <v>93.3333333333333</v>
      </c>
      <c r="I1823">
        <v>107</v>
      </c>
      <c r="J1823">
        <v>37</v>
      </c>
      <c r="M1823" s="38"/>
    </row>
    <row r="1824" spans="1:13" x14ac:dyDescent="0.35">
      <c r="A1824" t="str">
        <f t="shared" si="29"/>
        <v>62 DayOctober-December 2024NHS LanarkshireUpper GI - Hepatopancreatobiliary</v>
      </c>
      <c r="B1824" t="s">
        <v>193</v>
      </c>
      <c r="C1824" t="s">
        <v>198</v>
      </c>
      <c r="D1824" t="s">
        <v>2</v>
      </c>
      <c r="E1824" t="s">
        <v>167</v>
      </c>
      <c r="F1824">
        <v>5</v>
      </c>
      <c r="G1824">
        <v>5</v>
      </c>
      <c r="H1824">
        <v>100</v>
      </c>
      <c r="I1824">
        <v>61</v>
      </c>
      <c r="J1824">
        <v>23</v>
      </c>
      <c r="M1824" s="39"/>
    </row>
    <row r="1825" spans="1:13" x14ac:dyDescent="0.35">
      <c r="A1825" t="str">
        <f t="shared" si="29"/>
        <v>62 DayOctober-December 2024NHS LothianUpper GI - Hepatopancreatobiliary</v>
      </c>
      <c r="B1825" t="s">
        <v>193</v>
      </c>
      <c r="C1825" t="s">
        <v>198</v>
      </c>
      <c r="D1825" t="s">
        <v>3</v>
      </c>
      <c r="E1825" t="s">
        <v>167</v>
      </c>
      <c r="F1825">
        <v>41</v>
      </c>
      <c r="G1825">
        <v>41</v>
      </c>
      <c r="H1825">
        <v>100</v>
      </c>
      <c r="I1825">
        <v>55</v>
      </c>
      <c r="J1825">
        <v>19</v>
      </c>
      <c r="K1825">
        <v>36</v>
      </c>
      <c r="L1825">
        <v>43</v>
      </c>
      <c r="M1825" s="38"/>
    </row>
    <row r="1826" spans="1:13" x14ac:dyDescent="0.35">
      <c r="A1826" t="str">
        <f t="shared" si="29"/>
        <v>62 DayOctober-December 2024NHS ScotlandUpper GI - Hepatopancreatobiliary</v>
      </c>
      <c r="B1826" t="s">
        <v>193</v>
      </c>
      <c r="C1826" t="s">
        <v>198</v>
      </c>
      <c r="D1826" t="s">
        <v>8</v>
      </c>
      <c r="E1826" t="s">
        <v>167</v>
      </c>
      <c r="F1826">
        <v>189</v>
      </c>
      <c r="G1826">
        <v>174</v>
      </c>
      <c r="H1826">
        <v>92.063492063492106</v>
      </c>
      <c r="I1826">
        <v>198</v>
      </c>
      <c r="J1826">
        <v>23</v>
      </c>
      <c r="K1826">
        <v>60</v>
      </c>
      <c r="L1826">
        <v>84</v>
      </c>
      <c r="M1826" s="39"/>
    </row>
    <row r="1827" spans="1:13" x14ac:dyDescent="0.35">
      <c r="A1827" t="str">
        <f t="shared" si="29"/>
        <v>62 DayOctober-December 2024NHS ShetlandUpper GI - Hepatopancreatobiliary</v>
      </c>
      <c r="B1827" t="s">
        <v>193</v>
      </c>
      <c r="C1827" t="s">
        <v>198</v>
      </c>
      <c r="D1827" t="s">
        <v>5</v>
      </c>
      <c r="E1827" t="s">
        <v>167</v>
      </c>
      <c r="F1827">
        <v>1</v>
      </c>
      <c r="G1827">
        <v>1</v>
      </c>
      <c r="H1827">
        <v>100</v>
      </c>
      <c r="I1827">
        <v>7</v>
      </c>
      <c r="M1827" s="38"/>
    </row>
    <row r="1828" spans="1:13" x14ac:dyDescent="0.35">
      <c r="A1828" t="str">
        <f t="shared" si="29"/>
        <v>62 DayOctober-December 2024NHS TaysideUpper GI - Hepatopancreatobiliary</v>
      </c>
      <c r="B1828" t="s">
        <v>193</v>
      </c>
      <c r="C1828" t="s">
        <v>198</v>
      </c>
      <c r="D1828" t="s">
        <v>6</v>
      </c>
      <c r="E1828" t="s">
        <v>167</v>
      </c>
      <c r="F1828">
        <v>7</v>
      </c>
      <c r="G1828">
        <v>7</v>
      </c>
      <c r="H1828">
        <v>100</v>
      </c>
      <c r="I1828">
        <v>60</v>
      </c>
      <c r="J1828">
        <v>56</v>
      </c>
      <c r="M1828" s="39"/>
    </row>
    <row r="1829" spans="1:13" x14ac:dyDescent="0.35">
      <c r="A1829" t="str">
        <f t="shared" si="29"/>
        <v>62 DayOctober-December 2024NHS Western IslesUpper GI - Hepatopancreatobiliary</v>
      </c>
      <c r="B1829" t="s">
        <v>193</v>
      </c>
      <c r="C1829" t="s">
        <v>198</v>
      </c>
      <c r="D1829" t="s">
        <v>7</v>
      </c>
      <c r="E1829" t="s">
        <v>167</v>
      </c>
      <c r="F1829">
        <v>3</v>
      </c>
      <c r="G1829">
        <v>3</v>
      </c>
      <c r="H1829">
        <v>100</v>
      </c>
      <c r="I1829">
        <v>60</v>
      </c>
      <c r="J1829">
        <v>29</v>
      </c>
      <c r="M1829" s="38"/>
    </row>
    <row r="1830" spans="1:13" x14ac:dyDescent="0.35">
      <c r="A1830" t="str">
        <f t="shared" si="29"/>
        <v>62 DayOctober-December 2024SCANUpper GI - Hepatopancreatobiliary</v>
      </c>
      <c r="B1830" t="s">
        <v>193</v>
      </c>
      <c r="C1830" t="s">
        <v>198</v>
      </c>
      <c r="D1830" t="s">
        <v>9</v>
      </c>
      <c r="E1830" t="s">
        <v>167</v>
      </c>
      <c r="F1830">
        <v>60</v>
      </c>
      <c r="G1830">
        <v>59</v>
      </c>
      <c r="H1830">
        <v>98.3333333333333</v>
      </c>
      <c r="I1830">
        <v>82</v>
      </c>
      <c r="J1830">
        <v>18</v>
      </c>
      <c r="K1830">
        <v>43</v>
      </c>
      <c r="L1830">
        <v>55</v>
      </c>
      <c r="M1830" s="39"/>
    </row>
    <row r="1831" spans="1:13" x14ac:dyDescent="0.35">
      <c r="A1831" t="str">
        <f t="shared" si="29"/>
        <v>62 DayOctober-December 2024WOSCANUpper GI - Hepatopancreatobiliary</v>
      </c>
      <c r="B1831" t="s">
        <v>193</v>
      </c>
      <c r="C1831" t="s">
        <v>198</v>
      </c>
      <c r="D1831" t="s">
        <v>10</v>
      </c>
      <c r="E1831" t="s">
        <v>167</v>
      </c>
      <c r="F1831">
        <v>70</v>
      </c>
      <c r="G1831">
        <v>58</v>
      </c>
      <c r="H1831">
        <v>82.857142857142904</v>
      </c>
      <c r="I1831">
        <v>198</v>
      </c>
      <c r="J1831">
        <v>28</v>
      </c>
      <c r="K1831">
        <v>104</v>
      </c>
      <c r="L1831">
        <v>115</v>
      </c>
      <c r="M1831" s="38"/>
    </row>
    <row r="1832" spans="1:13" x14ac:dyDescent="0.35">
      <c r="A1832" t="str">
        <f t="shared" si="29"/>
        <v>62 DayOctober-December 2024NCAUpper GI - Oesophagogastric</v>
      </c>
      <c r="B1832" t="s">
        <v>193</v>
      </c>
      <c r="C1832" t="s">
        <v>198</v>
      </c>
      <c r="D1832" t="s">
        <v>150</v>
      </c>
      <c r="E1832" t="s">
        <v>168</v>
      </c>
      <c r="F1832">
        <v>54</v>
      </c>
      <c r="G1832">
        <v>32</v>
      </c>
      <c r="H1832">
        <v>59.259259259259302</v>
      </c>
      <c r="I1832">
        <v>141</v>
      </c>
      <c r="J1832">
        <v>60</v>
      </c>
      <c r="K1832">
        <v>107</v>
      </c>
      <c r="L1832">
        <v>113</v>
      </c>
      <c r="M1832" s="39"/>
    </row>
    <row r="1833" spans="1:13" x14ac:dyDescent="0.35">
      <c r="A1833" t="str">
        <f t="shared" si="29"/>
        <v>62 DayOctober-December 2024NHS Ayrshire &amp; ArranUpper GI - Oesophagogastric</v>
      </c>
      <c r="B1833" t="s">
        <v>193</v>
      </c>
      <c r="C1833" t="s">
        <v>198</v>
      </c>
      <c r="D1833" t="s">
        <v>162</v>
      </c>
      <c r="E1833" t="s">
        <v>168</v>
      </c>
      <c r="F1833">
        <v>9</v>
      </c>
      <c r="G1833">
        <v>6</v>
      </c>
      <c r="H1833">
        <v>66.6666666666667</v>
      </c>
      <c r="I1833">
        <v>114</v>
      </c>
      <c r="J1833">
        <v>56</v>
      </c>
      <c r="M1833" s="38"/>
    </row>
    <row r="1834" spans="1:13" x14ac:dyDescent="0.35">
      <c r="A1834" t="str">
        <f t="shared" si="29"/>
        <v>62 DayOctober-December 2024NHS BordersUpper GI - Oesophagogastric</v>
      </c>
      <c r="B1834" t="s">
        <v>193</v>
      </c>
      <c r="C1834" t="s">
        <v>198</v>
      </c>
      <c r="D1834" t="s">
        <v>0</v>
      </c>
      <c r="E1834" t="s">
        <v>168</v>
      </c>
      <c r="F1834">
        <v>2</v>
      </c>
      <c r="G1834">
        <v>2</v>
      </c>
      <c r="H1834">
        <v>100</v>
      </c>
      <c r="I1834">
        <v>57</v>
      </c>
      <c r="M1834" s="39"/>
    </row>
    <row r="1835" spans="1:13" x14ac:dyDescent="0.35">
      <c r="A1835" t="str">
        <f t="shared" si="29"/>
        <v>62 DayOctober-December 2024NHS Dumfries &amp; GallowayUpper GI - Oesophagogastric</v>
      </c>
      <c r="B1835" t="s">
        <v>193</v>
      </c>
      <c r="C1835" t="s">
        <v>198</v>
      </c>
      <c r="D1835" t="s">
        <v>163</v>
      </c>
      <c r="E1835" t="s">
        <v>168</v>
      </c>
      <c r="F1835">
        <v>5</v>
      </c>
      <c r="G1835">
        <v>5</v>
      </c>
      <c r="H1835">
        <v>100</v>
      </c>
      <c r="I1835">
        <v>32</v>
      </c>
      <c r="J1835">
        <v>13</v>
      </c>
      <c r="M1835" s="38"/>
    </row>
    <row r="1836" spans="1:13" x14ac:dyDescent="0.35">
      <c r="A1836" t="str">
        <f t="shared" si="29"/>
        <v>62 DayOctober-December 2024NHS FifeUpper GI - Oesophagogastric</v>
      </c>
      <c r="B1836" t="s">
        <v>193</v>
      </c>
      <c r="C1836" t="s">
        <v>198</v>
      </c>
      <c r="D1836" t="s">
        <v>164</v>
      </c>
      <c r="E1836" t="s">
        <v>168</v>
      </c>
      <c r="F1836">
        <v>7</v>
      </c>
      <c r="G1836">
        <v>6</v>
      </c>
      <c r="H1836">
        <v>85.714285714285694</v>
      </c>
      <c r="I1836">
        <v>64</v>
      </c>
      <c r="J1836">
        <v>46</v>
      </c>
      <c r="M1836" s="39"/>
    </row>
    <row r="1837" spans="1:13" x14ac:dyDescent="0.35">
      <c r="A1837" t="str">
        <f t="shared" si="29"/>
        <v>62 DayOctober-December 2024NHS Forth ValleyUpper GI - Oesophagogastric</v>
      </c>
      <c r="B1837" t="s">
        <v>193</v>
      </c>
      <c r="C1837" t="s">
        <v>198</v>
      </c>
      <c r="D1837" t="s">
        <v>165</v>
      </c>
      <c r="E1837" t="s">
        <v>168</v>
      </c>
      <c r="F1837">
        <v>7</v>
      </c>
      <c r="G1837">
        <v>6</v>
      </c>
      <c r="H1837">
        <v>85.714285714285694</v>
      </c>
      <c r="I1837">
        <v>71</v>
      </c>
      <c r="J1837">
        <v>36</v>
      </c>
      <c r="M1837" s="38"/>
    </row>
    <row r="1838" spans="1:13" x14ac:dyDescent="0.35">
      <c r="A1838" t="str">
        <f t="shared" si="29"/>
        <v>62 DayOctober-December 2024NHS GrampianUpper GI - Oesophagogastric</v>
      </c>
      <c r="B1838" t="s">
        <v>193</v>
      </c>
      <c r="C1838" t="s">
        <v>198</v>
      </c>
      <c r="D1838" t="s">
        <v>166</v>
      </c>
      <c r="E1838" t="s">
        <v>168</v>
      </c>
      <c r="F1838">
        <v>23</v>
      </c>
      <c r="G1838">
        <v>15</v>
      </c>
      <c r="H1838">
        <v>65.2173913043478</v>
      </c>
      <c r="I1838">
        <v>141</v>
      </c>
      <c r="J1838">
        <v>61</v>
      </c>
      <c r="M1838" s="39"/>
    </row>
    <row r="1839" spans="1:13" x14ac:dyDescent="0.35">
      <c r="A1839" t="str">
        <f t="shared" si="29"/>
        <v>62 DayOctober-December 2024NHS Greater Glasgow &amp; ClydeUpper GI - Oesophagogastric</v>
      </c>
      <c r="B1839" t="s">
        <v>193</v>
      </c>
      <c r="C1839" t="s">
        <v>198</v>
      </c>
      <c r="D1839" t="s">
        <v>11</v>
      </c>
      <c r="E1839" t="s">
        <v>168</v>
      </c>
      <c r="F1839">
        <v>52</v>
      </c>
      <c r="G1839">
        <v>36</v>
      </c>
      <c r="H1839">
        <v>69.230769230769198</v>
      </c>
      <c r="I1839">
        <v>133</v>
      </c>
      <c r="J1839">
        <v>48</v>
      </c>
      <c r="K1839">
        <v>87</v>
      </c>
      <c r="L1839">
        <v>103</v>
      </c>
      <c r="M1839" s="38"/>
    </row>
    <row r="1840" spans="1:13" x14ac:dyDescent="0.35">
      <c r="A1840" t="str">
        <f t="shared" si="29"/>
        <v>62 DayOctober-December 2024NHS HighlandUpper GI - Oesophagogastric</v>
      </c>
      <c r="B1840" t="s">
        <v>193</v>
      </c>
      <c r="C1840" t="s">
        <v>198</v>
      </c>
      <c r="D1840" t="s">
        <v>1</v>
      </c>
      <c r="E1840" t="s">
        <v>168</v>
      </c>
      <c r="F1840">
        <v>12</v>
      </c>
      <c r="G1840">
        <v>6</v>
      </c>
      <c r="H1840">
        <v>50</v>
      </c>
      <c r="I1840">
        <v>111</v>
      </c>
      <c r="J1840">
        <v>56</v>
      </c>
      <c r="M1840" s="39"/>
    </row>
    <row r="1841" spans="1:13" x14ac:dyDescent="0.35">
      <c r="A1841" t="str">
        <f t="shared" si="29"/>
        <v>62 DayOctober-December 2024NHS LanarkshireUpper GI - Oesophagogastric</v>
      </c>
      <c r="B1841" t="s">
        <v>193</v>
      </c>
      <c r="C1841" t="s">
        <v>198</v>
      </c>
      <c r="D1841" t="s">
        <v>2</v>
      </c>
      <c r="E1841" t="s">
        <v>168</v>
      </c>
      <c r="F1841">
        <v>15</v>
      </c>
      <c r="G1841">
        <v>15</v>
      </c>
      <c r="H1841">
        <v>100</v>
      </c>
      <c r="I1841">
        <v>62</v>
      </c>
      <c r="J1841">
        <v>48</v>
      </c>
      <c r="M1841" s="38"/>
    </row>
    <row r="1842" spans="1:13" x14ac:dyDescent="0.35">
      <c r="A1842" t="str">
        <f t="shared" si="29"/>
        <v>62 DayOctober-December 2024NHS LothianUpper GI - Oesophagogastric</v>
      </c>
      <c r="B1842" t="s">
        <v>193</v>
      </c>
      <c r="C1842" t="s">
        <v>198</v>
      </c>
      <c r="D1842" t="s">
        <v>3</v>
      </c>
      <c r="E1842" t="s">
        <v>168</v>
      </c>
      <c r="F1842">
        <v>35</v>
      </c>
      <c r="G1842">
        <v>34</v>
      </c>
      <c r="H1842">
        <v>97.142857142857096</v>
      </c>
      <c r="I1842">
        <v>92</v>
      </c>
      <c r="J1842">
        <v>46</v>
      </c>
      <c r="M1842" s="39"/>
    </row>
    <row r="1843" spans="1:13" x14ac:dyDescent="0.35">
      <c r="A1843" t="str">
        <f t="shared" si="29"/>
        <v>62 DayOctober-December 2024NHS ScotlandUpper GI - Oesophagogastric</v>
      </c>
      <c r="B1843" t="s">
        <v>193</v>
      </c>
      <c r="C1843" t="s">
        <v>198</v>
      </c>
      <c r="D1843" t="s">
        <v>8</v>
      </c>
      <c r="E1843" t="s">
        <v>168</v>
      </c>
      <c r="F1843">
        <v>186</v>
      </c>
      <c r="G1843">
        <v>142</v>
      </c>
      <c r="H1843">
        <v>76.344086021505404</v>
      </c>
      <c r="I1843">
        <v>141</v>
      </c>
      <c r="J1843">
        <v>52</v>
      </c>
      <c r="K1843">
        <v>85</v>
      </c>
      <c r="L1843">
        <v>105</v>
      </c>
      <c r="M1843" s="38"/>
    </row>
    <row r="1844" spans="1:13" x14ac:dyDescent="0.35">
      <c r="A1844" t="str">
        <f t="shared" si="29"/>
        <v>62 DayOctober-December 2024NHS ShetlandUpper GI - Oesophagogastric</v>
      </c>
      <c r="B1844" t="s">
        <v>193</v>
      </c>
      <c r="C1844" t="s">
        <v>198</v>
      </c>
      <c r="D1844" t="s">
        <v>5</v>
      </c>
      <c r="E1844" t="s">
        <v>168</v>
      </c>
      <c r="F1844">
        <v>2</v>
      </c>
      <c r="G1844">
        <v>2</v>
      </c>
      <c r="H1844">
        <v>100</v>
      </c>
      <c r="I1844">
        <v>59</v>
      </c>
      <c r="M1844" s="39"/>
    </row>
    <row r="1845" spans="1:13" x14ac:dyDescent="0.35">
      <c r="A1845" t="str">
        <f t="shared" si="29"/>
        <v>62 DayOctober-December 2024NHS TaysideUpper GI - Oesophagogastric</v>
      </c>
      <c r="B1845" t="s">
        <v>193</v>
      </c>
      <c r="C1845" t="s">
        <v>198</v>
      </c>
      <c r="D1845" t="s">
        <v>6</v>
      </c>
      <c r="E1845" t="s">
        <v>168</v>
      </c>
      <c r="F1845">
        <v>17</v>
      </c>
      <c r="G1845">
        <v>9</v>
      </c>
      <c r="H1845">
        <v>52.941176470588204</v>
      </c>
      <c r="I1845">
        <v>122</v>
      </c>
      <c r="J1845">
        <v>60</v>
      </c>
      <c r="M1845" s="38"/>
    </row>
    <row r="1846" spans="1:13" x14ac:dyDescent="0.35">
      <c r="A1846" t="str">
        <f t="shared" si="29"/>
        <v>62 DayOctober-December 2024SCANUpper GI - Oesophagogastric</v>
      </c>
      <c r="B1846" t="s">
        <v>193</v>
      </c>
      <c r="C1846" t="s">
        <v>198</v>
      </c>
      <c r="D1846" t="s">
        <v>9</v>
      </c>
      <c r="E1846" t="s">
        <v>168</v>
      </c>
      <c r="F1846">
        <v>49</v>
      </c>
      <c r="G1846">
        <v>47</v>
      </c>
      <c r="H1846">
        <v>95.918367346938794</v>
      </c>
      <c r="I1846">
        <v>92</v>
      </c>
      <c r="J1846">
        <v>41</v>
      </c>
      <c r="K1846">
        <v>61</v>
      </c>
      <c r="L1846">
        <v>62</v>
      </c>
      <c r="M1846" s="39"/>
    </row>
    <row r="1847" spans="1:13" x14ac:dyDescent="0.35">
      <c r="A1847" t="str">
        <f t="shared" si="29"/>
        <v>62 DayOctober-December 2024WOSCANUpper GI - Oesophagogastric</v>
      </c>
      <c r="B1847" t="s">
        <v>193</v>
      </c>
      <c r="C1847" t="s">
        <v>198</v>
      </c>
      <c r="D1847" t="s">
        <v>10</v>
      </c>
      <c r="E1847" t="s">
        <v>168</v>
      </c>
      <c r="F1847">
        <v>83</v>
      </c>
      <c r="G1847">
        <v>63</v>
      </c>
      <c r="H1847">
        <v>75.903614457831296</v>
      </c>
      <c r="I1847">
        <v>133</v>
      </c>
      <c r="J1847">
        <v>49</v>
      </c>
      <c r="K1847">
        <v>84</v>
      </c>
      <c r="L1847">
        <v>99</v>
      </c>
      <c r="M1847" s="38"/>
    </row>
    <row r="1848" spans="1:13" x14ac:dyDescent="0.35">
      <c r="A1848" t="str">
        <f t="shared" si="29"/>
        <v>62 DayOctober-December 2024NCAUrological</v>
      </c>
      <c r="B1848" t="s">
        <v>193</v>
      </c>
      <c r="C1848" t="s">
        <v>198</v>
      </c>
      <c r="D1848" t="s">
        <v>150</v>
      </c>
      <c r="E1848" t="s">
        <v>161</v>
      </c>
      <c r="F1848">
        <v>316</v>
      </c>
      <c r="G1848">
        <v>154</v>
      </c>
      <c r="H1848">
        <v>48.734177215189902</v>
      </c>
      <c r="I1848">
        <v>311</v>
      </c>
      <c r="J1848">
        <v>65</v>
      </c>
      <c r="K1848">
        <v>165</v>
      </c>
      <c r="L1848">
        <v>190</v>
      </c>
      <c r="M1848" s="39"/>
    </row>
    <row r="1849" spans="1:13" x14ac:dyDescent="0.35">
      <c r="A1849" t="str">
        <f t="shared" si="29"/>
        <v>62 DayOctober-December 2024NHS Ayrshire &amp; ArranUrological</v>
      </c>
      <c r="B1849" t="s">
        <v>193</v>
      </c>
      <c r="C1849" t="s">
        <v>198</v>
      </c>
      <c r="D1849" t="s">
        <v>162</v>
      </c>
      <c r="E1849" t="s">
        <v>161</v>
      </c>
      <c r="F1849">
        <v>80</v>
      </c>
      <c r="G1849">
        <v>41</v>
      </c>
      <c r="H1849">
        <v>51.25</v>
      </c>
      <c r="I1849">
        <v>174</v>
      </c>
      <c r="J1849">
        <v>62</v>
      </c>
      <c r="K1849">
        <v>127</v>
      </c>
      <c r="L1849">
        <v>149</v>
      </c>
      <c r="M1849" s="38"/>
    </row>
    <row r="1850" spans="1:13" x14ac:dyDescent="0.35">
      <c r="A1850" t="str">
        <f t="shared" si="29"/>
        <v>62 DayOctober-December 2024NHS BordersUrological</v>
      </c>
      <c r="B1850" t="s">
        <v>193</v>
      </c>
      <c r="C1850" t="s">
        <v>198</v>
      </c>
      <c r="D1850" t="s">
        <v>0</v>
      </c>
      <c r="E1850" t="s">
        <v>161</v>
      </c>
      <c r="F1850">
        <v>30</v>
      </c>
      <c r="G1850">
        <v>15</v>
      </c>
      <c r="H1850">
        <v>50</v>
      </c>
      <c r="I1850">
        <v>367</v>
      </c>
      <c r="J1850">
        <v>62</v>
      </c>
      <c r="M1850" s="39"/>
    </row>
    <row r="1851" spans="1:13" x14ac:dyDescent="0.35">
      <c r="A1851" t="str">
        <f t="shared" si="29"/>
        <v>62 DayOctober-December 2024NHS Dumfries &amp; GallowayUrological</v>
      </c>
      <c r="B1851" t="s">
        <v>193</v>
      </c>
      <c r="C1851" t="s">
        <v>198</v>
      </c>
      <c r="D1851" t="s">
        <v>163</v>
      </c>
      <c r="E1851" t="s">
        <v>161</v>
      </c>
      <c r="F1851">
        <v>39</v>
      </c>
      <c r="G1851">
        <v>20</v>
      </c>
      <c r="H1851">
        <v>51.282051282051299</v>
      </c>
      <c r="I1851">
        <v>364</v>
      </c>
      <c r="J1851">
        <v>62</v>
      </c>
      <c r="M1851" s="38"/>
    </row>
    <row r="1852" spans="1:13" x14ac:dyDescent="0.35">
      <c r="A1852" t="str">
        <f t="shared" si="29"/>
        <v>62 DayOctober-December 2024NHS FifeUrological</v>
      </c>
      <c r="B1852" t="s">
        <v>193</v>
      </c>
      <c r="C1852" t="s">
        <v>198</v>
      </c>
      <c r="D1852" t="s">
        <v>164</v>
      </c>
      <c r="E1852" t="s">
        <v>161</v>
      </c>
      <c r="F1852">
        <v>54</v>
      </c>
      <c r="G1852">
        <v>21</v>
      </c>
      <c r="H1852">
        <v>38.8888888888889</v>
      </c>
      <c r="I1852">
        <v>238</v>
      </c>
      <c r="J1852">
        <v>74</v>
      </c>
      <c r="K1852">
        <v>160</v>
      </c>
      <c r="L1852">
        <v>172</v>
      </c>
      <c r="M1852" s="39"/>
    </row>
    <row r="1853" spans="1:13" x14ac:dyDescent="0.35">
      <c r="A1853" t="str">
        <f t="shared" si="29"/>
        <v>62 DayOctober-December 2024NHS Forth ValleyUrological</v>
      </c>
      <c r="B1853" t="s">
        <v>193</v>
      </c>
      <c r="C1853" t="s">
        <v>198</v>
      </c>
      <c r="D1853" t="s">
        <v>165</v>
      </c>
      <c r="E1853" t="s">
        <v>161</v>
      </c>
      <c r="F1853">
        <v>62</v>
      </c>
      <c r="G1853">
        <v>33</v>
      </c>
      <c r="H1853">
        <v>53.225806451612897</v>
      </c>
      <c r="I1853">
        <v>160</v>
      </c>
      <c r="J1853">
        <v>58</v>
      </c>
      <c r="K1853">
        <v>118</v>
      </c>
      <c r="L1853">
        <v>128</v>
      </c>
      <c r="M1853" s="38"/>
    </row>
    <row r="1854" spans="1:13" x14ac:dyDescent="0.35">
      <c r="A1854" t="str">
        <f t="shared" si="29"/>
        <v>62 DayOctober-December 2024NHS GrampianUrological</v>
      </c>
      <c r="B1854" t="s">
        <v>193</v>
      </c>
      <c r="C1854" t="s">
        <v>198</v>
      </c>
      <c r="D1854" t="s">
        <v>166</v>
      </c>
      <c r="E1854" t="s">
        <v>161</v>
      </c>
      <c r="F1854">
        <v>126</v>
      </c>
      <c r="G1854">
        <v>51</v>
      </c>
      <c r="H1854">
        <v>40.476190476190503</v>
      </c>
      <c r="I1854">
        <v>311</v>
      </c>
      <c r="J1854">
        <v>94</v>
      </c>
      <c r="K1854">
        <v>188</v>
      </c>
      <c r="L1854">
        <v>218</v>
      </c>
      <c r="M1854" s="39"/>
    </row>
    <row r="1855" spans="1:13" x14ac:dyDescent="0.35">
      <c r="A1855" t="str">
        <f t="shared" si="29"/>
        <v>62 DayOctober-December 2024NHS Greater Glasgow &amp; ClydeUrological</v>
      </c>
      <c r="B1855" t="s">
        <v>193</v>
      </c>
      <c r="C1855" t="s">
        <v>198</v>
      </c>
      <c r="D1855" t="s">
        <v>11</v>
      </c>
      <c r="E1855" t="s">
        <v>161</v>
      </c>
      <c r="F1855">
        <v>211</v>
      </c>
      <c r="G1855">
        <v>82</v>
      </c>
      <c r="H1855">
        <v>38.862559241706201</v>
      </c>
      <c r="I1855">
        <v>208</v>
      </c>
      <c r="J1855">
        <v>74</v>
      </c>
      <c r="K1855">
        <v>132</v>
      </c>
      <c r="L1855">
        <v>166</v>
      </c>
      <c r="M1855" s="38"/>
    </row>
    <row r="1856" spans="1:13" x14ac:dyDescent="0.35">
      <c r="A1856" t="str">
        <f t="shared" si="29"/>
        <v>62 DayOctober-December 2024NHS HighlandUrological</v>
      </c>
      <c r="B1856" t="s">
        <v>193</v>
      </c>
      <c r="C1856" t="s">
        <v>198</v>
      </c>
      <c r="D1856" t="s">
        <v>1</v>
      </c>
      <c r="E1856" t="s">
        <v>161</v>
      </c>
      <c r="F1856">
        <v>95</v>
      </c>
      <c r="G1856">
        <v>68</v>
      </c>
      <c r="H1856">
        <v>71.578947368421098</v>
      </c>
      <c r="I1856">
        <v>165</v>
      </c>
      <c r="J1856">
        <v>57</v>
      </c>
      <c r="K1856">
        <v>99</v>
      </c>
      <c r="L1856">
        <v>120</v>
      </c>
      <c r="M1856" s="39"/>
    </row>
    <row r="1857" spans="1:13" x14ac:dyDescent="0.35">
      <c r="A1857" t="str">
        <f t="shared" si="29"/>
        <v>62 DayOctober-December 2024NHS LanarkshireUrological</v>
      </c>
      <c r="B1857" t="s">
        <v>193</v>
      </c>
      <c r="C1857" t="s">
        <v>198</v>
      </c>
      <c r="D1857" t="s">
        <v>2</v>
      </c>
      <c r="E1857" t="s">
        <v>161</v>
      </c>
      <c r="F1857">
        <v>84</v>
      </c>
      <c r="G1857">
        <v>77</v>
      </c>
      <c r="H1857">
        <v>91.6666666666667</v>
      </c>
      <c r="I1857">
        <v>103</v>
      </c>
      <c r="J1857">
        <v>52</v>
      </c>
      <c r="K1857">
        <v>62</v>
      </c>
      <c r="L1857">
        <v>78</v>
      </c>
      <c r="M1857" s="38"/>
    </row>
    <row r="1858" spans="1:13" x14ac:dyDescent="0.35">
      <c r="A1858" t="str">
        <f t="shared" si="29"/>
        <v>62 DayOctober-December 2024NHS LothianUrological</v>
      </c>
      <c r="B1858" t="s">
        <v>193</v>
      </c>
      <c r="C1858" t="s">
        <v>198</v>
      </c>
      <c r="D1858" t="s">
        <v>3</v>
      </c>
      <c r="E1858" t="s">
        <v>161</v>
      </c>
      <c r="F1858">
        <v>179</v>
      </c>
      <c r="G1858">
        <v>76</v>
      </c>
      <c r="H1858">
        <v>42.458100558659197</v>
      </c>
      <c r="I1858">
        <v>401</v>
      </c>
      <c r="J1858">
        <v>73</v>
      </c>
      <c r="K1858">
        <v>265</v>
      </c>
      <c r="L1858">
        <v>334</v>
      </c>
      <c r="M1858" s="39"/>
    </row>
    <row r="1859" spans="1:13" x14ac:dyDescent="0.35">
      <c r="A1859" t="str">
        <f t="shared" si="29"/>
        <v>62 DayOctober-December 2024NHS OrkneyUrological</v>
      </c>
      <c r="B1859" t="s">
        <v>193</v>
      </c>
      <c r="C1859" t="s">
        <v>198</v>
      </c>
      <c r="D1859" t="s">
        <v>4</v>
      </c>
      <c r="E1859" t="s">
        <v>161</v>
      </c>
      <c r="F1859">
        <v>3</v>
      </c>
      <c r="G1859">
        <v>1</v>
      </c>
      <c r="H1859">
        <v>33.3333333333333</v>
      </c>
      <c r="I1859">
        <v>230</v>
      </c>
      <c r="J1859">
        <v>81</v>
      </c>
      <c r="M1859" s="38"/>
    </row>
    <row r="1860" spans="1:13" x14ac:dyDescent="0.35">
      <c r="A1860" t="str">
        <f t="shared" si="29"/>
        <v>62 DayOctober-December 2024NHS ScotlandUrological</v>
      </c>
      <c r="B1860" t="s">
        <v>193</v>
      </c>
      <c r="C1860" t="s">
        <v>198</v>
      </c>
      <c r="D1860" t="s">
        <v>8</v>
      </c>
      <c r="E1860" t="s">
        <v>161</v>
      </c>
      <c r="F1860">
        <v>1055</v>
      </c>
      <c r="G1860">
        <v>519</v>
      </c>
      <c r="H1860">
        <v>49.1943127962085</v>
      </c>
      <c r="I1860">
        <v>401</v>
      </c>
      <c r="J1860">
        <v>63</v>
      </c>
      <c r="K1860">
        <v>162</v>
      </c>
      <c r="L1860">
        <v>195</v>
      </c>
      <c r="M1860" s="39"/>
    </row>
    <row r="1861" spans="1:13" x14ac:dyDescent="0.35">
      <c r="A1861" t="str">
        <f t="shared" si="29"/>
        <v>62 DayOctober-December 2024NHS ShetlandUrological</v>
      </c>
      <c r="B1861" t="s">
        <v>193</v>
      </c>
      <c r="C1861" t="s">
        <v>198</v>
      </c>
      <c r="D1861" t="s">
        <v>5</v>
      </c>
      <c r="E1861" t="s">
        <v>161</v>
      </c>
      <c r="F1861">
        <v>8</v>
      </c>
      <c r="G1861">
        <v>2</v>
      </c>
      <c r="H1861">
        <v>25</v>
      </c>
      <c r="I1861">
        <v>122</v>
      </c>
      <c r="J1861">
        <v>84</v>
      </c>
      <c r="M1861" s="38"/>
    </row>
    <row r="1862" spans="1:13" x14ac:dyDescent="0.35">
      <c r="A1862" t="str">
        <f t="shared" si="29"/>
        <v>62 DayOctober-December 2024NHS TaysideUrological</v>
      </c>
      <c r="B1862" t="s">
        <v>193</v>
      </c>
      <c r="C1862" t="s">
        <v>198</v>
      </c>
      <c r="D1862" t="s">
        <v>6</v>
      </c>
      <c r="E1862" t="s">
        <v>161</v>
      </c>
      <c r="F1862">
        <v>71</v>
      </c>
      <c r="G1862">
        <v>26</v>
      </c>
      <c r="H1862">
        <v>36.619718309859202</v>
      </c>
      <c r="I1862">
        <v>218</v>
      </c>
      <c r="J1862">
        <v>79</v>
      </c>
      <c r="K1862">
        <v>145</v>
      </c>
      <c r="L1862">
        <v>182</v>
      </c>
      <c r="M1862" s="39"/>
    </row>
    <row r="1863" spans="1:13" x14ac:dyDescent="0.35">
      <c r="A1863" t="str">
        <f t="shared" si="29"/>
        <v>62 DayOctober-December 2024NHS Western IslesUrological</v>
      </c>
      <c r="B1863" t="s">
        <v>193</v>
      </c>
      <c r="C1863" t="s">
        <v>198</v>
      </c>
      <c r="D1863" t="s">
        <v>7</v>
      </c>
      <c r="E1863" t="s">
        <v>161</v>
      </c>
      <c r="F1863">
        <v>13</v>
      </c>
      <c r="G1863">
        <v>6</v>
      </c>
      <c r="H1863">
        <v>46.153846153846203</v>
      </c>
      <c r="I1863">
        <v>112</v>
      </c>
      <c r="J1863">
        <v>65</v>
      </c>
      <c r="M1863" s="38"/>
    </row>
    <row r="1864" spans="1:13" x14ac:dyDescent="0.35">
      <c r="A1864" t="str">
        <f t="shared" si="29"/>
        <v>62 DayOctober-December 2024SCANUrological</v>
      </c>
      <c r="B1864" t="s">
        <v>193</v>
      </c>
      <c r="C1864" t="s">
        <v>198</v>
      </c>
      <c r="D1864" t="s">
        <v>9</v>
      </c>
      <c r="E1864" t="s">
        <v>161</v>
      </c>
      <c r="F1864">
        <v>302</v>
      </c>
      <c r="G1864">
        <v>132</v>
      </c>
      <c r="H1864">
        <v>43.708609271523201</v>
      </c>
      <c r="I1864">
        <v>401</v>
      </c>
      <c r="J1864">
        <v>72</v>
      </c>
      <c r="K1864">
        <v>237</v>
      </c>
      <c r="L1864">
        <v>326</v>
      </c>
      <c r="M1864" s="39"/>
    </row>
    <row r="1865" spans="1:13" x14ac:dyDescent="0.35">
      <c r="A1865" t="str">
        <f t="shared" si="29"/>
        <v>62 DayOctober-December 2024WOSCANUrological</v>
      </c>
      <c r="B1865" t="s">
        <v>193</v>
      </c>
      <c r="C1865" t="s">
        <v>198</v>
      </c>
      <c r="D1865" t="s">
        <v>10</v>
      </c>
      <c r="E1865" t="s">
        <v>161</v>
      </c>
      <c r="F1865">
        <v>437</v>
      </c>
      <c r="G1865">
        <v>233</v>
      </c>
      <c r="H1865">
        <v>53.3180778032037</v>
      </c>
      <c r="I1865">
        <v>208</v>
      </c>
      <c r="J1865">
        <v>60</v>
      </c>
      <c r="K1865">
        <v>125</v>
      </c>
      <c r="L1865">
        <v>144</v>
      </c>
      <c r="M1865" s="38"/>
    </row>
    <row r="1866" spans="1:13" x14ac:dyDescent="0.35">
      <c r="A1866" t="str">
        <f t="shared" si="29"/>
        <v>62 DayOctober-December 2024NCAUrology - Bladder</v>
      </c>
      <c r="B1866" t="s">
        <v>193</v>
      </c>
      <c r="C1866" t="s">
        <v>198</v>
      </c>
      <c r="D1866" t="s">
        <v>150</v>
      </c>
      <c r="E1866" t="s">
        <v>157</v>
      </c>
      <c r="F1866">
        <v>40</v>
      </c>
      <c r="G1866">
        <v>23</v>
      </c>
      <c r="H1866">
        <v>57.5</v>
      </c>
      <c r="I1866">
        <v>181</v>
      </c>
      <c r="J1866">
        <v>62</v>
      </c>
      <c r="K1866">
        <v>126</v>
      </c>
      <c r="L1866">
        <v>144</v>
      </c>
      <c r="M1866" s="39"/>
    </row>
    <row r="1867" spans="1:13" x14ac:dyDescent="0.35">
      <c r="A1867" t="str">
        <f t="shared" si="29"/>
        <v>62 DayOctober-December 2024NHS Ayrshire &amp; ArranUrology - Bladder</v>
      </c>
      <c r="B1867" t="s">
        <v>193</v>
      </c>
      <c r="C1867" t="s">
        <v>198</v>
      </c>
      <c r="D1867" t="s">
        <v>162</v>
      </c>
      <c r="E1867" t="s">
        <v>157</v>
      </c>
      <c r="F1867">
        <v>16</v>
      </c>
      <c r="G1867">
        <v>15</v>
      </c>
      <c r="H1867">
        <v>93.75</v>
      </c>
      <c r="I1867">
        <v>68</v>
      </c>
      <c r="J1867">
        <v>49</v>
      </c>
      <c r="M1867" s="38"/>
    </row>
    <row r="1868" spans="1:13" x14ac:dyDescent="0.35">
      <c r="A1868" t="str">
        <f t="shared" si="29"/>
        <v>62 DayOctober-December 2024NHS BordersUrology - Bladder</v>
      </c>
      <c r="B1868" t="s">
        <v>193</v>
      </c>
      <c r="C1868" t="s">
        <v>198</v>
      </c>
      <c r="D1868" t="s">
        <v>0</v>
      </c>
      <c r="E1868" t="s">
        <v>157</v>
      </c>
      <c r="F1868">
        <v>2</v>
      </c>
      <c r="G1868">
        <v>2</v>
      </c>
      <c r="H1868">
        <v>100</v>
      </c>
      <c r="I1868">
        <v>53</v>
      </c>
      <c r="M1868" s="39"/>
    </row>
    <row r="1869" spans="1:13" x14ac:dyDescent="0.35">
      <c r="A1869" t="str">
        <f t="shared" si="29"/>
        <v>62 DayOctober-December 2024NHS Dumfries &amp; GallowayUrology - Bladder</v>
      </c>
      <c r="B1869" t="s">
        <v>193</v>
      </c>
      <c r="C1869" t="s">
        <v>198</v>
      </c>
      <c r="D1869" t="s">
        <v>163</v>
      </c>
      <c r="E1869" t="s">
        <v>157</v>
      </c>
      <c r="F1869">
        <v>4</v>
      </c>
      <c r="G1869">
        <v>4</v>
      </c>
      <c r="H1869">
        <v>100</v>
      </c>
      <c r="I1869">
        <v>53</v>
      </c>
      <c r="J1869">
        <v>48</v>
      </c>
      <c r="M1869" s="38"/>
    </row>
    <row r="1870" spans="1:13" x14ac:dyDescent="0.35">
      <c r="A1870" t="str">
        <f t="shared" si="29"/>
        <v>62 DayOctober-December 2024NHS FifeUrology - Bladder</v>
      </c>
      <c r="B1870" t="s">
        <v>193</v>
      </c>
      <c r="C1870" t="s">
        <v>198</v>
      </c>
      <c r="D1870" t="s">
        <v>164</v>
      </c>
      <c r="E1870" t="s">
        <v>157</v>
      </c>
      <c r="F1870">
        <v>6</v>
      </c>
      <c r="G1870">
        <v>5</v>
      </c>
      <c r="H1870">
        <v>83.3333333333333</v>
      </c>
      <c r="I1870">
        <v>88</v>
      </c>
      <c r="J1870">
        <v>44</v>
      </c>
      <c r="M1870" s="39"/>
    </row>
    <row r="1871" spans="1:13" x14ac:dyDescent="0.35">
      <c r="A1871" t="str">
        <f t="shared" si="29"/>
        <v>62 DayOctober-December 2024NHS Forth ValleyUrology - Bladder</v>
      </c>
      <c r="B1871" t="s">
        <v>193</v>
      </c>
      <c r="C1871" t="s">
        <v>198</v>
      </c>
      <c r="D1871" t="s">
        <v>165</v>
      </c>
      <c r="E1871" t="s">
        <v>157</v>
      </c>
      <c r="F1871">
        <v>4</v>
      </c>
      <c r="G1871">
        <v>4</v>
      </c>
      <c r="H1871">
        <v>100</v>
      </c>
      <c r="I1871">
        <v>58</v>
      </c>
      <c r="J1871">
        <v>38</v>
      </c>
      <c r="M1871" s="38"/>
    </row>
    <row r="1872" spans="1:13" x14ac:dyDescent="0.35">
      <c r="A1872" t="str">
        <f t="shared" si="29"/>
        <v>62 DayOctober-December 2024NHS GrampianUrology - Bladder</v>
      </c>
      <c r="B1872" t="s">
        <v>193</v>
      </c>
      <c r="C1872" t="s">
        <v>198</v>
      </c>
      <c r="D1872" t="s">
        <v>166</v>
      </c>
      <c r="E1872" t="s">
        <v>157</v>
      </c>
      <c r="F1872">
        <v>25</v>
      </c>
      <c r="G1872">
        <v>14</v>
      </c>
      <c r="H1872">
        <v>56</v>
      </c>
      <c r="I1872">
        <v>181</v>
      </c>
      <c r="J1872">
        <v>62</v>
      </c>
      <c r="M1872" s="39"/>
    </row>
    <row r="1873" spans="1:13" x14ac:dyDescent="0.35">
      <c r="A1873" t="str">
        <f t="shared" si="29"/>
        <v>62 DayOctober-December 2024NHS Greater Glasgow &amp; ClydeUrology - Bladder</v>
      </c>
      <c r="B1873" t="s">
        <v>193</v>
      </c>
      <c r="C1873" t="s">
        <v>198</v>
      </c>
      <c r="D1873" t="s">
        <v>11</v>
      </c>
      <c r="E1873" t="s">
        <v>157</v>
      </c>
      <c r="F1873">
        <v>20</v>
      </c>
      <c r="G1873">
        <v>7</v>
      </c>
      <c r="H1873">
        <v>35</v>
      </c>
      <c r="I1873">
        <v>113</v>
      </c>
      <c r="J1873">
        <v>72</v>
      </c>
      <c r="M1873" s="38"/>
    </row>
    <row r="1874" spans="1:13" x14ac:dyDescent="0.35">
      <c r="A1874" t="str">
        <f t="shared" ref="A1874:A1937" si="30">CONCATENATE(B1874,C1874,D1874,E1874)</f>
        <v>62 DayOctober-December 2024NHS HighlandUrology - Bladder</v>
      </c>
      <c r="B1874" t="s">
        <v>193</v>
      </c>
      <c r="C1874" t="s">
        <v>198</v>
      </c>
      <c r="D1874" t="s">
        <v>1</v>
      </c>
      <c r="E1874" t="s">
        <v>157</v>
      </c>
      <c r="F1874">
        <v>6</v>
      </c>
      <c r="G1874">
        <v>3</v>
      </c>
      <c r="H1874">
        <v>50</v>
      </c>
      <c r="I1874">
        <v>126</v>
      </c>
      <c r="J1874">
        <v>82</v>
      </c>
      <c r="M1874" s="39"/>
    </row>
    <row r="1875" spans="1:13" x14ac:dyDescent="0.35">
      <c r="A1875" t="str">
        <f t="shared" si="30"/>
        <v>62 DayOctober-December 2024NHS LanarkshireUrology - Bladder</v>
      </c>
      <c r="B1875" t="s">
        <v>193</v>
      </c>
      <c r="C1875" t="s">
        <v>198</v>
      </c>
      <c r="D1875" t="s">
        <v>2</v>
      </c>
      <c r="E1875" t="s">
        <v>157</v>
      </c>
      <c r="F1875">
        <v>10</v>
      </c>
      <c r="G1875">
        <v>9</v>
      </c>
      <c r="H1875">
        <v>90</v>
      </c>
      <c r="I1875">
        <v>82</v>
      </c>
      <c r="J1875">
        <v>48</v>
      </c>
      <c r="M1875" s="38"/>
    </row>
    <row r="1876" spans="1:13" x14ac:dyDescent="0.35">
      <c r="A1876" t="str">
        <f t="shared" si="30"/>
        <v>62 DayOctober-December 2024NHS LothianUrology - Bladder</v>
      </c>
      <c r="B1876" t="s">
        <v>193</v>
      </c>
      <c r="C1876" t="s">
        <v>198</v>
      </c>
      <c r="D1876" t="s">
        <v>3</v>
      </c>
      <c r="E1876" t="s">
        <v>157</v>
      </c>
      <c r="F1876">
        <v>32</v>
      </c>
      <c r="G1876">
        <v>21</v>
      </c>
      <c r="H1876">
        <v>65.625</v>
      </c>
      <c r="I1876">
        <v>108</v>
      </c>
      <c r="J1876">
        <v>58</v>
      </c>
      <c r="M1876" s="39"/>
    </row>
    <row r="1877" spans="1:13" x14ac:dyDescent="0.35">
      <c r="A1877" t="str">
        <f t="shared" si="30"/>
        <v>62 DayOctober-December 2024NHS OrkneyUrology - Bladder</v>
      </c>
      <c r="B1877" t="s">
        <v>193</v>
      </c>
      <c r="C1877" t="s">
        <v>198</v>
      </c>
      <c r="D1877" t="s">
        <v>4</v>
      </c>
      <c r="E1877" t="s">
        <v>157</v>
      </c>
      <c r="F1877">
        <v>1</v>
      </c>
      <c r="G1877">
        <v>0</v>
      </c>
      <c r="H1877">
        <v>0</v>
      </c>
      <c r="I1877">
        <v>81</v>
      </c>
      <c r="M1877" s="38"/>
    </row>
    <row r="1878" spans="1:13" x14ac:dyDescent="0.35">
      <c r="A1878" t="str">
        <f t="shared" si="30"/>
        <v>62 DayOctober-December 2024NHS ScotlandUrology - Bladder</v>
      </c>
      <c r="B1878" t="s">
        <v>193</v>
      </c>
      <c r="C1878" t="s">
        <v>198</v>
      </c>
      <c r="D1878" t="s">
        <v>8</v>
      </c>
      <c r="E1878" t="s">
        <v>157</v>
      </c>
      <c r="F1878">
        <v>134</v>
      </c>
      <c r="G1878">
        <v>90</v>
      </c>
      <c r="H1878">
        <v>67.164179104477597</v>
      </c>
      <c r="I1878">
        <v>181</v>
      </c>
      <c r="J1878">
        <v>54</v>
      </c>
      <c r="K1878">
        <v>96</v>
      </c>
      <c r="L1878">
        <v>115</v>
      </c>
      <c r="M1878" s="39"/>
    </row>
    <row r="1879" spans="1:13" x14ac:dyDescent="0.35">
      <c r="A1879" t="str">
        <f t="shared" si="30"/>
        <v>62 DayOctober-December 2024NHS TaysideUrology - Bladder</v>
      </c>
      <c r="B1879" t="s">
        <v>193</v>
      </c>
      <c r="C1879" t="s">
        <v>198</v>
      </c>
      <c r="D1879" t="s">
        <v>6</v>
      </c>
      <c r="E1879" t="s">
        <v>157</v>
      </c>
      <c r="F1879">
        <v>4</v>
      </c>
      <c r="G1879">
        <v>4</v>
      </c>
      <c r="H1879">
        <v>100</v>
      </c>
      <c r="I1879">
        <v>50</v>
      </c>
      <c r="J1879">
        <v>45</v>
      </c>
      <c r="M1879" s="38"/>
    </row>
    <row r="1880" spans="1:13" x14ac:dyDescent="0.35">
      <c r="A1880" t="str">
        <f t="shared" si="30"/>
        <v>62 DayOctober-December 2024NHS Western IslesUrology - Bladder</v>
      </c>
      <c r="B1880" t="s">
        <v>193</v>
      </c>
      <c r="C1880" t="s">
        <v>198</v>
      </c>
      <c r="D1880" t="s">
        <v>7</v>
      </c>
      <c r="E1880" t="s">
        <v>157</v>
      </c>
      <c r="F1880">
        <v>4</v>
      </c>
      <c r="G1880">
        <v>2</v>
      </c>
      <c r="H1880">
        <v>50</v>
      </c>
      <c r="I1880">
        <v>77</v>
      </c>
      <c r="J1880">
        <v>64</v>
      </c>
      <c r="M1880" s="39"/>
    </row>
    <row r="1881" spans="1:13" x14ac:dyDescent="0.35">
      <c r="A1881" t="str">
        <f t="shared" si="30"/>
        <v>62 DayOctober-December 2024SCANUrology - Bladder</v>
      </c>
      <c r="B1881" t="s">
        <v>193</v>
      </c>
      <c r="C1881" t="s">
        <v>198</v>
      </c>
      <c r="D1881" t="s">
        <v>9</v>
      </c>
      <c r="E1881" t="s">
        <v>157</v>
      </c>
      <c r="F1881">
        <v>44</v>
      </c>
      <c r="G1881">
        <v>32</v>
      </c>
      <c r="H1881">
        <v>72.727272727272705</v>
      </c>
      <c r="I1881">
        <v>108</v>
      </c>
      <c r="J1881">
        <v>53</v>
      </c>
      <c r="K1881">
        <v>79</v>
      </c>
      <c r="L1881">
        <v>87</v>
      </c>
      <c r="M1881" s="38"/>
    </row>
    <row r="1882" spans="1:13" x14ac:dyDescent="0.35">
      <c r="A1882" t="str">
        <f t="shared" si="30"/>
        <v>62 DayOctober-December 2024WOSCANUrology - Bladder</v>
      </c>
      <c r="B1882" t="s">
        <v>193</v>
      </c>
      <c r="C1882" t="s">
        <v>198</v>
      </c>
      <c r="D1882" t="s">
        <v>10</v>
      </c>
      <c r="E1882" t="s">
        <v>157</v>
      </c>
      <c r="F1882">
        <v>50</v>
      </c>
      <c r="G1882">
        <v>35</v>
      </c>
      <c r="H1882">
        <v>70</v>
      </c>
      <c r="I1882">
        <v>113</v>
      </c>
      <c r="J1882">
        <v>52</v>
      </c>
      <c r="K1882">
        <v>89</v>
      </c>
      <c r="L1882">
        <v>98</v>
      </c>
      <c r="M1882" s="39"/>
    </row>
    <row r="1883" spans="1:13" x14ac:dyDescent="0.35">
      <c r="A1883" t="str">
        <f t="shared" si="30"/>
        <v>62 DayOctober-December 2024NCAUrology - Other</v>
      </c>
      <c r="B1883" t="s">
        <v>193</v>
      </c>
      <c r="C1883" t="s">
        <v>198</v>
      </c>
      <c r="D1883" t="s">
        <v>150</v>
      </c>
      <c r="E1883" t="s">
        <v>158</v>
      </c>
      <c r="F1883">
        <v>34</v>
      </c>
      <c r="G1883">
        <v>28</v>
      </c>
      <c r="H1883">
        <v>82.352941176470594</v>
      </c>
      <c r="I1883">
        <v>120</v>
      </c>
      <c r="J1883">
        <v>45</v>
      </c>
      <c r="M1883" s="38"/>
    </row>
    <row r="1884" spans="1:13" x14ac:dyDescent="0.35">
      <c r="A1884" t="str">
        <f t="shared" si="30"/>
        <v>62 DayOctober-December 2024NHS Ayrshire &amp; ArranUrology - Other</v>
      </c>
      <c r="B1884" t="s">
        <v>193</v>
      </c>
      <c r="C1884" t="s">
        <v>198</v>
      </c>
      <c r="D1884" t="s">
        <v>162</v>
      </c>
      <c r="E1884" t="s">
        <v>158</v>
      </c>
      <c r="F1884">
        <v>6</v>
      </c>
      <c r="G1884">
        <v>4</v>
      </c>
      <c r="H1884">
        <v>66.6666666666667</v>
      </c>
      <c r="I1884">
        <v>112</v>
      </c>
      <c r="J1884">
        <v>45</v>
      </c>
      <c r="M1884" s="39"/>
    </row>
    <row r="1885" spans="1:13" x14ac:dyDescent="0.35">
      <c r="A1885" t="str">
        <f t="shared" si="30"/>
        <v>62 DayOctober-December 2024NHS BordersUrology - Other</v>
      </c>
      <c r="B1885" t="s">
        <v>193</v>
      </c>
      <c r="C1885" t="s">
        <v>198</v>
      </c>
      <c r="D1885" t="s">
        <v>0</v>
      </c>
      <c r="E1885" t="s">
        <v>158</v>
      </c>
      <c r="F1885">
        <v>3</v>
      </c>
      <c r="G1885">
        <v>2</v>
      </c>
      <c r="H1885">
        <v>66.6666666666667</v>
      </c>
      <c r="I1885">
        <v>98</v>
      </c>
      <c r="J1885">
        <v>46</v>
      </c>
      <c r="M1885" s="38"/>
    </row>
    <row r="1886" spans="1:13" x14ac:dyDescent="0.35">
      <c r="A1886" t="str">
        <f t="shared" si="30"/>
        <v>62 DayOctober-December 2024NHS Dumfries &amp; GallowayUrology - Other</v>
      </c>
      <c r="B1886" t="s">
        <v>193</v>
      </c>
      <c r="C1886" t="s">
        <v>198</v>
      </c>
      <c r="D1886" t="s">
        <v>163</v>
      </c>
      <c r="E1886" t="s">
        <v>158</v>
      </c>
      <c r="F1886">
        <v>2</v>
      </c>
      <c r="G1886">
        <v>2</v>
      </c>
      <c r="H1886">
        <v>100</v>
      </c>
      <c r="I1886">
        <v>58</v>
      </c>
      <c r="M1886" s="39"/>
    </row>
    <row r="1887" spans="1:13" x14ac:dyDescent="0.35">
      <c r="A1887" t="str">
        <f t="shared" si="30"/>
        <v>62 DayOctober-December 2024NHS FifeUrology - Other</v>
      </c>
      <c r="B1887" t="s">
        <v>193</v>
      </c>
      <c r="C1887" t="s">
        <v>198</v>
      </c>
      <c r="D1887" t="s">
        <v>164</v>
      </c>
      <c r="E1887" t="s">
        <v>158</v>
      </c>
      <c r="F1887">
        <v>7</v>
      </c>
      <c r="G1887">
        <v>3</v>
      </c>
      <c r="H1887">
        <v>42.857142857142897</v>
      </c>
      <c r="I1887">
        <v>162</v>
      </c>
      <c r="J1887">
        <v>73</v>
      </c>
      <c r="M1887" s="38"/>
    </row>
    <row r="1888" spans="1:13" x14ac:dyDescent="0.35">
      <c r="A1888" t="str">
        <f t="shared" si="30"/>
        <v>62 DayOctober-December 2024NHS Forth ValleyUrology - Other</v>
      </c>
      <c r="B1888" t="s">
        <v>193</v>
      </c>
      <c r="C1888" t="s">
        <v>198</v>
      </c>
      <c r="D1888" t="s">
        <v>165</v>
      </c>
      <c r="E1888" t="s">
        <v>158</v>
      </c>
      <c r="F1888">
        <v>13</v>
      </c>
      <c r="G1888">
        <v>7</v>
      </c>
      <c r="H1888">
        <v>53.846153846153797</v>
      </c>
      <c r="I1888">
        <v>160</v>
      </c>
      <c r="J1888">
        <v>62</v>
      </c>
      <c r="M1888" s="39"/>
    </row>
    <row r="1889" spans="1:13" x14ac:dyDescent="0.35">
      <c r="A1889" t="str">
        <f t="shared" si="30"/>
        <v>62 DayOctober-December 2024NHS GrampianUrology - Other</v>
      </c>
      <c r="B1889" t="s">
        <v>193</v>
      </c>
      <c r="C1889" t="s">
        <v>198</v>
      </c>
      <c r="D1889" t="s">
        <v>166</v>
      </c>
      <c r="E1889" t="s">
        <v>158</v>
      </c>
      <c r="F1889">
        <v>9</v>
      </c>
      <c r="G1889">
        <v>8</v>
      </c>
      <c r="H1889">
        <v>88.8888888888889</v>
      </c>
      <c r="I1889">
        <v>100</v>
      </c>
      <c r="J1889">
        <v>45</v>
      </c>
      <c r="M1889" s="38"/>
    </row>
    <row r="1890" spans="1:13" x14ac:dyDescent="0.35">
      <c r="A1890" t="str">
        <f t="shared" si="30"/>
        <v>62 DayOctober-December 2024NHS Greater Glasgow &amp; ClydeUrology - Other</v>
      </c>
      <c r="B1890" t="s">
        <v>193</v>
      </c>
      <c r="C1890" t="s">
        <v>198</v>
      </c>
      <c r="D1890" t="s">
        <v>11</v>
      </c>
      <c r="E1890" t="s">
        <v>158</v>
      </c>
      <c r="F1890">
        <v>33</v>
      </c>
      <c r="G1890">
        <v>18</v>
      </c>
      <c r="H1890">
        <v>54.545454545454497</v>
      </c>
      <c r="I1890">
        <v>208</v>
      </c>
      <c r="J1890">
        <v>60</v>
      </c>
      <c r="M1890" s="39"/>
    </row>
    <row r="1891" spans="1:13" x14ac:dyDescent="0.35">
      <c r="A1891" t="str">
        <f t="shared" si="30"/>
        <v>62 DayOctober-December 2024NHS HighlandUrology - Other</v>
      </c>
      <c r="B1891" t="s">
        <v>193</v>
      </c>
      <c r="C1891" t="s">
        <v>198</v>
      </c>
      <c r="D1891" t="s">
        <v>1</v>
      </c>
      <c r="E1891" t="s">
        <v>158</v>
      </c>
      <c r="F1891">
        <v>9</v>
      </c>
      <c r="G1891">
        <v>8</v>
      </c>
      <c r="H1891">
        <v>88.8888888888889</v>
      </c>
      <c r="I1891">
        <v>91</v>
      </c>
      <c r="J1891">
        <v>52</v>
      </c>
      <c r="M1891" s="38"/>
    </row>
    <row r="1892" spans="1:13" x14ac:dyDescent="0.35">
      <c r="A1892" t="str">
        <f t="shared" si="30"/>
        <v>62 DayOctober-December 2024NHS LanarkshireUrology - Other</v>
      </c>
      <c r="B1892" t="s">
        <v>193</v>
      </c>
      <c r="C1892" t="s">
        <v>198</v>
      </c>
      <c r="D1892" t="s">
        <v>2</v>
      </c>
      <c r="E1892" t="s">
        <v>158</v>
      </c>
      <c r="F1892">
        <v>7</v>
      </c>
      <c r="G1892">
        <v>7</v>
      </c>
      <c r="H1892">
        <v>100</v>
      </c>
      <c r="I1892">
        <v>59</v>
      </c>
      <c r="J1892">
        <v>11</v>
      </c>
      <c r="M1892" s="39"/>
    </row>
    <row r="1893" spans="1:13" x14ac:dyDescent="0.35">
      <c r="A1893" t="str">
        <f t="shared" si="30"/>
        <v>62 DayOctober-December 2024NHS LothianUrology - Other</v>
      </c>
      <c r="B1893" t="s">
        <v>193</v>
      </c>
      <c r="C1893" t="s">
        <v>198</v>
      </c>
      <c r="D1893" t="s">
        <v>3</v>
      </c>
      <c r="E1893" t="s">
        <v>158</v>
      </c>
      <c r="F1893">
        <v>23</v>
      </c>
      <c r="G1893">
        <v>18</v>
      </c>
      <c r="H1893">
        <v>78.260869565217405</v>
      </c>
      <c r="I1893">
        <v>162</v>
      </c>
      <c r="J1893">
        <v>38</v>
      </c>
      <c r="M1893" s="38"/>
    </row>
    <row r="1894" spans="1:13" x14ac:dyDescent="0.35">
      <c r="A1894" t="str">
        <f t="shared" si="30"/>
        <v>62 DayOctober-December 2024NHS ScotlandUrology - Other</v>
      </c>
      <c r="B1894" t="s">
        <v>193</v>
      </c>
      <c r="C1894" t="s">
        <v>198</v>
      </c>
      <c r="D1894" t="s">
        <v>8</v>
      </c>
      <c r="E1894" t="s">
        <v>158</v>
      </c>
      <c r="F1894">
        <v>128</v>
      </c>
      <c r="G1894">
        <v>89</v>
      </c>
      <c r="H1894">
        <v>69.53125</v>
      </c>
      <c r="I1894">
        <v>208</v>
      </c>
      <c r="J1894">
        <v>50</v>
      </c>
      <c r="K1894">
        <v>112</v>
      </c>
      <c r="L1894">
        <v>153</v>
      </c>
      <c r="M1894" s="39"/>
    </row>
    <row r="1895" spans="1:13" x14ac:dyDescent="0.35">
      <c r="A1895" t="str">
        <f t="shared" si="30"/>
        <v>62 DayOctober-December 2024NHS TaysideUrology - Other</v>
      </c>
      <c r="B1895" t="s">
        <v>193</v>
      </c>
      <c r="C1895" t="s">
        <v>198</v>
      </c>
      <c r="D1895" t="s">
        <v>6</v>
      </c>
      <c r="E1895" t="s">
        <v>158</v>
      </c>
      <c r="F1895">
        <v>14</v>
      </c>
      <c r="G1895">
        <v>10</v>
      </c>
      <c r="H1895">
        <v>71.428571428571402</v>
      </c>
      <c r="I1895">
        <v>120</v>
      </c>
      <c r="J1895">
        <v>48</v>
      </c>
      <c r="M1895" s="38"/>
    </row>
    <row r="1896" spans="1:13" x14ac:dyDescent="0.35">
      <c r="A1896" t="str">
        <f t="shared" si="30"/>
        <v>62 DayOctober-December 2024NHS Western IslesUrology - Other</v>
      </c>
      <c r="B1896" t="s">
        <v>193</v>
      </c>
      <c r="C1896" t="s">
        <v>198</v>
      </c>
      <c r="D1896" t="s">
        <v>7</v>
      </c>
      <c r="E1896" t="s">
        <v>158</v>
      </c>
      <c r="F1896">
        <v>2</v>
      </c>
      <c r="G1896">
        <v>2</v>
      </c>
      <c r="H1896">
        <v>100</v>
      </c>
      <c r="I1896">
        <v>35</v>
      </c>
      <c r="M1896" s="39"/>
    </row>
    <row r="1897" spans="1:13" x14ac:dyDescent="0.35">
      <c r="A1897" t="str">
        <f t="shared" si="30"/>
        <v>62 DayOctober-December 2024SCANUrology - Other</v>
      </c>
      <c r="B1897" t="s">
        <v>193</v>
      </c>
      <c r="C1897" t="s">
        <v>198</v>
      </c>
      <c r="D1897" t="s">
        <v>9</v>
      </c>
      <c r="E1897" t="s">
        <v>158</v>
      </c>
      <c r="F1897">
        <v>35</v>
      </c>
      <c r="G1897">
        <v>25</v>
      </c>
      <c r="H1897">
        <v>71.428571428571402</v>
      </c>
      <c r="I1897">
        <v>162</v>
      </c>
      <c r="J1897">
        <v>46</v>
      </c>
      <c r="M1897" s="38"/>
    </row>
    <row r="1898" spans="1:13" x14ac:dyDescent="0.35">
      <c r="A1898" t="str">
        <f t="shared" si="30"/>
        <v>62 DayOctober-December 2024WOSCANUrology - Other</v>
      </c>
      <c r="B1898" t="s">
        <v>193</v>
      </c>
      <c r="C1898" t="s">
        <v>198</v>
      </c>
      <c r="D1898" t="s">
        <v>10</v>
      </c>
      <c r="E1898" t="s">
        <v>158</v>
      </c>
      <c r="F1898">
        <v>59</v>
      </c>
      <c r="G1898">
        <v>36</v>
      </c>
      <c r="H1898">
        <v>61.016949152542402</v>
      </c>
      <c r="I1898">
        <v>208</v>
      </c>
      <c r="J1898">
        <v>57</v>
      </c>
      <c r="K1898">
        <v>126</v>
      </c>
      <c r="L1898">
        <v>174</v>
      </c>
      <c r="M1898" s="39"/>
    </row>
    <row r="1899" spans="1:13" x14ac:dyDescent="0.35">
      <c r="A1899" t="str">
        <f t="shared" si="30"/>
        <v>62 DayOctober-December 2024NCAUrology - Prostate</v>
      </c>
      <c r="B1899" t="s">
        <v>193</v>
      </c>
      <c r="C1899" t="s">
        <v>198</v>
      </c>
      <c r="D1899" t="s">
        <v>150</v>
      </c>
      <c r="E1899" t="s">
        <v>159</v>
      </c>
      <c r="F1899">
        <v>242</v>
      </c>
      <c r="G1899">
        <v>103</v>
      </c>
      <c r="H1899">
        <v>42.561983471074399</v>
      </c>
      <c r="I1899">
        <v>311</v>
      </c>
      <c r="J1899">
        <v>77</v>
      </c>
      <c r="K1899">
        <v>178</v>
      </c>
      <c r="L1899">
        <v>202</v>
      </c>
      <c r="M1899" s="38"/>
    </row>
    <row r="1900" spans="1:13" x14ac:dyDescent="0.35">
      <c r="A1900" t="str">
        <f t="shared" si="30"/>
        <v>62 DayOctober-December 2024NHS Ayrshire &amp; ArranUrology - Prostate</v>
      </c>
      <c r="B1900" t="s">
        <v>193</v>
      </c>
      <c r="C1900" t="s">
        <v>198</v>
      </c>
      <c r="D1900" t="s">
        <v>162</v>
      </c>
      <c r="E1900" t="s">
        <v>159</v>
      </c>
      <c r="F1900">
        <v>58</v>
      </c>
      <c r="G1900">
        <v>22</v>
      </c>
      <c r="H1900">
        <v>37.931034482758598</v>
      </c>
      <c r="I1900">
        <v>174</v>
      </c>
      <c r="J1900">
        <v>90</v>
      </c>
      <c r="K1900">
        <v>140</v>
      </c>
      <c r="L1900">
        <v>154</v>
      </c>
      <c r="M1900" s="39"/>
    </row>
    <row r="1901" spans="1:13" x14ac:dyDescent="0.35">
      <c r="A1901" t="str">
        <f t="shared" si="30"/>
        <v>62 DayOctober-December 2024NHS BordersUrology - Prostate</v>
      </c>
      <c r="B1901" t="s">
        <v>193</v>
      </c>
      <c r="C1901" t="s">
        <v>198</v>
      </c>
      <c r="D1901" t="s">
        <v>0</v>
      </c>
      <c r="E1901" t="s">
        <v>159</v>
      </c>
      <c r="F1901">
        <v>25</v>
      </c>
      <c r="G1901">
        <v>11</v>
      </c>
      <c r="H1901">
        <v>44</v>
      </c>
      <c r="I1901">
        <v>367</v>
      </c>
      <c r="J1901">
        <v>72</v>
      </c>
      <c r="M1901" s="38"/>
    </row>
    <row r="1902" spans="1:13" x14ac:dyDescent="0.35">
      <c r="A1902" t="str">
        <f t="shared" si="30"/>
        <v>62 DayOctober-December 2024NHS Dumfries &amp; GallowayUrology - Prostate</v>
      </c>
      <c r="B1902" t="s">
        <v>193</v>
      </c>
      <c r="C1902" t="s">
        <v>198</v>
      </c>
      <c r="D1902" t="s">
        <v>163</v>
      </c>
      <c r="E1902" t="s">
        <v>159</v>
      </c>
      <c r="F1902">
        <v>33</v>
      </c>
      <c r="G1902">
        <v>14</v>
      </c>
      <c r="H1902">
        <v>42.424242424242401</v>
      </c>
      <c r="I1902">
        <v>364</v>
      </c>
      <c r="J1902">
        <v>98</v>
      </c>
      <c r="M1902" s="39"/>
    </row>
    <row r="1903" spans="1:13" x14ac:dyDescent="0.35">
      <c r="A1903" t="str">
        <f t="shared" si="30"/>
        <v>62 DayOctober-December 2024NHS FifeUrology - Prostate</v>
      </c>
      <c r="B1903" t="s">
        <v>193</v>
      </c>
      <c r="C1903" t="s">
        <v>198</v>
      </c>
      <c r="D1903" t="s">
        <v>164</v>
      </c>
      <c r="E1903" t="s">
        <v>159</v>
      </c>
      <c r="F1903">
        <v>41</v>
      </c>
      <c r="G1903">
        <v>13</v>
      </c>
      <c r="H1903">
        <v>31.707317073170699</v>
      </c>
      <c r="I1903">
        <v>238</v>
      </c>
      <c r="J1903">
        <v>80</v>
      </c>
      <c r="K1903">
        <v>164</v>
      </c>
      <c r="L1903">
        <v>175</v>
      </c>
      <c r="M1903" s="38"/>
    </row>
    <row r="1904" spans="1:13" x14ac:dyDescent="0.35">
      <c r="A1904" t="str">
        <f t="shared" si="30"/>
        <v>62 DayOctober-December 2024NHS Forth ValleyUrology - Prostate</v>
      </c>
      <c r="B1904" t="s">
        <v>193</v>
      </c>
      <c r="C1904" t="s">
        <v>198</v>
      </c>
      <c r="D1904" t="s">
        <v>165</v>
      </c>
      <c r="E1904" t="s">
        <v>159</v>
      </c>
      <c r="F1904">
        <v>45</v>
      </c>
      <c r="G1904">
        <v>22</v>
      </c>
      <c r="H1904">
        <v>48.8888888888889</v>
      </c>
      <c r="I1904">
        <v>154</v>
      </c>
      <c r="J1904">
        <v>65</v>
      </c>
      <c r="K1904">
        <v>119</v>
      </c>
      <c r="L1904">
        <v>128</v>
      </c>
      <c r="M1904" s="39"/>
    </row>
    <row r="1905" spans="1:13" x14ac:dyDescent="0.35">
      <c r="A1905" t="str">
        <f t="shared" si="30"/>
        <v>62 DayOctober-December 2024NHS GrampianUrology - Prostate</v>
      </c>
      <c r="B1905" t="s">
        <v>193</v>
      </c>
      <c r="C1905" t="s">
        <v>198</v>
      </c>
      <c r="D1905" t="s">
        <v>166</v>
      </c>
      <c r="E1905" t="s">
        <v>159</v>
      </c>
      <c r="F1905">
        <v>92</v>
      </c>
      <c r="G1905">
        <v>29</v>
      </c>
      <c r="H1905">
        <v>31.521739130434799</v>
      </c>
      <c r="I1905">
        <v>311</v>
      </c>
      <c r="J1905">
        <v>114</v>
      </c>
      <c r="K1905">
        <v>202</v>
      </c>
      <c r="L1905">
        <v>226</v>
      </c>
      <c r="M1905" s="38"/>
    </row>
    <row r="1906" spans="1:13" x14ac:dyDescent="0.35">
      <c r="A1906" t="str">
        <f t="shared" si="30"/>
        <v>62 DayOctober-December 2024NHS Greater Glasgow &amp; ClydeUrology - Prostate</v>
      </c>
      <c r="B1906" t="s">
        <v>193</v>
      </c>
      <c r="C1906" t="s">
        <v>198</v>
      </c>
      <c r="D1906" t="s">
        <v>11</v>
      </c>
      <c r="E1906" t="s">
        <v>159</v>
      </c>
      <c r="F1906">
        <v>158</v>
      </c>
      <c r="G1906">
        <v>57</v>
      </c>
      <c r="H1906">
        <v>36.075949367088597</v>
      </c>
      <c r="I1906">
        <v>199</v>
      </c>
      <c r="J1906">
        <v>79</v>
      </c>
      <c r="K1906">
        <v>132</v>
      </c>
      <c r="L1906">
        <v>161</v>
      </c>
      <c r="M1906" s="39"/>
    </row>
    <row r="1907" spans="1:13" x14ac:dyDescent="0.35">
      <c r="A1907" t="str">
        <f t="shared" si="30"/>
        <v>62 DayOctober-December 2024NHS HighlandUrology - Prostate</v>
      </c>
      <c r="B1907" t="s">
        <v>193</v>
      </c>
      <c r="C1907" t="s">
        <v>198</v>
      </c>
      <c r="D1907" t="s">
        <v>1</v>
      </c>
      <c r="E1907" t="s">
        <v>159</v>
      </c>
      <c r="F1907">
        <v>80</v>
      </c>
      <c r="G1907">
        <v>57</v>
      </c>
      <c r="H1907">
        <v>71.25</v>
      </c>
      <c r="I1907">
        <v>165</v>
      </c>
      <c r="J1907">
        <v>58</v>
      </c>
      <c r="K1907">
        <v>95</v>
      </c>
      <c r="L1907">
        <v>114</v>
      </c>
      <c r="M1907" s="38"/>
    </row>
    <row r="1908" spans="1:13" x14ac:dyDescent="0.35">
      <c r="A1908" t="str">
        <f t="shared" si="30"/>
        <v>62 DayOctober-December 2024NHS LanarkshireUrology - Prostate</v>
      </c>
      <c r="B1908" t="s">
        <v>193</v>
      </c>
      <c r="C1908" t="s">
        <v>198</v>
      </c>
      <c r="D1908" t="s">
        <v>2</v>
      </c>
      <c r="E1908" t="s">
        <v>159</v>
      </c>
      <c r="F1908">
        <v>67</v>
      </c>
      <c r="G1908">
        <v>61</v>
      </c>
      <c r="H1908">
        <v>91.044776119402997</v>
      </c>
      <c r="I1908">
        <v>103</v>
      </c>
      <c r="J1908">
        <v>53</v>
      </c>
      <c r="K1908">
        <v>62</v>
      </c>
      <c r="L1908">
        <v>77</v>
      </c>
      <c r="M1908" s="39"/>
    </row>
    <row r="1909" spans="1:13" x14ac:dyDescent="0.35">
      <c r="A1909" t="str">
        <f t="shared" si="30"/>
        <v>62 DayOctober-December 2024NHS LothianUrology - Prostate</v>
      </c>
      <c r="B1909" t="s">
        <v>193</v>
      </c>
      <c r="C1909" t="s">
        <v>198</v>
      </c>
      <c r="D1909" t="s">
        <v>3</v>
      </c>
      <c r="E1909" t="s">
        <v>159</v>
      </c>
      <c r="F1909">
        <v>124</v>
      </c>
      <c r="G1909">
        <v>37</v>
      </c>
      <c r="H1909">
        <v>29.838709677419399</v>
      </c>
      <c r="I1909">
        <v>401</v>
      </c>
      <c r="J1909">
        <v>106</v>
      </c>
      <c r="K1909">
        <v>324</v>
      </c>
      <c r="L1909">
        <v>357</v>
      </c>
      <c r="M1909" s="38"/>
    </row>
    <row r="1910" spans="1:13" x14ac:dyDescent="0.35">
      <c r="A1910" t="str">
        <f t="shared" si="30"/>
        <v>62 DayOctober-December 2024NHS OrkneyUrology - Prostate</v>
      </c>
      <c r="B1910" t="s">
        <v>193</v>
      </c>
      <c r="C1910" t="s">
        <v>198</v>
      </c>
      <c r="D1910" t="s">
        <v>4</v>
      </c>
      <c r="E1910" t="s">
        <v>159</v>
      </c>
      <c r="F1910">
        <v>2</v>
      </c>
      <c r="G1910">
        <v>1</v>
      </c>
      <c r="H1910">
        <v>50</v>
      </c>
      <c r="I1910">
        <v>230</v>
      </c>
      <c r="M1910" s="39"/>
    </row>
    <row r="1911" spans="1:13" x14ac:dyDescent="0.35">
      <c r="A1911" t="str">
        <f t="shared" si="30"/>
        <v>62 DayOctober-December 2024NHS ScotlandUrology - Prostate</v>
      </c>
      <c r="B1911" t="s">
        <v>193</v>
      </c>
      <c r="C1911" t="s">
        <v>198</v>
      </c>
      <c r="D1911" t="s">
        <v>8</v>
      </c>
      <c r="E1911" t="s">
        <v>159</v>
      </c>
      <c r="F1911">
        <v>793</v>
      </c>
      <c r="G1911">
        <v>340</v>
      </c>
      <c r="H1911">
        <v>42.875157629256002</v>
      </c>
      <c r="I1911">
        <v>401</v>
      </c>
      <c r="J1911">
        <v>74</v>
      </c>
      <c r="K1911">
        <v>174</v>
      </c>
      <c r="L1911">
        <v>224</v>
      </c>
      <c r="M1911" s="38"/>
    </row>
    <row r="1912" spans="1:13" x14ac:dyDescent="0.35">
      <c r="A1912" t="str">
        <f t="shared" si="30"/>
        <v>62 DayOctober-December 2024NHS ShetlandUrology - Prostate</v>
      </c>
      <c r="B1912" t="s">
        <v>193</v>
      </c>
      <c r="C1912" t="s">
        <v>198</v>
      </c>
      <c r="D1912" t="s">
        <v>5</v>
      </c>
      <c r="E1912" t="s">
        <v>159</v>
      </c>
      <c r="F1912">
        <v>8</v>
      </c>
      <c r="G1912">
        <v>2</v>
      </c>
      <c r="H1912">
        <v>25</v>
      </c>
      <c r="I1912">
        <v>122</v>
      </c>
      <c r="J1912">
        <v>84</v>
      </c>
      <c r="M1912" s="39"/>
    </row>
    <row r="1913" spans="1:13" x14ac:dyDescent="0.35">
      <c r="A1913" t="str">
        <f t="shared" si="30"/>
        <v>62 DayOctober-December 2024NHS TaysideUrology - Prostate</v>
      </c>
      <c r="B1913" t="s">
        <v>193</v>
      </c>
      <c r="C1913" t="s">
        <v>198</v>
      </c>
      <c r="D1913" t="s">
        <v>6</v>
      </c>
      <c r="E1913" t="s">
        <v>159</v>
      </c>
      <c r="F1913">
        <v>53</v>
      </c>
      <c r="G1913">
        <v>12</v>
      </c>
      <c r="H1913">
        <v>22.641509433962302</v>
      </c>
      <c r="I1913">
        <v>218</v>
      </c>
      <c r="J1913">
        <v>90</v>
      </c>
      <c r="K1913">
        <v>163</v>
      </c>
      <c r="L1913">
        <v>189</v>
      </c>
      <c r="M1913" s="38"/>
    </row>
    <row r="1914" spans="1:13" x14ac:dyDescent="0.35">
      <c r="A1914" t="str">
        <f t="shared" si="30"/>
        <v>62 DayOctober-December 2024NHS Western IslesUrology - Prostate</v>
      </c>
      <c r="B1914" t="s">
        <v>193</v>
      </c>
      <c r="C1914" t="s">
        <v>198</v>
      </c>
      <c r="D1914" t="s">
        <v>7</v>
      </c>
      <c r="E1914" t="s">
        <v>159</v>
      </c>
      <c r="F1914">
        <v>7</v>
      </c>
      <c r="G1914">
        <v>2</v>
      </c>
      <c r="H1914">
        <v>28.571428571428601</v>
      </c>
      <c r="I1914">
        <v>112</v>
      </c>
      <c r="J1914">
        <v>70</v>
      </c>
      <c r="M1914" s="39"/>
    </row>
    <row r="1915" spans="1:13" x14ac:dyDescent="0.35">
      <c r="A1915" t="str">
        <f t="shared" si="30"/>
        <v>62 DayOctober-December 2024SCANUrology - Prostate</v>
      </c>
      <c r="B1915" t="s">
        <v>193</v>
      </c>
      <c r="C1915" t="s">
        <v>198</v>
      </c>
      <c r="D1915" t="s">
        <v>9</v>
      </c>
      <c r="E1915" t="s">
        <v>159</v>
      </c>
      <c r="F1915">
        <v>223</v>
      </c>
      <c r="G1915">
        <v>75</v>
      </c>
      <c r="H1915">
        <v>33.632286995515699</v>
      </c>
      <c r="I1915">
        <v>401</v>
      </c>
      <c r="J1915">
        <v>99</v>
      </c>
      <c r="K1915">
        <v>297</v>
      </c>
      <c r="L1915">
        <v>345</v>
      </c>
      <c r="M1915" s="38"/>
    </row>
    <row r="1916" spans="1:13" x14ac:dyDescent="0.35">
      <c r="A1916" t="str">
        <f t="shared" si="30"/>
        <v>62 DayOctober-December 2024WOSCANUrology - Prostate</v>
      </c>
      <c r="B1916" t="s">
        <v>193</v>
      </c>
      <c r="C1916" t="s">
        <v>198</v>
      </c>
      <c r="D1916" t="s">
        <v>10</v>
      </c>
      <c r="E1916" t="s">
        <v>159</v>
      </c>
      <c r="F1916">
        <v>328</v>
      </c>
      <c r="G1916">
        <v>162</v>
      </c>
      <c r="H1916">
        <v>49.390243902439003</v>
      </c>
      <c r="I1916">
        <v>199</v>
      </c>
      <c r="J1916">
        <v>63</v>
      </c>
      <c r="K1916">
        <v>127</v>
      </c>
      <c r="L1916">
        <v>145</v>
      </c>
      <c r="M1916" s="39"/>
    </row>
    <row r="1917" spans="1:13" x14ac:dyDescent="0.35">
      <c r="A1917" t="str">
        <f t="shared" si="30"/>
        <v>31 DayApril-June 2024Golden Jubilee National HospitalAll Cancer Types*</v>
      </c>
      <c r="B1917" t="s">
        <v>199</v>
      </c>
      <c r="C1917" t="s">
        <v>194</v>
      </c>
      <c r="D1917" t="s">
        <v>169</v>
      </c>
      <c r="E1917" t="s">
        <v>93</v>
      </c>
      <c r="F1917">
        <v>130</v>
      </c>
      <c r="G1917">
        <v>127</v>
      </c>
      <c r="H1917">
        <v>97.692307692307693</v>
      </c>
      <c r="I1917">
        <v>42</v>
      </c>
      <c r="J1917">
        <v>12</v>
      </c>
      <c r="K1917">
        <v>26</v>
      </c>
      <c r="L1917">
        <v>27</v>
      </c>
      <c r="M1917" s="38"/>
    </row>
    <row r="1918" spans="1:13" x14ac:dyDescent="0.35">
      <c r="A1918" t="str">
        <f t="shared" si="30"/>
        <v>31 DayApril-June 2024NCAAll Cancer Types*</v>
      </c>
      <c r="B1918" t="s">
        <v>199</v>
      </c>
      <c r="C1918" t="s">
        <v>194</v>
      </c>
      <c r="D1918" t="s">
        <v>150</v>
      </c>
      <c r="E1918" t="s">
        <v>93</v>
      </c>
      <c r="F1918">
        <v>1836</v>
      </c>
      <c r="G1918">
        <v>1701</v>
      </c>
      <c r="H1918">
        <v>92.647058823529406</v>
      </c>
      <c r="I1918">
        <v>100</v>
      </c>
      <c r="J1918">
        <v>2</v>
      </c>
      <c r="K1918">
        <v>27</v>
      </c>
      <c r="L1918">
        <v>39</v>
      </c>
      <c r="M1918" s="39"/>
    </row>
    <row r="1919" spans="1:13" x14ac:dyDescent="0.35">
      <c r="A1919" t="str">
        <f t="shared" si="30"/>
        <v>31 DayApril-June 2024NHS Ayrshire &amp; ArranAll Cancer Types*</v>
      </c>
      <c r="B1919" t="s">
        <v>199</v>
      </c>
      <c r="C1919" t="s">
        <v>194</v>
      </c>
      <c r="D1919" t="s">
        <v>162</v>
      </c>
      <c r="E1919" t="s">
        <v>93</v>
      </c>
      <c r="F1919">
        <v>435</v>
      </c>
      <c r="G1919">
        <v>427</v>
      </c>
      <c r="H1919">
        <v>98.160919540229898</v>
      </c>
      <c r="I1919">
        <v>55</v>
      </c>
      <c r="J1919">
        <v>0</v>
      </c>
      <c r="K1919">
        <v>15</v>
      </c>
      <c r="L1919">
        <v>20</v>
      </c>
      <c r="M1919" s="38"/>
    </row>
    <row r="1920" spans="1:13" x14ac:dyDescent="0.35">
      <c r="A1920" t="str">
        <f t="shared" si="30"/>
        <v>31 DayApril-June 2024NHS BordersAll Cancer Types*</v>
      </c>
      <c r="B1920" t="s">
        <v>199</v>
      </c>
      <c r="C1920" t="s">
        <v>194</v>
      </c>
      <c r="D1920" t="s">
        <v>0</v>
      </c>
      <c r="E1920" t="s">
        <v>93</v>
      </c>
      <c r="F1920">
        <v>145</v>
      </c>
      <c r="G1920">
        <v>140</v>
      </c>
      <c r="H1920">
        <v>96.551724137931004</v>
      </c>
      <c r="I1920">
        <v>44</v>
      </c>
      <c r="J1920">
        <v>2</v>
      </c>
      <c r="K1920">
        <v>24</v>
      </c>
      <c r="L1920">
        <v>28</v>
      </c>
      <c r="M1920" s="39"/>
    </row>
    <row r="1921" spans="1:13" x14ac:dyDescent="0.35">
      <c r="A1921" t="str">
        <f t="shared" si="30"/>
        <v>31 DayApril-June 2024NHS Dumfries &amp; GallowayAll Cancer Types*</v>
      </c>
      <c r="B1921" t="s">
        <v>199</v>
      </c>
      <c r="C1921" t="s">
        <v>194</v>
      </c>
      <c r="D1921" t="s">
        <v>163</v>
      </c>
      <c r="E1921" t="s">
        <v>93</v>
      </c>
      <c r="F1921">
        <v>210</v>
      </c>
      <c r="G1921">
        <v>208</v>
      </c>
      <c r="H1921">
        <v>99.047619047619094</v>
      </c>
      <c r="I1921">
        <v>83</v>
      </c>
      <c r="J1921">
        <v>0</v>
      </c>
      <c r="K1921">
        <v>21</v>
      </c>
      <c r="L1921">
        <v>28</v>
      </c>
      <c r="M1921" s="38"/>
    </row>
    <row r="1922" spans="1:13" x14ac:dyDescent="0.35">
      <c r="A1922" t="str">
        <f t="shared" si="30"/>
        <v>31 DayApril-June 2024NHS FifeAll Cancer Types*</v>
      </c>
      <c r="B1922" t="s">
        <v>199</v>
      </c>
      <c r="C1922" t="s">
        <v>194</v>
      </c>
      <c r="D1922" t="s">
        <v>164</v>
      </c>
      <c r="E1922" t="s">
        <v>93</v>
      </c>
      <c r="F1922">
        <v>415</v>
      </c>
      <c r="G1922">
        <v>398</v>
      </c>
      <c r="H1922">
        <v>95.903614457831296</v>
      </c>
      <c r="I1922">
        <v>113</v>
      </c>
      <c r="J1922">
        <v>0</v>
      </c>
      <c r="K1922">
        <v>22</v>
      </c>
      <c r="L1922">
        <v>29</v>
      </c>
      <c r="M1922" s="39"/>
    </row>
    <row r="1923" spans="1:13" x14ac:dyDescent="0.35">
      <c r="A1923" t="str">
        <f t="shared" si="30"/>
        <v>31 DayApril-June 2024NHS Forth ValleyAll Cancer Types*</v>
      </c>
      <c r="B1923" t="s">
        <v>199</v>
      </c>
      <c r="C1923" t="s">
        <v>194</v>
      </c>
      <c r="D1923" t="s">
        <v>165</v>
      </c>
      <c r="E1923" t="s">
        <v>93</v>
      </c>
      <c r="F1923">
        <v>337</v>
      </c>
      <c r="G1923">
        <v>336</v>
      </c>
      <c r="H1923">
        <v>99.7032640949555</v>
      </c>
      <c r="I1923">
        <v>33</v>
      </c>
      <c r="J1923">
        <v>2</v>
      </c>
      <c r="K1923">
        <v>23</v>
      </c>
      <c r="L1923">
        <v>27</v>
      </c>
      <c r="M1923" s="38"/>
    </row>
    <row r="1924" spans="1:13" x14ac:dyDescent="0.35">
      <c r="A1924" t="str">
        <f t="shared" si="30"/>
        <v>31 DayApril-June 2024NHS GrampianAll Cancer Types*</v>
      </c>
      <c r="B1924" t="s">
        <v>199</v>
      </c>
      <c r="C1924" t="s">
        <v>194</v>
      </c>
      <c r="D1924" t="s">
        <v>166</v>
      </c>
      <c r="E1924" t="s">
        <v>93</v>
      </c>
      <c r="F1924">
        <v>817</v>
      </c>
      <c r="G1924">
        <v>729</v>
      </c>
      <c r="H1924">
        <v>89.228886168910606</v>
      </c>
      <c r="I1924">
        <v>100</v>
      </c>
      <c r="J1924">
        <v>3</v>
      </c>
      <c r="K1924">
        <v>33</v>
      </c>
      <c r="L1924">
        <v>48</v>
      </c>
      <c r="M1924" s="39"/>
    </row>
    <row r="1925" spans="1:13" x14ac:dyDescent="0.35">
      <c r="A1925" t="str">
        <f t="shared" si="30"/>
        <v>31 DayApril-June 2024NHS Greater Glasgow &amp; ClydeAll Cancer Types*</v>
      </c>
      <c r="B1925" t="s">
        <v>199</v>
      </c>
      <c r="C1925" t="s">
        <v>194</v>
      </c>
      <c r="D1925" t="s">
        <v>11</v>
      </c>
      <c r="E1925" t="s">
        <v>93</v>
      </c>
      <c r="F1925">
        <v>1714</v>
      </c>
      <c r="G1925">
        <v>1657</v>
      </c>
      <c r="H1925">
        <v>96.674445740956799</v>
      </c>
      <c r="I1925">
        <v>84</v>
      </c>
      <c r="J1925">
        <v>7</v>
      </c>
      <c r="K1925">
        <v>26</v>
      </c>
      <c r="L1925">
        <v>30</v>
      </c>
      <c r="M1925" s="38"/>
    </row>
    <row r="1926" spans="1:13" x14ac:dyDescent="0.35">
      <c r="A1926" t="str">
        <f t="shared" si="30"/>
        <v>31 DayApril-June 2024NHS HighlandAll Cancer Types*</v>
      </c>
      <c r="B1926" t="s">
        <v>199</v>
      </c>
      <c r="C1926" t="s">
        <v>194</v>
      </c>
      <c r="D1926" t="s">
        <v>1</v>
      </c>
      <c r="E1926" t="s">
        <v>93</v>
      </c>
      <c r="F1926">
        <v>389</v>
      </c>
      <c r="G1926">
        <v>370</v>
      </c>
      <c r="H1926">
        <v>95.115681233933202</v>
      </c>
      <c r="I1926">
        <v>83</v>
      </c>
      <c r="J1926">
        <v>3</v>
      </c>
      <c r="K1926">
        <v>25</v>
      </c>
      <c r="L1926">
        <v>31</v>
      </c>
      <c r="M1926" s="39"/>
    </row>
    <row r="1927" spans="1:13" x14ac:dyDescent="0.35">
      <c r="A1927" t="str">
        <f t="shared" si="30"/>
        <v>31 DayApril-June 2024NHS LanarkshireAll Cancer Types*</v>
      </c>
      <c r="B1927" t="s">
        <v>199</v>
      </c>
      <c r="C1927" t="s">
        <v>194</v>
      </c>
      <c r="D1927" t="s">
        <v>2</v>
      </c>
      <c r="E1927" t="s">
        <v>93</v>
      </c>
      <c r="F1927">
        <v>517</v>
      </c>
      <c r="G1927">
        <v>505</v>
      </c>
      <c r="H1927">
        <v>97.678916827853001</v>
      </c>
      <c r="I1927">
        <v>65</v>
      </c>
      <c r="J1927">
        <v>1</v>
      </c>
      <c r="K1927">
        <v>22</v>
      </c>
      <c r="L1927">
        <v>29</v>
      </c>
      <c r="M1927" s="38"/>
    </row>
    <row r="1928" spans="1:13" x14ac:dyDescent="0.35">
      <c r="A1928" t="str">
        <f t="shared" si="30"/>
        <v>31 DayApril-June 2024NHS LothianAll Cancer Types*</v>
      </c>
      <c r="B1928" t="s">
        <v>199</v>
      </c>
      <c r="C1928" t="s">
        <v>194</v>
      </c>
      <c r="D1928" t="s">
        <v>3</v>
      </c>
      <c r="E1928" t="s">
        <v>93</v>
      </c>
      <c r="F1928">
        <v>1245</v>
      </c>
      <c r="G1928">
        <v>1171</v>
      </c>
      <c r="H1928">
        <v>94.056224899598405</v>
      </c>
      <c r="I1928">
        <v>221</v>
      </c>
      <c r="J1928">
        <v>6</v>
      </c>
      <c r="K1928">
        <v>28</v>
      </c>
      <c r="L1928">
        <v>35</v>
      </c>
      <c r="M1928" s="39"/>
    </row>
    <row r="1929" spans="1:13" x14ac:dyDescent="0.35">
      <c r="A1929" t="str">
        <f t="shared" si="30"/>
        <v>31 DayApril-June 2024NHS OrkneyAll Cancer Types*</v>
      </c>
      <c r="B1929" t="s">
        <v>199</v>
      </c>
      <c r="C1929" t="s">
        <v>194</v>
      </c>
      <c r="D1929" t="s">
        <v>4</v>
      </c>
      <c r="E1929" t="s">
        <v>93</v>
      </c>
      <c r="F1929">
        <v>6</v>
      </c>
      <c r="G1929">
        <v>6</v>
      </c>
      <c r="H1929">
        <v>100</v>
      </c>
      <c r="I1929">
        <v>21</v>
      </c>
      <c r="J1929">
        <v>0</v>
      </c>
      <c r="M1929" s="38"/>
    </row>
    <row r="1930" spans="1:13" x14ac:dyDescent="0.35">
      <c r="A1930" t="str">
        <f t="shared" si="30"/>
        <v>31 DayApril-June 2024NHS ScotlandAll Cancer Types*</v>
      </c>
      <c r="B1930" t="s">
        <v>199</v>
      </c>
      <c r="C1930" t="s">
        <v>194</v>
      </c>
      <c r="D1930" t="s">
        <v>8</v>
      </c>
      <c r="E1930" t="s">
        <v>93</v>
      </c>
      <c r="F1930">
        <v>6984</v>
      </c>
      <c r="G1930">
        <v>6670</v>
      </c>
      <c r="H1930">
        <v>95.504009163803005</v>
      </c>
      <c r="I1930">
        <v>221</v>
      </c>
      <c r="J1930">
        <v>3</v>
      </c>
      <c r="K1930">
        <v>26</v>
      </c>
      <c r="L1930">
        <v>31</v>
      </c>
      <c r="M1930" s="39"/>
    </row>
    <row r="1931" spans="1:13" x14ac:dyDescent="0.35">
      <c r="A1931" t="str">
        <f t="shared" si="30"/>
        <v>31 DayApril-June 2024NHS ShetlandAll Cancer Types*</v>
      </c>
      <c r="B1931" t="s">
        <v>199</v>
      </c>
      <c r="C1931" t="s">
        <v>194</v>
      </c>
      <c r="D1931" t="s">
        <v>5</v>
      </c>
      <c r="E1931" t="s">
        <v>93</v>
      </c>
      <c r="F1931">
        <v>14</v>
      </c>
      <c r="G1931">
        <v>14</v>
      </c>
      <c r="H1931">
        <v>100</v>
      </c>
      <c r="I1931">
        <v>27</v>
      </c>
      <c r="J1931">
        <v>0</v>
      </c>
      <c r="M1931" s="38"/>
    </row>
    <row r="1932" spans="1:13" x14ac:dyDescent="0.35">
      <c r="A1932" t="str">
        <f t="shared" si="30"/>
        <v>31 DayApril-June 2024NHS TaysideAll Cancer Types*</v>
      </c>
      <c r="B1932" t="s">
        <v>199</v>
      </c>
      <c r="C1932" t="s">
        <v>194</v>
      </c>
      <c r="D1932" t="s">
        <v>6</v>
      </c>
      <c r="E1932" t="s">
        <v>93</v>
      </c>
      <c r="F1932">
        <v>589</v>
      </c>
      <c r="G1932">
        <v>561</v>
      </c>
      <c r="H1932">
        <v>95.246179966044096</v>
      </c>
      <c r="I1932">
        <v>77</v>
      </c>
      <c r="J1932">
        <v>2</v>
      </c>
      <c r="K1932">
        <v>26</v>
      </c>
      <c r="L1932">
        <v>31</v>
      </c>
      <c r="M1932" s="39"/>
    </row>
    <row r="1933" spans="1:13" x14ac:dyDescent="0.35">
      <c r="A1933" t="str">
        <f t="shared" si="30"/>
        <v>31 DayApril-June 2024NHS Western IslesAll Cancer Types*</v>
      </c>
      <c r="B1933" t="s">
        <v>199</v>
      </c>
      <c r="C1933" t="s">
        <v>194</v>
      </c>
      <c r="D1933" t="s">
        <v>7</v>
      </c>
      <c r="E1933" t="s">
        <v>93</v>
      </c>
      <c r="F1933">
        <v>21</v>
      </c>
      <c r="G1933">
        <v>21</v>
      </c>
      <c r="H1933">
        <v>100</v>
      </c>
      <c r="I1933">
        <v>15</v>
      </c>
      <c r="J1933">
        <v>2</v>
      </c>
      <c r="M1933" s="38"/>
    </row>
    <row r="1934" spans="1:13" x14ac:dyDescent="0.35">
      <c r="A1934" t="str">
        <f t="shared" si="30"/>
        <v>31 DayApril-June 2024SCANAll Cancer Types*</v>
      </c>
      <c r="B1934" t="s">
        <v>199</v>
      </c>
      <c r="C1934" t="s">
        <v>194</v>
      </c>
      <c r="D1934" t="s">
        <v>9</v>
      </c>
      <c r="E1934" t="s">
        <v>93</v>
      </c>
      <c r="F1934">
        <v>2015</v>
      </c>
      <c r="G1934">
        <v>1917</v>
      </c>
      <c r="H1934">
        <v>95.136476426799007</v>
      </c>
      <c r="I1934">
        <v>221</v>
      </c>
      <c r="J1934">
        <v>3</v>
      </c>
      <c r="K1934">
        <v>27</v>
      </c>
      <c r="L1934">
        <v>31</v>
      </c>
      <c r="M1934" s="39"/>
    </row>
    <row r="1935" spans="1:13" x14ac:dyDescent="0.35">
      <c r="A1935" t="str">
        <f t="shared" si="30"/>
        <v>31 DayApril-June 2024WOSCANAll Cancer Types*</v>
      </c>
      <c r="B1935" t="s">
        <v>199</v>
      </c>
      <c r="C1935" t="s">
        <v>194</v>
      </c>
      <c r="D1935" t="s">
        <v>10</v>
      </c>
      <c r="E1935" t="s">
        <v>93</v>
      </c>
      <c r="F1935">
        <v>3003</v>
      </c>
      <c r="G1935">
        <v>2925</v>
      </c>
      <c r="H1935">
        <v>97.402597402597394</v>
      </c>
      <c r="I1935">
        <v>84</v>
      </c>
      <c r="J1935">
        <v>2</v>
      </c>
      <c r="K1935">
        <v>25</v>
      </c>
      <c r="L1935">
        <v>29</v>
      </c>
      <c r="M1935" s="38"/>
    </row>
    <row r="1936" spans="1:13" x14ac:dyDescent="0.35">
      <c r="A1936" t="str">
        <f t="shared" si="30"/>
        <v>31 DayApril-June 2024Golden Jubilee National HospitalAll Cancer Types* (screened excluded)</v>
      </c>
      <c r="B1936" t="s">
        <v>199</v>
      </c>
      <c r="C1936" t="s">
        <v>194</v>
      </c>
      <c r="D1936" t="s">
        <v>169</v>
      </c>
      <c r="E1936" t="s">
        <v>94</v>
      </c>
      <c r="F1936">
        <v>126</v>
      </c>
      <c r="G1936">
        <v>124</v>
      </c>
      <c r="H1936">
        <v>98.412698412698404</v>
      </c>
      <c r="I1936">
        <v>42</v>
      </c>
      <c r="J1936">
        <v>12</v>
      </c>
      <c r="K1936">
        <v>26</v>
      </c>
      <c r="L1936">
        <v>27</v>
      </c>
      <c r="M1936" s="39"/>
    </row>
    <row r="1937" spans="1:13" x14ac:dyDescent="0.35">
      <c r="A1937" t="str">
        <f t="shared" si="30"/>
        <v>31 DayApril-June 2024NCAAll Cancer Types* (screened excluded)</v>
      </c>
      <c r="B1937" t="s">
        <v>199</v>
      </c>
      <c r="C1937" t="s">
        <v>194</v>
      </c>
      <c r="D1937" t="s">
        <v>150</v>
      </c>
      <c r="E1937" t="s">
        <v>94</v>
      </c>
      <c r="F1937">
        <v>1654</v>
      </c>
      <c r="G1937">
        <v>1547</v>
      </c>
      <c r="H1937">
        <v>93.530834340991504</v>
      </c>
      <c r="I1937">
        <v>99</v>
      </c>
      <c r="J1937">
        <v>2</v>
      </c>
      <c r="K1937">
        <v>26</v>
      </c>
      <c r="L1937">
        <v>35</v>
      </c>
      <c r="M1937" s="38"/>
    </row>
    <row r="1938" spans="1:13" x14ac:dyDescent="0.35">
      <c r="A1938" t="str">
        <f t="shared" ref="A1938:A2001" si="31">CONCATENATE(B1938,C1938,D1938,E1938)</f>
        <v>31 DayApril-June 2024NHS Ayrshire &amp; ArranAll Cancer Types* (screened excluded)</v>
      </c>
      <c r="B1938" t="s">
        <v>199</v>
      </c>
      <c r="C1938" t="s">
        <v>194</v>
      </c>
      <c r="D1938" t="s">
        <v>162</v>
      </c>
      <c r="E1938" t="s">
        <v>94</v>
      </c>
      <c r="F1938">
        <v>385</v>
      </c>
      <c r="G1938">
        <v>377</v>
      </c>
      <c r="H1938">
        <v>97.922077922077904</v>
      </c>
      <c r="I1938">
        <v>55</v>
      </c>
      <c r="J1938">
        <v>0</v>
      </c>
      <c r="K1938">
        <v>13</v>
      </c>
      <c r="L1938">
        <v>19</v>
      </c>
      <c r="M1938" s="39"/>
    </row>
    <row r="1939" spans="1:13" x14ac:dyDescent="0.35">
      <c r="A1939" t="str">
        <f t="shared" si="31"/>
        <v>31 DayApril-June 2024NHS BordersAll Cancer Types* (screened excluded)</v>
      </c>
      <c r="B1939" t="s">
        <v>199</v>
      </c>
      <c r="C1939" t="s">
        <v>194</v>
      </c>
      <c r="D1939" t="s">
        <v>0</v>
      </c>
      <c r="E1939" t="s">
        <v>94</v>
      </c>
      <c r="F1939">
        <v>119</v>
      </c>
      <c r="G1939">
        <v>116</v>
      </c>
      <c r="H1939">
        <v>97.478991596638707</v>
      </c>
      <c r="I1939">
        <v>36</v>
      </c>
      <c r="J1939">
        <v>1</v>
      </c>
      <c r="K1939">
        <v>21</v>
      </c>
      <c r="L1939">
        <v>28</v>
      </c>
      <c r="M1939" s="38"/>
    </row>
    <row r="1940" spans="1:13" x14ac:dyDescent="0.35">
      <c r="A1940" t="str">
        <f t="shared" si="31"/>
        <v>31 DayApril-June 2024NHS Dumfries &amp; GallowayAll Cancer Types* (screened excluded)</v>
      </c>
      <c r="B1940" t="s">
        <v>199</v>
      </c>
      <c r="C1940" t="s">
        <v>194</v>
      </c>
      <c r="D1940" t="s">
        <v>163</v>
      </c>
      <c r="E1940" t="s">
        <v>94</v>
      </c>
      <c r="F1940">
        <v>195</v>
      </c>
      <c r="G1940">
        <v>194</v>
      </c>
      <c r="H1940">
        <v>99.487179487179503</v>
      </c>
      <c r="I1940">
        <v>83</v>
      </c>
      <c r="J1940">
        <v>0</v>
      </c>
      <c r="K1940">
        <v>20</v>
      </c>
      <c r="L1940">
        <v>26</v>
      </c>
      <c r="M1940" s="39"/>
    </row>
    <row r="1941" spans="1:13" x14ac:dyDescent="0.35">
      <c r="A1941" t="str">
        <f t="shared" si="31"/>
        <v>31 DayApril-June 2024NHS FifeAll Cancer Types* (screened excluded)</v>
      </c>
      <c r="B1941" t="s">
        <v>199</v>
      </c>
      <c r="C1941" t="s">
        <v>194</v>
      </c>
      <c r="D1941" t="s">
        <v>164</v>
      </c>
      <c r="E1941" t="s">
        <v>94</v>
      </c>
      <c r="F1941">
        <v>394</v>
      </c>
      <c r="G1941">
        <v>377</v>
      </c>
      <c r="H1941">
        <v>95.685279187817301</v>
      </c>
      <c r="I1941">
        <v>113</v>
      </c>
      <c r="J1941">
        <v>0</v>
      </c>
      <c r="K1941">
        <v>22</v>
      </c>
      <c r="L1941">
        <v>29</v>
      </c>
      <c r="M1941" s="38"/>
    </row>
    <row r="1942" spans="1:13" x14ac:dyDescent="0.35">
      <c r="A1942" t="str">
        <f t="shared" si="31"/>
        <v>31 DayApril-June 2024NHS Forth ValleyAll Cancer Types* (screened excluded)</v>
      </c>
      <c r="B1942" t="s">
        <v>199</v>
      </c>
      <c r="C1942" t="s">
        <v>194</v>
      </c>
      <c r="D1942" t="s">
        <v>165</v>
      </c>
      <c r="E1942" t="s">
        <v>94</v>
      </c>
      <c r="F1942">
        <v>311</v>
      </c>
      <c r="G1942">
        <v>310</v>
      </c>
      <c r="H1942">
        <v>99.6784565916399</v>
      </c>
      <c r="I1942">
        <v>33</v>
      </c>
      <c r="J1942">
        <v>2</v>
      </c>
      <c r="K1942">
        <v>23</v>
      </c>
      <c r="L1942">
        <v>26</v>
      </c>
      <c r="M1942" s="39"/>
    </row>
    <row r="1943" spans="1:13" x14ac:dyDescent="0.35">
      <c r="A1943" t="str">
        <f t="shared" si="31"/>
        <v>31 DayApril-June 2024NHS GrampianAll Cancer Types* (screened excluded)</v>
      </c>
      <c r="B1943" t="s">
        <v>199</v>
      </c>
      <c r="C1943" t="s">
        <v>194</v>
      </c>
      <c r="D1943" t="s">
        <v>166</v>
      </c>
      <c r="E1943" t="s">
        <v>94</v>
      </c>
      <c r="F1943">
        <v>715</v>
      </c>
      <c r="G1943">
        <v>649</v>
      </c>
      <c r="H1943">
        <v>90.769230769230802</v>
      </c>
      <c r="I1943">
        <v>99</v>
      </c>
      <c r="J1943">
        <v>2</v>
      </c>
      <c r="K1943">
        <v>28</v>
      </c>
      <c r="L1943">
        <v>48</v>
      </c>
      <c r="M1943" s="38"/>
    </row>
    <row r="1944" spans="1:13" x14ac:dyDescent="0.35">
      <c r="A1944" t="str">
        <f t="shared" si="31"/>
        <v>31 DayApril-June 2024NHS Greater Glasgow &amp; ClydeAll Cancer Types* (screened excluded)</v>
      </c>
      <c r="B1944" t="s">
        <v>199</v>
      </c>
      <c r="C1944" t="s">
        <v>194</v>
      </c>
      <c r="D1944" t="s">
        <v>11</v>
      </c>
      <c r="E1944" t="s">
        <v>94</v>
      </c>
      <c r="F1944">
        <v>1603</v>
      </c>
      <c r="G1944">
        <v>1547</v>
      </c>
      <c r="H1944">
        <v>96.506550218340607</v>
      </c>
      <c r="I1944">
        <v>84</v>
      </c>
      <c r="J1944">
        <v>6</v>
      </c>
      <c r="K1944">
        <v>26</v>
      </c>
      <c r="L1944">
        <v>31</v>
      </c>
      <c r="M1944" s="39"/>
    </row>
    <row r="1945" spans="1:13" x14ac:dyDescent="0.35">
      <c r="A1945" t="str">
        <f t="shared" si="31"/>
        <v>31 DayApril-June 2024NHS HighlandAll Cancer Types* (screened excluded)</v>
      </c>
      <c r="B1945" t="s">
        <v>199</v>
      </c>
      <c r="C1945" t="s">
        <v>194</v>
      </c>
      <c r="D1945" t="s">
        <v>1</v>
      </c>
      <c r="E1945" t="s">
        <v>94</v>
      </c>
      <c r="F1945">
        <v>357</v>
      </c>
      <c r="G1945">
        <v>343</v>
      </c>
      <c r="H1945">
        <v>96.078431372549005</v>
      </c>
      <c r="I1945">
        <v>83</v>
      </c>
      <c r="J1945">
        <v>2</v>
      </c>
      <c r="K1945">
        <v>24</v>
      </c>
      <c r="L1945">
        <v>28</v>
      </c>
      <c r="M1945" s="38"/>
    </row>
    <row r="1946" spans="1:13" x14ac:dyDescent="0.35">
      <c r="A1946" t="str">
        <f t="shared" si="31"/>
        <v>31 DayApril-June 2024NHS LanarkshireAll Cancer Types* (screened excluded)</v>
      </c>
      <c r="B1946" t="s">
        <v>199</v>
      </c>
      <c r="C1946" t="s">
        <v>194</v>
      </c>
      <c r="D1946" t="s">
        <v>2</v>
      </c>
      <c r="E1946" t="s">
        <v>94</v>
      </c>
      <c r="F1946">
        <v>476</v>
      </c>
      <c r="G1946">
        <v>467</v>
      </c>
      <c r="H1946">
        <v>98.109243697479002</v>
      </c>
      <c r="I1946">
        <v>65</v>
      </c>
      <c r="J1946">
        <v>0</v>
      </c>
      <c r="K1946">
        <v>20</v>
      </c>
      <c r="L1946">
        <v>28</v>
      </c>
      <c r="M1946" s="39"/>
    </row>
    <row r="1947" spans="1:13" x14ac:dyDescent="0.35">
      <c r="A1947" t="str">
        <f t="shared" si="31"/>
        <v>31 DayApril-June 2024NHS LothianAll Cancer Types* (screened excluded)</v>
      </c>
      <c r="B1947" t="s">
        <v>199</v>
      </c>
      <c r="C1947" t="s">
        <v>194</v>
      </c>
      <c r="D1947" t="s">
        <v>3</v>
      </c>
      <c r="E1947" t="s">
        <v>94</v>
      </c>
      <c r="F1947">
        <v>1133</v>
      </c>
      <c r="G1947">
        <v>1060</v>
      </c>
      <c r="H1947">
        <v>93.5569285083848</v>
      </c>
      <c r="I1947">
        <v>221</v>
      </c>
      <c r="J1947">
        <v>5</v>
      </c>
      <c r="K1947">
        <v>28</v>
      </c>
      <c r="L1947">
        <v>37</v>
      </c>
      <c r="M1947" s="38"/>
    </row>
    <row r="1948" spans="1:13" x14ac:dyDescent="0.35">
      <c r="A1948" t="str">
        <f t="shared" si="31"/>
        <v>31 DayApril-June 2024NHS OrkneyAll Cancer Types* (screened excluded)</v>
      </c>
      <c r="B1948" t="s">
        <v>199</v>
      </c>
      <c r="C1948" t="s">
        <v>194</v>
      </c>
      <c r="D1948" t="s">
        <v>4</v>
      </c>
      <c r="E1948" t="s">
        <v>94</v>
      </c>
      <c r="F1948">
        <v>6</v>
      </c>
      <c r="G1948">
        <v>6</v>
      </c>
      <c r="H1948">
        <v>100</v>
      </c>
      <c r="I1948">
        <v>21</v>
      </c>
      <c r="J1948">
        <v>0</v>
      </c>
      <c r="M1948" s="39"/>
    </row>
    <row r="1949" spans="1:13" x14ac:dyDescent="0.35">
      <c r="A1949" t="str">
        <f t="shared" si="31"/>
        <v>31 DayApril-June 2024NHS ScotlandAll Cancer Types* (screened excluded)</v>
      </c>
      <c r="B1949" t="s">
        <v>199</v>
      </c>
      <c r="C1949" t="s">
        <v>194</v>
      </c>
      <c r="D1949" t="s">
        <v>8</v>
      </c>
      <c r="E1949" t="s">
        <v>94</v>
      </c>
      <c r="F1949">
        <v>6396</v>
      </c>
      <c r="G1949">
        <v>6119</v>
      </c>
      <c r="H1949">
        <v>95.669168230143796</v>
      </c>
      <c r="I1949">
        <v>221</v>
      </c>
      <c r="J1949">
        <v>2</v>
      </c>
      <c r="K1949">
        <v>25</v>
      </c>
      <c r="L1949">
        <v>31</v>
      </c>
      <c r="M1949" s="38"/>
    </row>
    <row r="1950" spans="1:13" x14ac:dyDescent="0.35">
      <c r="A1950" t="str">
        <f t="shared" si="31"/>
        <v>31 DayApril-June 2024NHS ShetlandAll Cancer Types* (screened excluded)</v>
      </c>
      <c r="B1950" t="s">
        <v>199</v>
      </c>
      <c r="C1950" t="s">
        <v>194</v>
      </c>
      <c r="D1950" t="s">
        <v>5</v>
      </c>
      <c r="E1950" t="s">
        <v>94</v>
      </c>
      <c r="F1950">
        <v>14</v>
      </c>
      <c r="G1950">
        <v>14</v>
      </c>
      <c r="H1950">
        <v>100</v>
      </c>
      <c r="I1950">
        <v>27</v>
      </c>
      <c r="J1950">
        <v>0</v>
      </c>
      <c r="M1950" s="39"/>
    </row>
    <row r="1951" spans="1:13" x14ac:dyDescent="0.35">
      <c r="A1951" t="str">
        <f t="shared" si="31"/>
        <v>31 DayApril-June 2024NHS TaysideAll Cancer Types* (screened excluded)</v>
      </c>
      <c r="B1951" t="s">
        <v>199</v>
      </c>
      <c r="C1951" t="s">
        <v>194</v>
      </c>
      <c r="D1951" t="s">
        <v>6</v>
      </c>
      <c r="E1951" t="s">
        <v>94</v>
      </c>
      <c r="F1951">
        <v>541</v>
      </c>
      <c r="G1951">
        <v>514</v>
      </c>
      <c r="H1951">
        <v>95.009242144177406</v>
      </c>
      <c r="I1951">
        <v>77</v>
      </c>
      <c r="J1951">
        <v>2</v>
      </c>
      <c r="K1951">
        <v>26</v>
      </c>
      <c r="L1951">
        <v>31</v>
      </c>
      <c r="M1951" s="38"/>
    </row>
    <row r="1952" spans="1:13" x14ac:dyDescent="0.35">
      <c r="A1952" t="str">
        <f t="shared" si="31"/>
        <v>31 DayApril-June 2024NHS Western IslesAll Cancer Types* (screened excluded)</v>
      </c>
      <c r="B1952" t="s">
        <v>199</v>
      </c>
      <c r="C1952" t="s">
        <v>194</v>
      </c>
      <c r="D1952" t="s">
        <v>7</v>
      </c>
      <c r="E1952" t="s">
        <v>94</v>
      </c>
      <c r="F1952">
        <v>21</v>
      </c>
      <c r="G1952">
        <v>21</v>
      </c>
      <c r="H1952">
        <v>100</v>
      </c>
      <c r="I1952">
        <v>15</v>
      </c>
      <c r="J1952">
        <v>2</v>
      </c>
      <c r="M1952" s="39"/>
    </row>
    <row r="1953" spans="1:13" x14ac:dyDescent="0.35">
      <c r="A1953" t="str">
        <f t="shared" si="31"/>
        <v>31 DayApril-June 2024SCANAll Cancer Types* (screened excluded)</v>
      </c>
      <c r="B1953" t="s">
        <v>199</v>
      </c>
      <c r="C1953" t="s">
        <v>194</v>
      </c>
      <c r="D1953" t="s">
        <v>9</v>
      </c>
      <c r="E1953" t="s">
        <v>94</v>
      </c>
      <c r="F1953">
        <v>1841</v>
      </c>
      <c r="G1953">
        <v>1747</v>
      </c>
      <c r="H1953">
        <v>94.894079304725693</v>
      </c>
      <c r="I1953">
        <v>221</v>
      </c>
      <c r="J1953">
        <v>2</v>
      </c>
      <c r="K1953">
        <v>27</v>
      </c>
      <c r="L1953">
        <v>32</v>
      </c>
      <c r="M1953" s="38"/>
    </row>
    <row r="1954" spans="1:13" x14ac:dyDescent="0.35">
      <c r="A1954" t="str">
        <f t="shared" si="31"/>
        <v>31 DayApril-June 2024WOSCANAll Cancer Types* (screened excluded)</v>
      </c>
      <c r="B1954" t="s">
        <v>199</v>
      </c>
      <c r="C1954" t="s">
        <v>194</v>
      </c>
      <c r="D1954" t="s">
        <v>10</v>
      </c>
      <c r="E1954" t="s">
        <v>94</v>
      </c>
      <c r="F1954">
        <v>2775</v>
      </c>
      <c r="G1954">
        <v>2701</v>
      </c>
      <c r="H1954">
        <v>97.3333333333333</v>
      </c>
      <c r="I1954">
        <v>84</v>
      </c>
      <c r="J1954">
        <v>2</v>
      </c>
      <c r="K1954">
        <v>25</v>
      </c>
      <c r="L1954">
        <v>29</v>
      </c>
      <c r="M1954" s="39"/>
    </row>
    <row r="1955" spans="1:13" x14ac:dyDescent="0.35">
      <c r="A1955" t="str">
        <f t="shared" si="31"/>
        <v>31 DayApril-June 2024Golden Jubilee National HospitalAll Cancer Types* (screened only)</v>
      </c>
      <c r="B1955" t="s">
        <v>199</v>
      </c>
      <c r="C1955" t="s">
        <v>194</v>
      </c>
      <c r="D1955" t="s">
        <v>169</v>
      </c>
      <c r="E1955" t="s">
        <v>95</v>
      </c>
      <c r="F1955">
        <v>4</v>
      </c>
      <c r="G1955">
        <v>3</v>
      </c>
      <c r="H1955">
        <v>75</v>
      </c>
      <c r="I1955">
        <v>33</v>
      </c>
      <c r="J1955">
        <v>24</v>
      </c>
      <c r="M1955" s="38"/>
    </row>
    <row r="1956" spans="1:13" x14ac:dyDescent="0.35">
      <c r="A1956" t="str">
        <f t="shared" si="31"/>
        <v>31 DayApril-June 2024NCAAll Cancer Types* (screened only)</v>
      </c>
      <c r="B1956" t="s">
        <v>199</v>
      </c>
      <c r="C1956" t="s">
        <v>194</v>
      </c>
      <c r="D1956" t="s">
        <v>150</v>
      </c>
      <c r="E1956" t="s">
        <v>95</v>
      </c>
      <c r="F1956">
        <v>182</v>
      </c>
      <c r="G1956">
        <v>154</v>
      </c>
      <c r="H1956">
        <v>84.615384615384599</v>
      </c>
      <c r="I1956">
        <v>100</v>
      </c>
      <c r="J1956">
        <v>14</v>
      </c>
      <c r="K1956">
        <v>35</v>
      </c>
      <c r="L1956">
        <v>44</v>
      </c>
      <c r="M1956" s="39"/>
    </row>
    <row r="1957" spans="1:13" x14ac:dyDescent="0.35">
      <c r="A1957" t="str">
        <f t="shared" si="31"/>
        <v>31 DayApril-June 2024NHS Ayrshire &amp; ArranAll Cancer Types* (screened only)</v>
      </c>
      <c r="B1957" t="s">
        <v>199</v>
      </c>
      <c r="C1957" t="s">
        <v>194</v>
      </c>
      <c r="D1957" t="s">
        <v>162</v>
      </c>
      <c r="E1957" t="s">
        <v>95</v>
      </c>
      <c r="F1957">
        <v>50</v>
      </c>
      <c r="G1957">
        <v>50</v>
      </c>
      <c r="H1957">
        <v>100</v>
      </c>
      <c r="I1957">
        <v>28</v>
      </c>
      <c r="J1957">
        <v>12</v>
      </c>
      <c r="K1957">
        <v>24</v>
      </c>
      <c r="L1957">
        <v>25</v>
      </c>
      <c r="M1957" s="38"/>
    </row>
    <row r="1958" spans="1:13" x14ac:dyDescent="0.35">
      <c r="A1958" t="str">
        <f t="shared" si="31"/>
        <v>31 DayApril-June 2024NHS BordersAll Cancer Types* (screened only)</v>
      </c>
      <c r="B1958" t="s">
        <v>199</v>
      </c>
      <c r="C1958" t="s">
        <v>194</v>
      </c>
      <c r="D1958" t="s">
        <v>0</v>
      </c>
      <c r="E1958" t="s">
        <v>95</v>
      </c>
      <c r="F1958">
        <v>26</v>
      </c>
      <c r="G1958">
        <v>24</v>
      </c>
      <c r="H1958">
        <v>92.307692307692307</v>
      </c>
      <c r="I1958">
        <v>44</v>
      </c>
      <c r="J1958">
        <v>14</v>
      </c>
      <c r="M1958" s="39"/>
    </row>
    <row r="1959" spans="1:13" x14ac:dyDescent="0.35">
      <c r="A1959" t="str">
        <f t="shared" si="31"/>
        <v>31 DayApril-June 2024NHS Dumfries &amp; GallowayAll Cancer Types* (screened only)</v>
      </c>
      <c r="B1959" t="s">
        <v>199</v>
      </c>
      <c r="C1959" t="s">
        <v>194</v>
      </c>
      <c r="D1959" t="s">
        <v>163</v>
      </c>
      <c r="E1959" t="s">
        <v>95</v>
      </c>
      <c r="F1959">
        <v>15</v>
      </c>
      <c r="G1959">
        <v>14</v>
      </c>
      <c r="H1959">
        <v>93.3333333333333</v>
      </c>
      <c r="I1959">
        <v>33</v>
      </c>
      <c r="J1959">
        <v>13</v>
      </c>
      <c r="M1959" s="38"/>
    </row>
    <row r="1960" spans="1:13" x14ac:dyDescent="0.35">
      <c r="A1960" t="str">
        <f t="shared" si="31"/>
        <v>31 DayApril-June 2024NHS FifeAll Cancer Types* (screened only)</v>
      </c>
      <c r="B1960" t="s">
        <v>199</v>
      </c>
      <c r="C1960" t="s">
        <v>194</v>
      </c>
      <c r="D1960" t="s">
        <v>164</v>
      </c>
      <c r="E1960" t="s">
        <v>95</v>
      </c>
      <c r="F1960">
        <v>21</v>
      </c>
      <c r="G1960">
        <v>21</v>
      </c>
      <c r="H1960">
        <v>100</v>
      </c>
      <c r="I1960">
        <v>25</v>
      </c>
      <c r="J1960">
        <v>10</v>
      </c>
      <c r="M1960" s="39"/>
    </row>
    <row r="1961" spans="1:13" x14ac:dyDescent="0.35">
      <c r="A1961" t="str">
        <f t="shared" si="31"/>
        <v>31 DayApril-June 2024NHS Forth ValleyAll Cancer Types* (screened only)</v>
      </c>
      <c r="B1961" t="s">
        <v>199</v>
      </c>
      <c r="C1961" t="s">
        <v>194</v>
      </c>
      <c r="D1961" t="s">
        <v>165</v>
      </c>
      <c r="E1961" t="s">
        <v>95</v>
      </c>
      <c r="F1961">
        <v>26</v>
      </c>
      <c r="G1961">
        <v>26</v>
      </c>
      <c r="H1961">
        <v>100</v>
      </c>
      <c r="I1961">
        <v>31</v>
      </c>
      <c r="J1961">
        <v>16</v>
      </c>
      <c r="M1961" s="38"/>
    </row>
    <row r="1962" spans="1:13" x14ac:dyDescent="0.35">
      <c r="A1962" t="str">
        <f t="shared" si="31"/>
        <v>31 DayApril-June 2024NHS GrampianAll Cancer Types* (screened only)</v>
      </c>
      <c r="B1962" t="s">
        <v>199</v>
      </c>
      <c r="C1962" t="s">
        <v>194</v>
      </c>
      <c r="D1962" t="s">
        <v>166</v>
      </c>
      <c r="E1962" t="s">
        <v>95</v>
      </c>
      <c r="F1962">
        <v>102</v>
      </c>
      <c r="G1962">
        <v>80</v>
      </c>
      <c r="H1962">
        <v>78.431372549019599</v>
      </c>
      <c r="I1962">
        <v>100</v>
      </c>
      <c r="J1962">
        <v>14</v>
      </c>
      <c r="K1962">
        <v>43</v>
      </c>
      <c r="L1962">
        <v>48</v>
      </c>
      <c r="M1962" s="39"/>
    </row>
    <row r="1963" spans="1:13" x14ac:dyDescent="0.35">
      <c r="A1963" t="str">
        <f t="shared" si="31"/>
        <v>31 DayApril-June 2024NHS Greater Glasgow &amp; ClydeAll Cancer Types* (screened only)</v>
      </c>
      <c r="B1963" t="s">
        <v>199</v>
      </c>
      <c r="C1963" t="s">
        <v>194</v>
      </c>
      <c r="D1963" t="s">
        <v>11</v>
      </c>
      <c r="E1963" t="s">
        <v>95</v>
      </c>
      <c r="F1963">
        <v>111</v>
      </c>
      <c r="G1963">
        <v>110</v>
      </c>
      <c r="H1963">
        <v>99.099099099099107</v>
      </c>
      <c r="I1963">
        <v>33</v>
      </c>
      <c r="J1963">
        <v>13</v>
      </c>
      <c r="K1963">
        <v>27</v>
      </c>
      <c r="L1963">
        <v>27</v>
      </c>
      <c r="M1963" s="38"/>
    </row>
    <row r="1964" spans="1:13" x14ac:dyDescent="0.35">
      <c r="A1964" t="str">
        <f t="shared" si="31"/>
        <v>31 DayApril-June 2024NHS HighlandAll Cancer Types* (screened only)</v>
      </c>
      <c r="B1964" t="s">
        <v>199</v>
      </c>
      <c r="C1964" t="s">
        <v>194</v>
      </c>
      <c r="D1964" t="s">
        <v>1</v>
      </c>
      <c r="E1964" t="s">
        <v>95</v>
      </c>
      <c r="F1964">
        <v>32</v>
      </c>
      <c r="G1964">
        <v>27</v>
      </c>
      <c r="H1964">
        <v>84.375</v>
      </c>
      <c r="I1964">
        <v>41</v>
      </c>
      <c r="J1964">
        <v>20</v>
      </c>
      <c r="M1964" s="39"/>
    </row>
    <row r="1965" spans="1:13" x14ac:dyDescent="0.35">
      <c r="A1965" t="str">
        <f t="shared" si="31"/>
        <v>31 DayApril-June 2024NHS LanarkshireAll Cancer Types* (screened only)</v>
      </c>
      <c r="B1965" t="s">
        <v>199</v>
      </c>
      <c r="C1965" t="s">
        <v>194</v>
      </c>
      <c r="D1965" t="s">
        <v>2</v>
      </c>
      <c r="E1965" t="s">
        <v>95</v>
      </c>
      <c r="F1965">
        <v>41</v>
      </c>
      <c r="G1965">
        <v>38</v>
      </c>
      <c r="H1965">
        <v>92.682926829268297</v>
      </c>
      <c r="I1965">
        <v>56</v>
      </c>
      <c r="J1965">
        <v>15</v>
      </c>
      <c r="K1965">
        <v>31</v>
      </c>
      <c r="L1965">
        <v>37</v>
      </c>
      <c r="M1965" s="38"/>
    </row>
    <row r="1966" spans="1:13" x14ac:dyDescent="0.35">
      <c r="A1966" t="str">
        <f t="shared" si="31"/>
        <v>31 DayApril-June 2024NHS LothianAll Cancer Types* (screened only)</v>
      </c>
      <c r="B1966" t="s">
        <v>199</v>
      </c>
      <c r="C1966" t="s">
        <v>194</v>
      </c>
      <c r="D1966" t="s">
        <v>3</v>
      </c>
      <c r="E1966" t="s">
        <v>95</v>
      </c>
      <c r="F1966">
        <v>112</v>
      </c>
      <c r="G1966">
        <v>111</v>
      </c>
      <c r="H1966">
        <v>99.107142857142904</v>
      </c>
      <c r="I1966">
        <v>51</v>
      </c>
      <c r="J1966">
        <v>17</v>
      </c>
      <c r="K1966">
        <v>29</v>
      </c>
      <c r="L1966">
        <v>30</v>
      </c>
      <c r="M1966" s="39"/>
    </row>
    <row r="1967" spans="1:13" x14ac:dyDescent="0.35">
      <c r="A1967" t="str">
        <f t="shared" si="31"/>
        <v>31 DayApril-June 2024NHS ScotlandAll Cancer Types* (screened only)</v>
      </c>
      <c r="B1967" t="s">
        <v>199</v>
      </c>
      <c r="C1967" t="s">
        <v>194</v>
      </c>
      <c r="D1967" t="s">
        <v>8</v>
      </c>
      <c r="E1967" t="s">
        <v>95</v>
      </c>
      <c r="F1967">
        <v>588</v>
      </c>
      <c r="G1967">
        <v>551</v>
      </c>
      <c r="H1967">
        <v>93.707482993197303</v>
      </c>
      <c r="I1967">
        <v>100</v>
      </c>
      <c r="J1967">
        <v>14</v>
      </c>
      <c r="K1967">
        <v>29</v>
      </c>
      <c r="L1967">
        <v>33</v>
      </c>
      <c r="M1967" s="38"/>
    </row>
    <row r="1968" spans="1:13" x14ac:dyDescent="0.35">
      <c r="A1968" t="str">
        <f t="shared" si="31"/>
        <v>31 DayApril-June 2024NHS TaysideAll Cancer Types* (screened only)</v>
      </c>
      <c r="B1968" t="s">
        <v>199</v>
      </c>
      <c r="C1968" t="s">
        <v>194</v>
      </c>
      <c r="D1968" t="s">
        <v>6</v>
      </c>
      <c r="E1968" t="s">
        <v>95</v>
      </c>
      <c r="F1968">
        <v>48</v>
      </c>
      <c r="G1968">
        <v>47</v>
      </c>
      <c r="H1968">
        <v>97.9166666666667</v>
      </c>
      <c r="I1968">
        <v>44</v>
      </c>
      <c r="J1968">
        <v>12</v>
      </c>
      <c r="K1968">
        <v>21</v>
      </c>
      <c r="L1968">
        <v>27</v>
      </c>
      <c r="M1968" s="39"/>
    </row>
    <row r="1969" spans="1:13" x14ac:dyDescent="0.35">
      <c r="A1969" t="str">
        <f t="shared" si="31"/>
        <v>31 DayApril-June 2024SCANAll Cancer Types* (screened only)</v>
      </c>
      <c r="B1969" t="s">
        <v>199</v>
      </c>
      <c r="C1969" t="s">
        <v>194</v>
      </c>
      <c r="D1969" t="s">
        <v>9</v>
      </c>
      <c r="E1969" t="s">
        <v>95</v>
      </c>
      <c r="F1969">
        <v>174</v>
      </c>
      <c r="G1969">
        <v>170</v>
      </c>
      <c r="H1969">
        <v>97.701149425287397</v>
      </c>
      <c r="I1969">
        <v>51</v>
      </c>
      <c r="J1969">
        <v>15</v>
      </c>
      <c r="K1969">
        <v>28</v>
      </c>
      <c r="L1969">
        <v>30</v>
      </c>
      <c r="M1969" s="38"/>
    </row>
    <row r="1970" spans="1:13" x14ac:dyDescent="0.35">
      <c r="A1970" t="str">
        <f t="shared" si="31"/>
        <v>31 DayApril-June 2024WOSCANAll Cancer Types* (screened only)</v>
      </c>
      <c r="B1970" t="s">
        <v>199</v>
      </c>
      <c r="C1970" t="s">
        <v>194</v>
      </c>
      <c r="D1970" t="s">
        <v>10</v>
      </c>
      <c r="E1970" t="s">
        <v>95</v>
      </c>
      <c r="F1970">
        <v>228</v>
      </c>
      <c r="G1970">
        <v>224</v>
      </c>
      <c r="H1970">
        <v>98.245614035087698</v>
      </c>
      <c r="I1970">
        <v>56</v>
      </c>
      <c r="J1970">
        <v>13</v>
      </c>
      <c r="K1970">
        <v>27</v>
      </c>
      <c r="L1970">
        <v>30</v>
      </c>
      <c r="M1970" s="39"/>
    </row>
    <row r="1971" spans="1:13" x14ac:dyDescent="0.35">
      <c r="A1971" t="str">
        <f t="shared" si="31"/>
        <v>31 DayApril-June 2024NCABreast</v>
      </c>
      <c r="B1971" t="s">
        <v>199</v>
      </c>
      <c r="C1971" t="s">
        <v>194</v>
      </c>
      <c r="D1971" t="s">
        <v>150</v>
      </c>
      <c r="E1971" t="s">
        <v>12</v>
      </c>
      <c r="F1971">
        <v>343</v>
      </c>
      <c r="G1971">
        <v>312</v>
      </c>
      <c r="H1971">
        <v>90.962099125364404</v>
      </c>
      <c r="I1971">
        <v>100</v>
      </c>
      <c r="J1971">
        <v>11</v>
      </c>
      <c r="K1971">
        <v>29</v>
      </c>
      <c r="L1971">
        <v>41</v>
      </c>
      <c r="M1971" s="38"/>
    </row>
    <row r="1972" spans="1:13" x14ac:dyDescent="0.35">
      <c r="A1972" t="str">
        <f t="shared" si="31"/>
        <v>31 DayApril-June 2024NHS Ayrshire &amp; ArranBreast</v>
      </c>
      <c r="B1972" t="s">
        <v>199</v>
      </c>
      <c r="C1972" t="s">
        <v>194</v>
      </c>
      <c r="D1972" t="s">
        <v>162</v>
      </c>
      <c r="E1972" t="s">
        <v>12</v>
      </c>
      <c r="F1972">
        <v>107</v>
      </c>
      <c r="G1972">
        <v>107</v>
      </c>
      <c r="H1972">
        <v>100</v>
      </c>
      <c r="I1972">
        <v>27</v>
      </c>
      <c r="J1972">
        <v>8</v>
      </c>
      <c r="K1972">
        <v>19</v>
      </c>
      <c r="L1972">
        <v>22</v>
      </c>
      <c r="M1972" s="39"/>
    </row>
    <row r="1973" spans="1:13" x14ac:dyDescent="0.35">
      <c r="A1973" t="str">
        <f t="shared" si="31"/>
        <v>31 DayApril-June 2024NHS BordersBreast</v>
      </c>
      <c r="B1973" t="s">
        <v>199</v>
      </c>
      <c r="C1973" t="s">
        <v>194</v>
      </c>
      <c r="D1973" t="s">
        <v>0</v>
      </c>
      <c r="E1973" t="s">
        <v>12</v>
      </c>
      <c r="F1973">
        <v>44</v>
      </c>
      <c r="G1973">
        <v>42</v>
      </c>
      <c r="H1973">
        <v>95.454545454545496</v>
      </c>
      <c r="I1973">
        <v>44</v>
      </c>
      <c r="J1973">
        <v>4</v>
      </c>
      <c r="K1973">
        <v>26</v>
      </c>
      <c r="L1973">
        <v>30</v>
      </c>
      <c r="M1973" s="38"/>
    </row>
    <row r="1974" spans="1:13" x14ac:dyDescent="0.35">
      <c r="A1974" t="str">
        <f t="shared" si="31"/>
        <v>31 DayApril-June 2024NHS Dumfries &amp; GallowayBreast</v>
      </c>
      <c r="B1974" t="s">
        <v>199</v>
      </c>
      <c r="C1974" t="s">
        <v>194</v>
      </c>
      <c r="D1974" t="s">
        <v>163</v>
      </c>
      <c r="E1974" t="s">
        <v>12</v>
      </c>
      <c r="F1974">
        <v>27</v>
      </c>
      <c r="G1974">
        <v>27</v>
      </c>
      <c r="H1974">
        <v>100</v>
      </c>
      <c r="I1974">
        <v>29</v>
      </c>
      <c r="J1974">
        <v>10</v>
      </c>
      <c r="M1974" s="39"/>
    </row>
    <row r="1975" spans="1:13" x14ac:dyDescent="0.35">
      <c r="A1975" t="str">
        <f t="shared" si="31"/>
        <v>31 DayApril-June 2024NHS FifeBreast</v>
      </c>
      <c r="B1975" t="s">
        <v>199</v>
      </c>
      <c r="C1975" t="s">
        <v>194</v>
      </c>
      <c r="D1975" t="s">
        <v>164</v>
      </c>
      <c r="E1975" t="s">
        <v>12</v>
      </c>
      <c r="F1975">
        <v>45</v>
      </c>
      <c r="G1975">
        <v>45</v>
      </c>
      <c r="H1975">
        <v>100</v>
      </c>
      <c r="I1975">
        <v>29</v>
      </c>
      <c r="J1975">
        <v>11</v>
      </c>
      <c r="K1975">
        <v>20</v>
      </c>
      <c r="L1975">
        <v>25</v>
      </c>
      <c r="M1975" s="38"/>
    </row>
    <row r="1976" spans="1:13" x14ac:dyDescent="0.35">
      <c r="A1976" t="str">
        <f t="shared" si="31"/>
        <v>31 DayApril-June 2024NHS Forth ValleyBreast</v>
      </c>
      <c r="B1976" t="s">
        <v>199</v>
      </c>
      <c r="C1976" t="s">
        <v>194</v>
      </c>
      <c r="D1976" t="s">
        <v>165</v>
      </c>
      <c r="E1976" t="s">
        <v>12</v>
      </c>
      <c r="F1976">
        <v>82</v>
      </c>
      <c r="G1976">
        <v>81</v>
      </c>
      <c r="H1976">
        <v>98.780487804878007</v>
      </c>
      <c r="I1976">
        <v>33</v>
      </c>
      <c r="J1976">
        <v>12</v>
      </c>
      <c r="K1976">
        <v>26</v>
      </c>
      <c r="L1976">
        <v>29</v>
      </c>
      <c r="M1976" s="39"/>
    </row>
    <row r="1977" spans="1:13" x14ac:dyDescent="0.35">
      <c r="A1977" t="str">
        <f t="shared" si="31"/>
        <v>31 DayApril-June 2024NHS GrampianBreast</v>
      </c>
      <c r="B1977" t="s">
        <v>199</v>
      </c>
      <c r="C1977" t="s">
        <v>194</v>
      </c>
      <c r="D1977" t="s">
        <v>166</v>
      </c>
      <c r="E1977" t="s">
        <v>12</v>
      </c>
      <c r="F1977">
        <v>146</v>
      </c>
      <c r="G1977">
        <v>123</v>
      </c>
      <c r="H1977">
        <v>84.246575342465803</v>
      </c>
      <c r="I1977">
        <v>100</v>
      </c>
      <c r="J1977">
        <v>10</v>
      </c>
      <c r="K1977">
        <v>40</v>
      </c>
      <c r="L1977">
        <v>48</v>
      </c>
      <c r="M1977" s="38"/>
    </row>
    <row r="1978" spans="1:13" x14ac:dyDescent="0.35">
      <c r="A1978" t="str">
        <f t="shared" si="31"/>
        <v>31 DayApril-June 2024NHS Greater Glasgow &amp; ClydeBreast</v>
      </c>
      <c r="B1978" t="s">
        <v>199</v>
      </c>
      <c r="C1978" t="s">
        <v>194</v>
      </c>
      <c r="D1978" t="s">
        <v>11</v>
      </c>
      <c r="E1978" t="s">
        <v>12</v>
      </c>
      <c r="F1978">
        <v>278</v>
      </c>
      <c r="G1978">
        <v>271</v>
      </c>
      <c r="H1978">
        <v>97.482014388489205</v>
      </c>
      <c r="I1978">
        <v>75</v>
      </c>
      <c r="J1978">
        <v>12</v>
      </c>
      <c r="K1978">
        <v>25</v>
      </c>
      <c r="L1978">
        <v>27</v>
      </c>
      <c r="M1978" s="39"/>
    </row>
    <row r="1979" spans="1:13" x14ac:dyDescent="0.35">
      <c r="A1979" t="str">
        <f t="shared" si="31"/>
        <v>31 DayApril-June 2024NHS HighlandBreast</v>
      </c>
      <c r="B1979" t="s">
        <v>199</v>
      </c>
      <c r="C1979" t="s">
        <v>194</v>
      </c>
      <c r="D1979" t="s">
        <v>1</v>
      </c>
      <c r="E1979" t="s">
        <v>12</v>
      </c>
      <c r="F1979">
        <v>64</v>
      </c>
      <c r="G1979">
        <v>57</v>
      </c>
      <c r="H1979">
        <v>89.0625</v>
      </c>
      <c r="I1979">
        <v>41</v>
      </c>
      <c r="J1979">
        <v>18</v>
      </c>
      <c r="K1979">
        <v>31</v>
      </c>
      <c r="L1979">
        <v>36</v>
      </c>
      <c r="M1979" s="38"/>
    </row>
    <row r="1980" spans="1:13" x14ac:dyDescent="0.35">
      <c r="A1980" t="str">
        <f t="shared" si="31"/>
        <v>31 DayApril-June 2024NHS LanarkshireBreast</v>
      </c>
      <c r="B1980" t="s">
        <v>199</v>
      </c>
      <c r="C1980" t="s">
        <v>194</v>
      </c>
      <c r="D1980" t="s">
        <v>2</v>
      </c>
      <c r="E1980" t="s">
        <v>12</v>
      </c>
      <c r="F1980">
        <v>95</v>
      </c>
      <c r="G1980">
        <v>92</v>
      </c>
      <c r="H1980">
        <v>96.842105263157904</v>
      </c>
      <c r="I1980">
        <v>56</v>
      </c>
      <c r="J1980">
        <v>8</v>
      </c>
      <c r="K1980">
        <v>31</v>
      </c>
      <c r="L1980">
        <v>31</v>
      </c>
      <c r="M1980" s="39"/>
    </row>
    <row r="1981" spans="1:13" x14ac:dyDescent="0.35">
      <c r="A1981" t="str">
        <f t="shared" si="31"/>
        <v>31 DayApril-June 2024NHS LothianBreast</v>
      </c>
      <c r="B1981" t="s">
        <v>199</v>
      </c>
      <c r="C1981" t="s">
        <v>194</v>
      </c>
      <c r="D1981" t="s">
        <v>3</v>
      </c>
      <c r="E1981" t="s">
        <v>12</v>
      </c>
      <c r="F1981">
        <v>238</v>
      </c>
      <c r="G1981">
        <v>230</v>
      </c>
      <c r="H1981">
        <v>96.6386554621849</v>
      </c>
      <c r="I1981">
        <v>43</v>
      </c>
      <c r="J1981">
        <v>13</v>
      </c>
      <c r="K1981">
        <v>28</v>
      </c>
      <c r="L1981">
        <v>31</v>
      </c>
      <c r="M1981" s="38"/>
    </row>
    <row r="1982" spans="1:13" x14ac:dyDescent="0.35">
      <c r="A1982" t="str">
        <f t="shared" si="31"/>
        <v>31 DayApril-June 2024NHS ScotlandBreast</v>
      </c>
      <c r="B1982" t="s">
        <v>199</v>
      </c>
      <c r="C1982" t="s">
        <v>194</v>
      </c>
      <c r="D1982" t="s">
        <v>8</v>
      </c>
      <c r="E1982" t="s">
        <v>12</v>
      </c>
      <c r="F1982">
        <v>1259</v>
      </c>
      <c r="G1982">
        <v>1207</v>
      </c>
      <c r="H1982">
        <v>95.869737887212096</v>
      </c>
      <c r="I1982">
        <v>100</v>
      </c>
      <c r="J1982">
        <v>11</v>
      </c>
      <c r="K1982">
        <v>27</v>
      </c>
      <c r="L1982">
        <v>31</v>
      </c>
      <c r="M1982" s="39"/>
    </row>
    <row r="1983" spans="1:13" x14ac:dyDescent="0.35">
      <c r="A1983" t="str">
        <f t="shared" si="31"/>
        <v>31 DayApril-June 2024NHS TaysideBreast</v>
      </c>
      <c r="B1983" t="s">
        <v>199</v>
      </c>
      <c r="C1983" t="s">
        <v>194</v>
      </c>
      <c r="D1983" t="s">
        <v>6</v>
      </c>
      <c r="E1983" t="s">
        <v>12</v>
      </c>
      <c r="F1983">
        <v>132</v>
      </c>
      <c r="G1983">
        <v>131</v>
      </c>
      <c r="H1983">
        <v>99.242424242424207</v>
      </c>
      <c r="I1983">
        <v>47</v>
      </c>
      <c r="J1983">
        <v>9</v>
      </c>
      <c r="K1983">
        <v>20</v>
      </c>
      <c r="L1983">
        <v>23</v>
      </c>
      <c r="M1983" s="38"/>
    </row>
    <row r="1984" spans="1:13" x14ac:dyDescent="0.35">
      <c r="A1984" t="str">
        <f t="shared" si="31"/>
        <v>31 DayApril-June 2024NHS Western IslesBreast</v>
      </c>
      <c r="B1984" t="s">
        <v>199</v>
      </c>
      <c r="C1984" t="s">
        <v>194</v>
      </c>
      <c r="D1984" t="s">
        <v>7</v>
      </c>
      <c r="E1984" t="s">
        <v>12</v>
      </c>
      <c r="F1984">
        <v>1</v>
      </c>
      <c r="G1984">
        <v>1</v>
      </c>
      <c r="H1984">
        <v>100</v>
      </c>
      <c r="I1984">
        <v>2</v>
      </c>
      <c r="M1984" s="39"/>
    </row>
    <row r="1985" spans="1:13" x14ac:dyDescent="0.35">
      <c r="A1985" t="str">
        <f t="shared" si="31"/>
        <v>31 DayApril-June 2024SCANBreast</v>
      </c>
      <c r="B1985" t="s">
        <v>199</v>
      </c>
      <c r="C1985" t="s">
        <v>194</v>
      </c>
      <c r="D1985" t="s">
        <v>9</v>
      </c>
      <c r="E1985" t="s">
        <v>12</v>
      </c>
      <c r="F1985">
        <v>354</v>
      </c>
      <c r="G1985">
        <v>344</v>
      </c>
      <c r="H1985">
        <v>97.175141242937897</v>
      </c>
      <c r="I1985">
        <v>44</v>
      </c>
      <c r="J1985">
        <v>11</v>
      </c>
      <c r="K1985">
        <v>27</v>
      </c>
      <c r="L1985">
        <v>29</v>
      </c>
      <c r="M1985" s="38"/>
    </row>
    <row r="1986" spans="1:13" x14ac:dyDescent="0.35">
      <c r="A1986" t="str">
        <f t="shared" si="31"/>
        <v>31 DayApril-June 2024WOSCANBreast</v>
      </c>
      <c r="B1986" t="s">
        <v>199</v>
      </c>
      <c r="C1986" t="s">
        <v>194</v>
      </c>
      <c r="D1986" t="s">
        <v>10</v>
      </c>
      <c r="E1986" t="s">
        <v>12</v>
      </c>
      <c r="F1986">
        <v>562</v>
      </c>
      <c r="G1986">
        <v>551</v>
      </c>
      <c r="H1986">
        <v>98.042704626334498</v>
      </c>
      <c r="I1986">
        <v>75</v>
      </c>
      <c r="J1986">
        <v>12</v>
      </c>
      <c r="K1986">
        <v>26</v>
      </c>
      <c r="L1986">
        <v>29</v>
      </c>
      <c r="M1986" s="39"/>
    </row>
    <row r="1987" spans="1:13" x14ac:dyDescent="0.35">
      <c r="A1987" t="str">
        <f t="shared" si="31"/>
        <v>31 DayApril-June 2024NCABreast (screened excluded)</v>
      </c>
      <c r="B1987" t="s">
        <v>199</v>
      </c>
      <c r="C1987" t="s">
        <v>194</v>
      </c>
      <c r="D1987" t="s">
        <v>150</v>
      </c>
      <c r="E1987" t="s">
        <v>30</v>
      </c>
      <c r="F1987">
        <v>200</v>
      </c>
      <c r="G1987">
        <v>194</v>
      </c>
      <c r="H1987">
        <v>97</v>
      </c>
      <c r="I1987">
        <v>63</v>
      </c>
      <c r="J1987">
        <v>8</v>
      </c>
      <c r="K1987">
        <v>24</v>
      </c>
      <c r="L1987">
        <v>27</v>
      </c>
      <c r="M1987" s="38"/>
    </row>
    <row r="1988" spans="1:13" x14ac:dyDescent="0.35">
      <c r="A1988" t="str">
        <f t="shared" si="31"/>
        <v>31 DayApril-June 2024NHS Ayrshire &amp; ArranBreast (screened excluded)</v>
      </c>
      <c r="B1988" t="s">
        <v>199</v>
      </c>
      <c r="C1988" t="s">
        <v>194</v>
      </c>
      <c r="D1988" t="s">
        <v>162</v>
      </c>
      <c r="E1988" t="s">
        <v>30</v>
      </c>
      <c r="F1988">
        <v>69</v>
      </c>
      <c r="G1988">
        <v>69</v>
      </c>
      <c r="H1988">
        <v>100</v>
      </c>
      <c r="I1988">
        <v>25</v>
      </c>
      <c r="J1988">
        <v>6</v>
      </c>
      <c r="K1988">
        <v>16</v>
      </c>
      <c r="L1988">
        <v>19</v>
      </c>
      <c r="M1988" s="39"/>
    </row>
    <row r="1989" spans="1:13" x14ac:dyDescent="0.35">
      <c r="A1989" t="str">
        <f t="shared" si="31"/>
        <v>31 DayApril-June 2024NHS BordersBreast (screened excluded)</v>
      </c>
      <c r="B1989" t="s">
        <v>199</v>
      </c>
      <c r="C1989" t="s">
        <v>194</v>
      </c>
      <c r="D1989" t="s">
        <v>0</v>
      </c>
      <c r="E1989" t="s">
        <v>30</v>
      </c>
      <c r="F1989">
        <v>22</v>
      </c>
      <c r="G1989">
        <v>22</v>
      </c>
      <c r="H1989">
        <v>100</v>
      </c>
      <c r="I1989">
        <v>30</v>
      </c>
      <c r="J1989">
        <v>0</v>
      </c>
      <c r="M1989" s="38"/>
    </row>
    <row r="1990" spans="1:13" x14ac:dyDescent="0.35">
      <c r="A1990" t="str">
        <f t="shared" si="31"/>
        <v>31 DayApril-June 2024NHS Dumfries &amp; GallowayBreast (screened excluded)</v>
      </c>
      <c r="B1990" t="s">
        <v>199</v>
      </c>
      <c r="C1990" t="s">
        <v>194</v>
      </c>
      <c r="D1990" t="s">
        <v>163</v>
      </c>
      <c r="E1990" t="s">
        <v>30</v>
      </c>
      <c r="F1990">
        <v>20</v>
      </c>
      <c r="G1990">
        <v>20</v>
      </c>
      <c r="H1990">
        <v>100</v>
      </c>
      <c r="I1990">
        <v>28</v>
      </c>
      <c r="J1990">
        <v>10</v>
      </c>
      <c r="M1990" s="39"/>
    </row>
    <row r="1991" spans="1:13" x14ac:dyDescent="0.35">
      <c r="A1991" t="str">
        <f t="shared" si="31"/>
        <v>31 DayApril-June 2024NHS FifeBreast (screened excluded)</v>
      </c>
      <c r="B1991" t="s">
        <v>199</v>
      </c>
      <c r="C1991" t="s">
        <v>194</v>
      </c>
      <c r="D1991" t="s">
        <v>164</v>
      </c>
      <c r="E1991" t="s">
        <v>30</v>
      </c>
      <c r="F1991">
        <v>43</v>
      </c>
      <c r="G1991">
        <v>43</v>
      </c>
      <c r="H1991">
        <v>100</v>
      </c>
      <c r="I1991">
        <v>29</v>
      </c>
      <c r="J1991">
        <v>11</v>
      </c>
      <c r="K1991">
        <v>20</v>
      </c>
      <c r="L1991">
        <v>25</v>
      </c>
      <c r="M1991" s="38"/>
    </row>
    <row r="1992" spans="1:13" x14ac:dyDescent="0.35">
      <c r="A1992" t="str">
        <f t="shared" si="31"/>
        <v>31 DayApril-June 2024NHS Forth ValleyBreast (screened excluded)</v>
      </c>
      <c r="B1992" t="s">
        <v>199</v>
      </c>
      <c r="C1992" t="s">
        <v>194</v>
      </c>
      <c r="D1992" t="s">
        <v>165</v>
      </c>
      <c r="E1992" t="s">
        <v>30</v>
      </c>
      <c r="F1992">
        <v>64</v>
      </c>
      <c r="G1992">
        <v>63</v>
      </c>
      <c r="H1992">
        <v>98.4375</v>
      </c>
      <c r="I1992">
        <v>33</v>
      </c>
      <c r="J1992">
        <v>10</v>
      </c>
      <c r="K1992">
        <v>26</v>
      </c>
      <c r="L1992">
        <v>27</v>
      </c>
      <c r="M1992" s="39"/>
    </row>
    <row r="1993" spans="1:13" x14ac:dyDescent="0.35">
      <c r="A1993" t="str">
        <f t="shared" si="31"/>
        <v>31 DayApril-June 2024NHS GrampianBreast (screened excluded)</v>
      </c>
      <c r="B1993" t="s">
        <v>199</v>
      </c>
      <c r="C1993" t="s">
        <v>194</v>
      </c>
      <c r="D1993" t="s">
        <v>166</v>
      </c>
      <c r="E1993" t="s">
        <v>30</v>
      </c>
      <c r="F1993">
        <v>66</v>
      </c>
      <c r="G1993">
        <v>63</v>
      </c>
      <c r="H1993">
        <v>95.454545454545496</v>
      </c>
      <c r="I1993">
        <v>63</v>
      </c>
      <c r="J1993">
        <v>7</v>
      </c>
      <c r="K1993">
        <v>22</v>
      </c>
      <c r="L1993">
        <v>26</v>
      </c>
      <c r="M1993" s="38"/>
    </row>
    <row r="1994" spans="1:13" x14ac:dyDescent="0.35">
      <c r="A1994" t="str">
        <f t="shared" si="31"/>
        <v>31 DayApril-June 2024NHS Greater Glasgow &amp; ClydeBreast (screened excluded)</v>
      </c>
      <c r="B1994" t="s">
        <v>199</v>
      </c>
      <c r="C1994" t="s">
        <v>194</v>
      </c>
      <c r="D1994" t="s">
        <v>11</v>
      </c>
      <c r="E1994" t="s">
        <v>30</v>
      </c>
      <c r="F1994">
        <v>214</v>
      </c>
      <c r="G1994">
        <v>207</v>
      </c>
      <c r="H1994">
        <v>96.728971962616797</v>
      </c>
      <c r="I1994">
        <v>75</v>
      </c>
      <c r="J1994">
        <v>12</v>
      </c>
      <c r="K1994">
        <v>25</v>
      </c>
      <c r="L1994">
        <v>28</v>
      </c>
      <c r="M1994" s="39"/>
    </row>
    <row r="1995" spans="1:13" x14ac:dyDescent="0.35">
      <c r="A1995" t="str">
        <f t="shared" si="31"/>
        <v>31 DayApril-June 2024NHS HighlandBreast (screened excluded)</v>
      </c>
      <c r="B1995" t="s">
        <v>199</v>
      </c>
      <c r="C1995" t="s">
        <v>194</v>
      </c>
      <c r="D1995" t="s">
        <v>1</v>
      </c>
      <c r="E1995" t="s">
        <v>30</v>
      </c>
      <c r="F1995">
        <v>40</v>
      </c>
      <c r="G1995">
        <v>38</v>
      </c>
      <c r="H1995">
        <v>95</v>
      </c>
      <c r="I1995">
        <v>41</v>
      </c>
      <c r="J1995">
        <v>12</v>
      </c>
      <c r="K1995">
        <v>27</v>
      </c>
      <c r="L1995">
        <v>27</v>
      </c>
      <c r="M1995" s="38"/>
    </row>
    <row r="1996" spans="1:13" x14ac:dyDescent="0.35">
      <c r="A1996" t="str">
        <f t="shared" si="31"/>
        <v>31 DayApril-June 2024NHS LanarkshireBreast (screened excluded)</v>
      </c>
      <c r="B1996" t="s">
        <v>199</v>
      </c>
      <c r="C1996" t="s">
        <v>194</v>
      </c>
      <c r="D1996" t="s">
        <v>2</v>
      </c>
      <c r="E1996" t="s">
        <v>30</v>
      </c>
      <c r="F1996">
        <v>66</v>
      </c>
      <c r="G1996">
        <v>66</v>
      </c>
      <c r="H1996">
        <v>100</v>
      </c>
      <c r="I1996">
        <v>31</v>
      </c>
      <c r="J1996">
        <v>2</v>
      </c>
      <c r="K1996">
        <v>28</v>
      </c>
      <c r="L1996">
        <v>31</v>
      </c>
      <c r="M1996" s="39"/>
    </row>
    <row r="1997" spans="1:13" x14ac:dyDescent="0.35">
      <c r="A1997" t="str">
        <f t="shared" si="31"/>
        <v>31 DayApril-June 2024NHS LothianBreast (screened excluded)</v>
      </c>
      <c r="B1997" t="s">
        <v>199</v>
      </c>
      <c r="C1997" t="s">
        <v>194</v>
      </c>
      <c r="D1997" t="s">
        <v>3</v>
      </c>
      <c r="E1997" t="s">
        <v>30</v>
      </c>
      <c r="F1997">
        <v>157</v>
      </c>
      <c r="G1997">
        <v>149</v>
      </c>
      <c r="H1997">
        <v>94.904458598726094</v>
      </c>
      <c r="I1997">
        <v>43</v>
      </c>
      <c r="J1997">
        <v>7</v>
      </c>
      <c r="K1997">
        <v>26</v>
      </c>
      <c r="L1997">
        <v>31</v>
      </c>
      <c r="M1997" s="38"/>
    </row>
    <row r="1998" spans="1:13" x14ac:dyDescent="0.35">
      <c r="A1998" t="str">
        <f t="shared" si="31"/>
        <v>31 DayApril-June 2024NHS ScotlandBreast (screened excluded)</v>
      </c>
      <c r="B1998" t="s">
        <v>199</v>
      </c>
      <c r="C1998" t="s">
        <v>194</v>
      </c>
      <c r="D1998" t="s">
        <v>8</v>
      </c>
      <c r="E1998" t="s">
        <v>30</v>
      </c>
      <c r="F1998">
        <v>855</v>
      </c>
      <c r="G1998">
        <v>833</v>
      </c>
      <c r="H1998">
        <v>97.426900584795305</v>
      </c>
      <c r="I1998">
        <v>75</v>
      </c>
      <c r="J1998">
        <v>8</v>
      </c>
      <c r="K1998">
        <v>25</v>
      </c>
      <c r="L1998">
        <v>28</v>
      </c>
      <c r="M1998" s="39"/>
    </row>
    <row r="1999" spans="1:13" x14ac:dyDescent="0.35">
      <c r="A1999" t="str">
        <f t="shared" si="31"/>
        <v>31 DayApril-June 2024NHS TaysideBreast (screened excluded)</v>
      </c>
      <c r="B1999" t="s">
        <v>199</v>
      </c>
      <c r="C1999" t="s">
        <v>194</v>
      </c>
      <c r="D1999" t="s">
        <v>6</v>
      </c>
      <c r="E1999" t="s">
        <v>30</v>
      </c>
      <c r="F1999">
        <v>93</v>
      </c>
      <c r="G1999">
        <v>92</v>
      </c>
      <c r="H1999">
        <v>98.924731182795696</v>
      </c>
      <c r="I1999">
        <v>47</v>
      </c>
      <c r="J1999">
        <v>6</v>
      </c>
      <c r="K1999">
        <v>20</v>
      </c>
      <c r="L1999">
        <v>24</v>
      </c>
      <c r="M1999" s="38"/>
    </row>
    <row r="2000" spans="1:13" x14ac:dyDescent="0.35">
      <c r="A2000" t="str">
        <f t="shared" si="31"/>
        <v>31 DayApril-June 2024NHS Western IslesBreast (screened excluded)</v>
      </c>
      <c r="B2000" t="s">
        <v>199</v>
      </c>
      <c r="C2000" t="s">
        <v>194</v>
      </c>
      <c r="D2000" t="s">
        <v>7</v>
      </c>
      <c r="E2000" t="s">
        <v>30</v>
      </c>
      <c r="F2000">
        <v>1</v>
      </c>
      <c r="G2000">
        <v>1</v>
      </c>
      <c r="H2000">
        <v>100</v>
      </c>
      <c r="I2000">
        <v>2</v>
      </c>
      <c r="M2000" s="39"/>
    </row>
    <row r="2001" spans="1:13" x14ac:dyDescent="0.35">
      <c r="A2001" t="str">
        <f t="shared" si="31"/>
        <v>31 DayApril-June 2024SCANBreast (screened excluded)</v>
      </c>
      <c r="B2001" t="s">
        <v>199</v>
      </c>
      <c r="C2001" t="s">
        <v>194</v>
      </c>
      <c r="D2001" t="s">
        <v>9</v>
      </c>
      <c r="E2001" t="s">
        <v>30</v>
      </c>
      <c r="F2001">
        <v>242</v>
      </c>
      <c r="G2001">
        <v>234</v>
      </c>
      <c r="H2001">
        <v>96.694214876033101</v>
      </c>
      <c r="I2001">
        <v>43</v>
      </c>
      <c r="J2001">
        <v>8</v>
      </c>
      <c r="K2001">
        <v>25</v>
      </c>
      <c r="L2001">
        <v>29</v>
      </c>
      <c r="M2001" s="38"/>
    </row>
    <row r="2002" spans="1:13" x14ac:dyDescent="0.35">
      <c r="A2002" t="str">
        <f t="shared" ref="A2002:A2065" si="32">CONCATENATE(B2002,C2002,D2002,E2002)</f>
        <v>31 DayApril-June 2024WOSCANBreast (screened excluded)</v>
      </c>
      <c r="B2002" t="s">
        <v>199</v>
      </c>
      <c r="C2002" t="s">
        <v>194</v>
      </c>
      <c r="D2002" t="s">
        <v>10</v>
      </c>
      <c r="E2002" t="s">
        <v>30</v>
      </c>
      <c r="F2002">
        <v>413</v>
      </c>
      <c r="G2002">
        <v>405</v>
      </c>
      <c r="H2002">
        <v>98.0629539951574</v>
      </c>
      <c r="I2002">
        <v>75</v>
      </c>
      <c r="J2002">
        <v>9</v>
      </c>
      <c r="K2002">
        <v>25</v>
      </c>
      <c r="L2002">
        <v>28</v>
      </c>
      <c r="M2002" s="39"/>
    </row>
    <row r="2003" spans="1:13" x14ac:dyDescent="0.35">
      <c r="A2003" t="str">
        <f t="shared" si="32"/>
        <v>31 DayApril-June 2024NCABreast (screened only)</v>
      </c>
      <c r="B2003" t="s">
        <v>199</v>
      </c>
      <c r="C2003" t="s">
        <v>194</v>
      </c>
      <c r="D2003" t="s">
        <v>150</v>
      </c>
      <c r="E2003" t="s">
        <v>31</v>
      </c>
      <c r="F2003">
        <v>143</v>
      </c>
      <c r="G2003">
        <v>118</v>
      </c>
      <c r="H2003">
        <v>82.517482517482506</v>
      </c>
      <c r="I2003">
        <v>100</v>
      </c>
      <c r="J2003">
        <v>14</v>
      </c>
      <c r="K2003">
        <v>38</v>
      </c>
      <c r="L2003">
        <v>45</v>
      </c>
      <c r="M2003" s="38"/>
    </row>
    <row r="2004" spans="1:13" x14ac:dyDescent="0.35">
      <c r="A2004" t="str">
        <f t="shared" si="32"/>
        <v>31 DayApril-June 2024NHS Ayrshire &amp; ArranBreast (screened only)</v>
      </c>
      <c r="B2004" t="s">
        <v>199</v>
      </c>
      <c r="C2004" t="s">
        <v>194</v>
      </c>
      <c r="D2004" t="s">
        <v>162</v>
      </c>
      <c r="E2004" t="s">
        <v>31</v>
      </c>
      <c r="F2004">
        <v>38</v>
      </c>
      <c r="G2004">
        <v>38</v>
      </c>
      <c r="H2004">
        <v>100</v>
      </c>
      <c r="I2004">
        <v>27</v>
      </c>
      <c r="J2004">
        <v>12</v>
      </c>
      <c r="M2004" s="39"/>
    </row>
    <row r="2005" spans="1:13" x14ac:dyDescent="0.35">
      <c r="A2005" t="str">
        <f t="shared" si="32"/>
        <v>31 DayApril-June 2024NHS BordersBreast (screened only)</v>
      </c>
      <c r="B2005" t="s">
        <v>199</v>
      </c>
      <c r="C2005" t="s">
        <v>194</v>
      </c>
      <c r="D2005" t="s">
        <v>0</v>
      </c>
      <c r="E2005" t="s">
        <v>31</v>
      </c>
      <c r="F2005">
        <v>22</v>
      </c>
      <c r="G2005">
        <v>20</v>
      </c>
      <c r="H2005">
        <v>90.909090909090907</v>
      </c>
      <c r="I2005">
        <v>44</v>
      </c>
      <c r="J2005">
        <v>14</v>
      </c>
      <c r="M2005" s="38"/>
    </row>
    <row r="2006" spans="1:13" x14ac:dyDescent="0.35">
      <c r="A2006" t="str">
        <f t="shared" si="32"/>
        <v>31 DayApril-June 2024NHS Dumfries &amp; GallowayBreast (screened only)</v>
      </c>
      <c r="B2006" t="s">
        <v>199</v>
      </c>
      <c r="C2006" t="s">
        <v>194</v>
      </c>
      <c r="D2006" t="s">
        <v>163</v>
      </c>
      <c r="E2006" t="s">
        <v>31</v>
      </c>
      <c r="F2006">
        <v>7</v>
      </c>
      <c r="G2006">
        <v>7</v>
      </c>
      <c r="H2006">
        <v>100</v>
      </c>
      <c r="I2006">
        <v>29</v>
      </c>
      <c r="J2006">
        <v>0</v>
      </c>
      <c r="M2006" s="39"/>
    </row>
    <row r="2007" spans="1:13" x14ac:dyDescent="0.35">
      <c r="A2007" t="str">
        <f t="shared" si="32"/>
        <v>31 DayApril-June 2024NHS FifeBreast (screened only)</v>
      </c>
      <c r="B2007" t="s">
        <v>199</v>
      </c>
      <c r="C2007" t="s">
        <v>194</v>
      </c>
      <c r="D2007" t="s">
        <v>164</v>
      </c>
      <c r="E2007" t="s">
        <v>31</v>
      </c>
      <c r="F2007">
        <v>2</v>
      </c>
      <c r="G2007">
        <v>2</v>
      </c>
      <c r="H2007">
        <v>100</v>
      </c>
      <c r="I2007">
        <v>20</v>
      </c>
      <c r="M2007" s="38"/>
    </row>
    <row r="2008" spans="1:13" x14ac:dyDescent="0.35">
      <c r="A2008" t="str">
        <f t="shared" si="32"/>
        <v>31 DayApril-June 2024NHS Forth ValleyBreast (screened only)</v>
      </c>
      <c r="B2008" t="s">
        <v>199</v>
      </c>
      <c r="C2008" t="s">
        <v>194</v>
      </c>
      <c r="D2008" t="s">
        <v>165</v>
      </c>
      <c r="E2008" t="s">
        <v>31</v>
      </c>
      <c r="F2008">
        <v>18</v>
      </c>
      <c r="G2008">
        <v>18</v>
      </c>
      <c r="H2008">
        <v>100</v>
      </c>
      <c r="I2008">
        <v>31</v>
      </c>
      <c r="J2008">
        <v>20</v>
      </c>
      <c r="M2008" s="39"/>
    </row>
    <row r="2009" spans="1:13" x14ac:dyDescent="0.35">
      <c r="A2009" t="str">
        <f t="shared" si="32"/>
        <v>31 DayApril-June 2024NHS GrampianBreast (screened only)</v>
      </c>
      <c r="B2009" t="s">
        <v>199</v>
      </c>
      <c r="C2009" t="s">
        <v>194</v>
      </c>
      <c r="D2009" t="s">
        <v>166</v>
      </c>
      <c r="E2009" t="s">
        <v>31</v>
      </c>
      <c r="F2009">
        <v>80</v>
      </c>
      <c r="G2009">
        <v>60</v>
      </c>
      <c r="H2009">
        <v>75</v>
      </c>
      <c r="I2009">
        <v>100</v>
      </c>
      <c r="J2009">
        <v>16</v>
      </c>
      <c r="K2009">
        <v>43</v>
      </c>
      <c r="L2009">
        <v>49</v>
      </c>
      <c r="M2009" s="38"/>
    </row>
    <row r="2010" spans="1:13" x14ac:dyDescent="0.35">
      <c r="A2010" t="str">
        <f t="shared" si="32"/>
        <v>31 DayApril-June 2024NHS Greater Glasgow &amp; ClydeBreast (screened only)</v>
      </c>
      <c r="B2010" t="s">
        <v>199</v>
      </c>
      <c r="C2010" t="s">
        <v>194</v>
      </c>
      <c r="D2010" t="s">
        <v>11</v>
      </c>
      <c r="E2010" t="s">
        <v>31</v>
      </c>
      <c r="F2010">
        <v>64</v>
      </c>
      <c r="G2010">
        <v>64</v>
      </c>
      <c r="H2010">
        <v>100</v>
      </c>
      <c r="I2010">
        <v>31</v>
      </c>
      <c r="J2010">
        <v>14</v>
      </c>
      <c r="K2010">
        <v>26</v>
      </c>
      <c r="L2010">
        <v>27</v>
      </c>
      <c r="M2010" s="39"/>
    </row>
    <row r="2011" spans="1:13" x14ac:dyDescent="0.35">
      <c r="A2011" t="str">
        <f t="shared" si="32"/>
        <v>31 DayApril-June 2024NHS HighlandBreast (screened only)</v>
      </c>
      <c r="B2011" t="s">
        <v>199</v>
      </c>
      <c r="C2011" t="s">
        <v>194</v>
      </c>
      <c r="D2011" t="s">
        <v>1</v>
      </c>
      <c r="E2011" t="s">
        <v>31</v>
      </c>
      <c r="F2011">
        <v>24</v>
      </c>
      <c r="G2011">
        <v>19</v>
      </c>
      <c r="H2011">
        <v>79.1666666666667</v>
      </c>
      <c r="I2011">
        <v>41</v>
      </c>
      <c r="J2011">
        <v>20</v>
      </c>
      <c r="M2011" s="38"/>
    </row>
    <row r="2012" spans="1:13" x14ac:dyDescent="0.35">
      <c r="A2012" t="str">
        <f t="shared" si="32"/>
        <v>31 DayApril-June 2024NHS LanarkshireBreast (screened only)</v>
      </c>
      <c r="B2012" t="s">
        <v>199</v>
      </c>
      <c r="C2012" t="s">
        <v>194</v>
      </c>
      <c r="D2012" t="s">
        <v>2</v>
      </c>
      <c r="E2012" t="s">
        <v>31</v>
      </c>
      <c r="F2012">
        <v>29</v>
      </c>
      <c r="G2012">
        <v>26</v>
      </c>
      <c r="H2012">
        <v>89.655172413793096</v>
      </c>
      <c r="I2012">
        <v>56</v>
      </c>
      <c r="J2012">
        <v>22</v>
      </c>
      <c r="M2012" s="39"/>
    </row>
    <row r="2013" spans="1:13" x14ac:dyDescent="0.35">
      <c r="A2013" t="str">
        <f t="shared" si="32"/>
        <v>31 DayApril-June 2024NHS LothianBreast (screened only)</v>
      </c>
      <c r="B2013" t="s">
        <v>199</v>
      </c>
      <c r="C2013" t="s">
        <v>194</v>
      </c>
      <c r="D2013" t="s">
        <v>3</v>
      </c>
      <c r="E2013" t="s">
        <v>31</v>
      </c>
      <c r="F2013">
        <v>81</v>
      </c>
      <c r="G2013">
        <v>81</v>
      </c>
      <c r="H2013">
        <v>100</v>
      </c>
      <c r="I2013">
        <v>31</v>
      </c>
      <c r="J2013">
        <v>17</v>
      </c>
      <c r="K2013">
        <v>28</v>
      </c>
      <c r="L2013">
        <v>29</v>
      </c>
      <c r="M2013" s="38"/>
    </row>
    <row r="2014" spans="1:13" x14ac:dyDescent="0.35">
      <c r="A2014" t="str">
        <f t="shared" si="32"/>
        <v>31 DayApril-June 2024NHS ScotlandBreast (screened only)</v>
      </c>
      <c r="B2014" t="s">
        <v>199</v>
      </c>
      <c r="C2014" t="s">
        <v>194</v>
      </c>
      <c r="D2014" t="s">
        <v>8</v>
      </c>
      <c r="E2014" t="s">
        <v>31</v>
      </c>
      <c r="F2014">
        <v>404</v>
      </c>
      <c r="G2014">
        <v>374</v>
      </c>
      <c r="H2014">
        <v>92.574257425742601</v>
      </c>
      <c r="I2014">
        <v>100</v>
      </c>
      <c r="J2014">
        <v>15</v>
      </c>
      <c r="K2014">
        <v>30</v>
      </c>
      <c r="L2014">
        <v>36</v>
      </c>
      <c r="M2014" s="39"/>
    </row>
    <row r="2015" spans="1:13" x14ac:dyDescent="0.35">
      <c r="A2015" t="str">
        <f t="shared" si="32"/>
        <v>31 DayApril-June 2024NHS TaysideBreast (screened only)</v>
      </c>
      <c r="B2015" t="s">
        <v>199</v>
      </c>
      <c r="C2015" t="s">
        <v>194</v>
      </c>
      <c r="D2015" t="s">
        <v>6</v>
      </c>
      <c r="E2015" t="s">
        <v>31</v>
      </c>
      <c r="F2015">
        <v>39</v>
      </c>
      <c r="G2015">
        <v>39</v>
      </c>
      <c r="H2015">
        <v>100</v>
      </c>
      <c r="I2015">
        <v>26</v>
      </c>
      <c r="J2015">
        <v>12</v>
      </c>
      <c r="M2015" s="38"/>
    </row>
    <row r="2016" spans="1:13" x14ac:dyDescent="0.35">
      <c r="A2016" t="str">
        <f t="shared" si="32"/>
        <v>31 DayApril-June 2024SCANBreast (screened only)</v>
      </c>
      <c r="B2016" t="s">
        <v>199</v>
      </c>
      <c r="C2016" t="s">
        <v>194</v>
      </c>
      <c r="D2016" t="s">
        <v>9</v>
      </c>
      <c r="E2016" t="s">
        <v>31</v>
      </c>
      <c r="F2016">
        <v>112</v>
      </c>
      <c r="G2016">
        <v>110</v>
      </c>
      <c r="H2016">
        <v>98.214285714285694</v>
      </c>
      <c r="I2016">
        <v>44</v>
      </c>
      <c r="J2016">
        <v>16</v>
      </c>
      <c r="K2016">
        <v>28</v>
      </c>
      <c r="L2016">
        <v>29</v>
      </c>
      <c r="M2016" s="39"/>
    </row>
    <row r="2017" spans="1:13" x14ac:dyDescent="0.35">
      <c r="A2017" t="str">
        <f t="shared" si="32"/>
        <v>31 DayApril-June 2024WOSCANBreast (screened only)</v>
      </c>
      <c r="B2017" t="s">
        <v>199</v>
      </c>
      <c r="C2017" t="s">
        <v>194</v>
      </c>
      <c r="D2017" t="s">
        <v>10</v>
      </c>
      <c r="E2017" t="s">
        <v>31</v>
      </c>
      <c r="F2017">
        <v>149</v>
      </c>
      <c r="G2017">
        <v>146</v>
      </c>
      <c r="H2017">
        <v>97.986577181208105</v>
      </c>
      <c r="I2017">
        <v>56</v>
      </c>
      <c r="J2017">
        <v>14</v>
      </c>
      <c r="K2017">
        <v>27</v>
      </c>
      <c r="L2017">
        <v>31</v>
      </c>
      <c r="M2017" s="38"/>
    </row>
    <row r="2018" spans="1:13" x14ac:dyDescent="0.35">
      <c r="A2018" t="str">
        <f t="shared" si="32"/>
        <v>31 DayApril-June 2024NCACervical</v>
      </c>
      <c r="B2018" t="s">
        <v>199</v>
      </c>
      <c r="C2018" t="s">
        <v>194</v>
      </c>
      <c r="D2018" t="s">
        <v>150</v>
      </c>
      <c r="E2018" t="s">
        <v>13</v>
      </c>
      <c r="F2018">
        <v>18</v>
      </c>
      <c r="G2018">
        <v>18</v>
      </c>
      <c r="H2018">
        <v>100</v>
      </c>
      <c r="I2018">
        <v>30</v>
      </c>
      <c r="J2018">
        <v>16</v>
      </c>
      <c r="M2018" s="39"/>
    </row>
    <row r="2019" spans="1:13" x14ac:dyDescent="0.35">
      <c r="A2019" t="str">
        <f t="shared" si="32"/>
        <v>31 DayApril-June 2024NHS Dumfries &amp; GallowayCervical</v>
      </c>
      <c r="B2019" t="s">
        <v>199</v>
      </c>
      <c r="C2019" t="s">
        <v>194</v>
      </c>
      <c r="D2019" t="s">
        <v>163</v>
      </c>
      <c r="E2019" t="s">
        <v>13</v>
      </c>
      <c r="F2019">
        <v>2</v>
      </c>
      <c r="G2019">
        <v>2</v>
      </c>
      <c r="H2019">
        <v>100</v>
      </c>
      <c r="I2019">
        <v>0</v>
      </c>
      <c r="M2019" s="38"/>
    </row>
    <row r="2020" spans="1:13" x14ac:dyDescent="0.35">
      <c r="A2020" t="str">
        <f t="shared" si="32"/>
        <v>31 DayApril-June 2024NHS FifeCervical</v>
      </c>
      <c r="B2020" t="s">
        <v>199</v>
      </c>
      <c r="C2020" t="s">
        <v>194</v>
      </c>
      <c r="D2020" t="s">
        <v>164</v>
      </c>
      <c r="E2020" t="s">
        <v>13</v>
      </c>
      <c r="F2020">
        <v>3</v>
      </c>
      <c r="G2020">
        <v>3</v>
      </c>
      <c r="H2020">
        <v>100</v>
      </c>
      <c r="I2020">
        <v>3</v>
      </c>
      <c r="J2020">
        <v>0</v>
      </c>
      <c r="M2020" s="39"/>
    </row>
    <row r="2021" spans="1:13" x14ac:dyDescent="0.35">
      <c r="A2021" t="str">
        <f t="shared" si="32"/>
        <v>31 DayApril-June 2024NHS GrampianCervical</v>
      </c>
      <c r="B2021" t="s">
        <v>199</v>
      </c>
      <c r="C2021" t="s">
        <v>194</v>
      </c>
      <c r="D2021" t="s">
        <v>166</v>
      </c>
      <c r="E2021" t="s">
        <v>13</v>
      </c>
      <c r="F2021">
        <v>10</v>
      </c>
      <c r="G2021">
        <v>10</v>
      </c>
      <c r="H2021">
        <v>100</v>
      </c>
      <c r="I2021">
        <v>27</v>
      </c>
      <c r="J2021">
        <v>13</v>
      </c>
      <c r="M2021" s="38"/>
    </row>
    <row r="2022" spans="1:13" x14ac:dyDescent="0.35">
      <c r="A2022" t="str">
        <f t="shared" si="32"/>
        <v>31 DayApril-June 2024NHS Greater Glasgow &amp; ClydeCervical</v>
      </c>
      <c r="B2022" t="s">
        <v>199</v>
      </c>
      <c r="C2022" t="s">
        <v>194</v>
      </c>
      <c r="D2022" t="s">
        <v>11</v>
      </c>
      <c r="E2022" t="s">
        <v>13</v>
      </c>
      <c r="F2022">
        <v>26</v>
      </c>
      <c r="G2022">
        <v>26</v>
      </c>
      <c r="H2022">
        <v>100</v>
      </c>
      <c r="I2022">
        <v>29</v>
      </c>
      <c r="J2022">
        <v>14</v>
      </c>
      <c r="M2022" s="39"/>
    </row>
    <row r="2023" spans="1:13" x14ac:dyDescent="0.35">
      <c r="A2023" t="str">
        <f t="shared" si="32"/>
        <v>31 DayApril-June 2024NHS HighlandCervical</v>
      </c>
      <c r="B2023" t="s">
        <v>199</v>
      </c>
      <c r="C2023" t="s">
        <v>194</v>
      </c>
      <c r="D2023" t="s">
        <v>1</v>
      </c>
      <c r="E2023" t="s">
        <v>13</v>
      </c>
      <c r="F2023">
        <v>2</v>
      </c>
      <c r="G2023">
        <v>2</v>
      </c>
      <c r="H2023">
        <v>100</v>
      </c>
      <c r="I2023">
        <v>18</v>
      </c>
      <c r="M2023" s="38"/>
    </row>
    <row r="2024" spans="1:13" x14ac:dyDescent="0.35">
      <c r="A2024" t="str">
        <f t="shared" si="32"/>
        <v>31 DayApril-June 2024NHS LanarkshireCervical</v>
      </c>
      <c r="B2024" t="s">
        <v>199</v>
      </c>
      <c r="C2024" t="s">
        <v>194</v>
      </c>
      <c r="D2024" t="s">
        <v>2</v>
      </c>
      <c r="E2024" t="s">
        <v>13</v>
      </c>
      <c r="F2024">
        <v>9</v>
      </c>
      <c r="G2024">
        <v>9</v>
      </c>
      <c r="H2024">
        <v>100</v>
      </c>
      <c r="I2024">
        <v>26</v>
      </c>
      <c r="J2024">
        <v>0</v>
      </c>
      <c r="M2024" s="39"/>
    </row>
    <row r="2025" spans="1:13" x14ac:dyDescent="0.35">
      <c r="A2025" t="str">
        <f t="shared" si="32"/>
        <v>31 DayApril-June 2024NHS LothianCervical</v>
      </c>
      <c r="B2025" t="s">
        <v>199</v>
      </c>
      <c r="C2025" t="s">
        <v>194</v>
      </c>
      <c r="D2025" t="s">
        <v>3</v>
      </c>
      <c r="E2025" t="s">
        <v>13</v>
      </c>
      <c r="F2025">
        <v>18</v>
      </c>
      <c r="G2025">
        <v>16</v>
      </c>
      <c r="H2025">
        <v>88.8888888888889</v>
      </c>
      <c r="I2025">
        <v>33</v>
      </c>
      <c r="J2025">
        <v>20</v>
      </c>
      <c r="M2025" s="38"/>
    </row>
    <row r="2026" spans="1:13" x14ac:dyDescent="0.35">
      <c r="A2026" t="str">
        <f t="shared" si="32"/>
        <v>31 DayApril-June 2024NHS ScotlandCervical</v>
      </c>
      <c r="B2026" t="s">
        <v>199</v>
      </c>
      <c r="C2026" t="s">
        <v>194</v>
      </c>
      <c r="D2026" t="s">
        <v>8</v>
      </c>
      <c r="E2026" t="s">
        <v>13</v>
      </c>
      <c r="F2026">
        <v>76</v>
      </c>
      <c r="G2026">
        <v>74</v>
      </c>
      <c r="H2026">
        <v>97.368421052631604</v>
      </c>
      <c r="I2026">
        <v>33</v>
      </c>
      <c r="J2026">
        <v>14</v>
      </c>
      <c r="K2026">
        <v>26</v>
      </c>
      <c r="L2026">
        <v>28</v>
      </c>
      <c r="M2026" s="39"/>
    </row>
    <row r="2027" spans="1:13" x14ac:dyDescent="0.35">
      <c r="A2027" t="str">
        <f t="shared" si="32"/>
        <v>31 DayApril-June 2024NHS TaysideCervical</v>
      </c>
      <c r="B2027" t="s">
        <v>199</v>
      </c>
      <c r="C2027" t="s">
        <v>194</v>
      </c>
      <c r="D2027" t="s">
        <v>6</v>
      </c>
      <c r="E2027" t="s">
        <v>13</v>
      </c>
      <c r="F2027">
        <v>6</v>
      </c>
      <c r="G2027">
        <v>6</v>
      </c>
      <c r="H2027">
        <v>100</v>
      </c>
      <c r="I2027">
        <v>30</v>
      </c>
      <c r="J2027">
        <v>24</v>
      </c>
      <c r="M2027" s="38"/>
    </row>
    <row r="2028" spans="1:13" x14ac:dyDescent="0.35">
      <c r="A2028" t="str">
        <f t="shared" si="32"/>
        <v>31 DayApril-June 2024SCANCervical</v>
      </c>
      <c r="B2028" t="s">
        <v>199</v>
      </c>
      <c r="C2028" t="s">
        <v>194</v>
      </c>
      <c r="D2028" t="s">
        <v>9</v>
      </c>
      <c r="E2028" t="s">
        <v>13</v>
      </c>
      <c r="F2028">
        <v>23</v>
      </c>
      <c r="G2028">
        <v>21</v>
      </c>
      <c r="H2028">
        <v>91.304347826086996</v>
      </c>
      <c r="I2028">
        <v>33</v>
      </c>
      <c r="J2028">
        <v>14</v>
      </c>
      <c r="M2028" s="39"/>
    </row>
    <row r="2029" spans="1:13" x14ac:dyDescent="0.35">
      <c r="A2029" t="str">
        <f t="shared" si="32"/>
        <v>31 DayApril-June 2024WOSCANCervical</v>
      </c>
      <c r="B2029" t="s">
        <v>199</v>
      </c>
      <c r="C2029" t="s">
        <v>194</v>
      </c>
      <c r="D2029" t="s">
        <v>10</v>
      </c>
      <c r="E2029" t="s">
        <v>13</v>
      </c>
      <c r="F2029">
        <v>35</v>
      </c>
      <c r="G2029">
        <v>35</v>
      </c>
      <c r="H2029">
        <v>100</v>
      </c>
      <c r="I2029">
        <v>29</v>
      </c>
      <c r="J2029">
        <v>12</v>
      </c>
      <c r="M2029" s="38"/>
    </row>
    <row r="2030" spans="1:13" x14ac:dyDescent="0.35">
      <c r="A2030" t="str">
        <f t="shared" si="32"/>
        <v>31 DayApril-June 2024NCACervical (screened excluded)</v>
      </c>
      <c r="B2030" t="s">
        <v>199</v>
      </c>
      <c r="C2030" t="s">
        <v>194</v>
      </c>
      <c r="D2030" t="s">
        <v>150</v>
      </c>
      <c r="E2030" t="s">
        <v>32</v>
      </c>
      <c r="F2030">
        <v>12</v>
      </c>
      <c r="G2030">
        <v>12</v>
      </c>
      <c r="H2030">
        <v>100</v>
      </c>
      <c r="I2030">
        <v>30</v>
      </c>
      <c r="J2030">
        <v>18</v>
      </c>
      <c r="M2030" s="39"/>
    </row>
    <row r="2031" spans="1:13" x14ac:dyDescent="0.35">
      <c r="A2031" t="str">
        <f t="shared" si="32"/>
        <v>31 DayApril-June 2024NHS Dumfries &amp; GallowayCervical (screened excluded)</v>
      </c>
      <c r="B2031" t="s">
        <v>199</v>
      </c>
      <c r="C2031" t="s">
        <v>194</v>
      </c>
      <c r="D2031" t="s">
        <v>163</v>
      </c>
      <c r="E2031" t="s">
        <v>32</v>
      </c>
      <c r="F2031">
        <v>1</v>
      </c>
      <c r="G2031">
        <v>1</v>
      </c>
      <c r="H2031">
        <v>100</v>
      </c>
      <c r="I2031">
        <v>0</v>
      </c>
      <c r="M2031" s="38"/>
    </row>
    <row r="2032" spans="1:13" x14ac:dyDescent="0.35">
      <c r="A2032" t="str">
        <f t="shared" si="32"/>
        <v>31 DayApril-June 2024NHS GrampianCervical (screened excluded)</v>
      </c>
      <c r="B2032" t="s">
        <v>199</v>
      </c>
      <c r="C2032" t="s">
        <v>194</v>
      </c>
      <c r="D2032" t="s">
        <v>166</v>
      </c>
      <c r="E2032" t="s">
        <v>32</v>
      </c>
      <c r="F2032">
        <v>7</v>
      </c>
      <c r="G2032">
        <v>7</v>
      </c>
      <c r="H2032">
        <v>100</v>
      </c>
      <c r="I2032">
        <v>26</v>
      </c>
      <c r="J2032">
        <v>13</v>
      </c>
      <c r="M2032" s="39"/>
    </row>
    <row r="2033" spans="1:13" x14ac:dyDescent="0.35">
      <c r="A2033" t="str">
        <f t="shared" si="32"/>
        <v>31 DayApril-June 2024NHS Greater Glasgow &amp; ClydeCervical (screened excluded)</v>
      </c>
      <c r="B2033" t="s">
        <v>199</v>
      </c>
      <c r="C2033" t="s">
        <v>194</v>
      </c>
      <c r="D2033" t="s">
        <v>11</v>
      </c>
      <c r="E2033" t="s">
        <v>32</v>
      </c>
      <c r="F2033">
        <v>22</v>
      </c>
      <c r="G2033">
        <v>22</v>
      </c>
      <c r="H2033">
        <v>100</v>
      </c>
      <c r="I2033">
        <v>29</v>
      </c>
      <c r="J2033">
        <v>14</v>
      </c>
      <c r="M2033" s="38"/>
    </row>
    <row r="2034" spans="1:13" x14ac:dyDescent="0.35">
      <c r="A2034" t="str">
        <f t="shared" si="32"/>
        <v>31 DayApril-June 2024NHS HighlandCervical (screened excluded)</v>
      </c>
      <c r="B2034" t="s">
        <v>199</v>
      </c>
      <c r="C2034" t="s">
        <v>194</v>
      </c>
      <c r="D2034" t="s">
        <v>1</v>
      </c>
      <c r="E2034" t="s">
        <v>32</v>
      </c>
      <c r="F2034">
        <v>2</v>
      </c>
      <c r="G2034">
        <v>2</v>
      </c>
      <c r="H2034">
        <v>100</v>
      </c>
      <c r="I2034">
        <v>18</v>
      </c>
      <c r="M2034" s="39"/>
    </row>
    <row r="2035" spans="1:13" x14ac:dyDescent="0.35">
      <c r="A2035" t="str">
        <f t="shared" si="32"/>
        <v>31 DayApril-June 2024NHS LanarkshireCervical (screened excluded)</v>
      </c>
      <c r="B2035" t="s">
        <v>199</v>
      </c>
      <c r="C2035" t="s">
        <v>194</v>
      </c>
      <c r="D2035" t="s">
        <v>2</v>
      </c>
      <c r="E2035" t="s">
        <v>32</v>
      </c>
      <c r="F2035">
        <v>6</v>
      </c>
      <c r="G2035">
        <v>6</v>
      </c>
      <c r="H2035">
        <v>100</v>
      </c>
      <c r="I2035">
        <v>26</v>
      </c>
      <c r="J2035">
        <v>0</v>
      </c>
      <c r="M2035" s="38"/>
    </row>
    <row r="2036" spans="1:13" x14ac:dyDescent="0.35">
      <c r="A2036" t="str">
        <f t="shared" si="32"/>
        <v>31 DayApril-June 2024NHS LothianCervical (screened excluded)</v>
      </c>
      <c r="B2036" t="s">
        <v>199</v>
      </c>
      <c r="C2036" t="s">
        <v>194</v>
      </c>
      <c r="D2036" t="s">
        <v>3</v>
      </c>
      <c r="E2036" t="s">
        <v>32</v>
      </c>
      <c r="F2036">
        <v>14</v>
      </c>
      <c r="G2036">
        <v>12</v>
      </c>
      <c r="H2036">
        <v>85.714285714285694</v>
      </c>
      <c r="I2036">
        <v>33</v>
      </c>
      <c r="J2036">
        <v>24</v>
      </c>
      <c r="M2036" s="39"/>
    </row>
    <row r="2037" spans="1:13" x14ac:dyDescent="0.35">
      <c r="A2037" t="str">
        <f t="shared" si="32"/>
        <v>31 DayApril-June 2024NHS ScotlandCervical (screened excluded)</v>
      </c>
      <c r="B2037" t="s">
        <v>199</v>
      </c>
      <c r="C2037" t="s">
        <v>194</v>
      </c>
      <c r="D2037" t="s">
        <v>8</v>
      </c>
      <c r="E2037" t="s">
        <v>32</v>
      </c>
      <c r="F2037">
        <v>55</v>
      </c>
      <c r="G2037">
        <v>53</v>
      </c>
      <c r="H2037">
        <v>96.363636363636402</v>
      </c>
      <c r="I2037">
        <v>33</v>
      </c>
      <c r="J2037">
        <v>18</v>
      </c>
      <c r="K2037">
        <v>26</v>
      </c>
      <c r="L2037">
        <v>29</v>
      </c>
      <c r="M2037" s="38"/>
    </row>
    <row r="2038" spans="1:13" x14ac:dyDescent="0.35">
      <c r="A2038" t="str">
        <f t="shared" si="32"/>
        <v>31 DayApril-June 2024NHS TaysideCervical (screened excluded)</v>
      </c>
      <c r="B2038" t="s">
        <v>199</v>
      </c>
      <c r="C2038" t="s">
        <v>194</v>
      </c>
      <c r="D2038" t="s">
        <v>6</v>
      </c>
      <c r="E2038" t="s">
        <v>32</v>
      </c>
      <c r="F2038">
        <v>3</v>
      </c>
      <c r="G2038">
        <v>3</v>
      </c>
      <c r="H2038">
        <v>100</v>
      </c>
      <c r="I2038">
        <v>30</v>
      </c>
      <c r="J2038">
        <v>28</v>
      </c>
      <c r="M2038" s="39"/>
    </row>
    <row r="2039" spans="1:13" x14ac:dyDescent="0.35">
      <c r="A2039" t="str">
        <f t="shared" si="32"/>
        <v>31 DayApril-June 2024SCANCervical (screened excluded)</v>
      </c>
      <c r="B2039" t="s">
        <v>199</v>
      </c>
      <c r="C2039" t="s">
        <v>194</v>
      </c>
      <c r="D2039" t="s">
        <v>9</v>
      </c>
      <c r="E2039" t="s">
        <v>32</v>
      </c>
      <c r="F2039">
        <v>15</v>
      </c>
      <c r="G2039">
        <v>13</v>
      </c>
      <c r="H2039">
        <v>86.6666666666667</v>
      </c>
      <c r="I2039">
        <v>33</v>
      </c>
      <c r="J2039">
        <v>21</v>
      </c>
      <c r="M2039" s="38"/>
    </row>
    <row r="2040" spans="1:13" x14ac:dyDescent="0.35">
      <c r="A2040" t="str">
        <f t="shared" si="32"/>
        <v>31 DayApril-June 2024WOSCANCervical (screened excluded)</v>
      </c>
      <c r="B2040" t="s">
        <v>199</v>
      </c>
      <c r="C2040" t="s">
        <v>194</v>
      </c>
      <c r="D2040" t="s">
        <v>10</v>
      </c>
      <c r="E2040" t="s">
        <v>32</v>
      </c>
      <c r="F2040">
        <v>28</v>
      </c>
      <c r="G2040">
        <v>28</v>
      </c>
      <c r="H2040">
        <v>100</v>
      </c>
      <c r="I2040">
        <v>29</v>
      </c>
      <c r="J2040">
        <v>12</v>
      </c>
      <c r="M2040" s="39"/>
    </row>
    <row r="2041" spans="1:13" x14ac:dyDescent="0.35">
      <c r="A2041" t="str">
        <f t="shared" si="32"/>
        <v>31 DayApril-June 2024NCACervical (screened only)</v>
      </c>
      <c r="B2041" t="s">
        <v>199</v>
      </c>
      <c r="C2041" t="s">
        <v>194</v>
      </c>
      <c r="D2041" t="s">
        <v>150</v>
      </c>
      <c r="E2041" t="s">
        <v>33</v>
      </c>
      <c r="F2041">
        <v>6</v>
      </c>
      <c r="G2041">
        <v>6</v>
      </c>
      <c r="H2041">
        <v>100</v>
      </c>
      <c r="I2041">
        <v>28</v>
      </c>
      <c r="J2041">
        <v>12</v>
      </c>
      <c r="M2041" s="38"/>
    </row>
    <row r="2042" spans="1:13" x14ac:dyDescent="0.35">
      <c r="A2042" t="str">
        <f t="shared" si="32"/>
        <v>31 DayApril-June 2024NHS Dumfries &amp; GallowayCervical (screened only)</v>
      </c>
      <c r="B2042" t="s">
        <v>199</v>
      </c>
      <c r="C2042" t="s">
        <v>194</v>
      </c>
      <c r="D2042" t="s">
        <v>163</v>
      </c>
      <c r="E2042" t="s">
        <v>33</v>
      </c>
      <c r="F2042">
        <v>1</v>
      </c>
      <c r="G2042">
        <v>1</v>
      </c>
      <c r="H2042">
        <v>100</v>
      </c>
      <c r="I2042">
        <v>0</v>
      </c>
      <c r="M2042" s="39"/>
    </row>
    <row r="2043" spans="1:13" x14ac:dyDescent="0.35">
      <c r="A2043" t="str">
        <f t="shared" si="32"/>
        <v>31 DayApril-June 2024NHS FifeCervical (screened only)</v>
      </c>
      <c r="B2043" t="s">
        <v>199</v>
      </c>
      <c r="C2043" t="s">
        <v>194</v>
      </c>
      <c r="D2043" t="s">
        <v>164</v>
      </c>
      <c r="E2043" t="s">
        <v>33</v>
      </c>
      <c r="F2043">
        <v>3</v>
      </c>
      <c r="G2043">
        <v>3</v>
      </c>
      <c r="H2043">
        <v>100</v>
      </c>
      <c r="I2043">
        <v>3</v>
      </c>
      <c r="J2043">
        <v>0</v>
      </c>
      <c r="M2043" s="38"/>
    </row>
    <row r="2044" spans="1:13" x14ac:dyDescent="0.35">
      <c r="A2044" t="str">
        <f t="shared" si="32"/>
        <v>31 DayApril-June 2024NHS GrampianCervical (screened only)</v>
      </c>
      <c r="B2044" t="s">
        <v>199</v>
      </c>
      <c r="C2044" t="s">
        <v>194</v>
      </c>
      <c r="D2044" t="s">
        <v>166</v>
      </c>
      <c r="E2044" t="s">
        <v>33</v>
      </c>
      <c r="F2044">
        <v>3</v>
      </c>
      <c r="G2044">
        <v>3</v>
      </c>
      <c r="H2044">
        <v>100</v>
      </c>
      <c r="I2044">
        <v>27</v>
      </c>
      <c r="J2044">
        <v>13</v>
      </c>
      <c r="M2044" s="39"/>
    </row>
    <row r="2045" spans="1:13" x14ac:dyDescent="0.35">
      <c r="A2045" t="str">
        <f t="shared" si="32"/>
        <v>31 DayApril-June 2024NHS Greater Glasgow &amp; ClydeCervical (screened only)</v>
      </c>
      <c r="B2045" t="s">
        <v>199</v>
      </c>
      <c r="C2045" t="s">
        <v>194</v>
      </c>
      <c r="D2045" t="s">
        <v>11</v>
      </c>
      <c r="E2045" t="s">
        <v>33</v>
      </c>
      <c r="F2045">
        <v>4</v>
      </c>
      <c r="G2045">
        <v>4</v>
      </c>
      <c r="H2045">
        <v>100</v>
      </c>
      <c r="I2045">
        <v>25</v>
      </c>
      <c r="J2045">
        <v>17</v>
      </c>
      <c r="M2045" s="38"/>
    </row>
    <row r="2046" spans="1:13" x14ac:dyDescent="0.35">
      <c r="A2046" t="str">
        <f t="shared" si="32"/>
        <v>31 DayApril-June 2024NHS LanarkshireCervical (screened only)</v>
      </c>
      <c r="B2046" t="s">
        <v>199</v>
      </c>
      <c r="C2046" t="s">
        <v>194</v>
      </c>
      <c r="D2046" t="s">
        <v>2</v>
      </c>
      <c r="E2046" t="s">
        <v>33</v>
      </c>
      <c r="F2046">
        <v>3</v>
      </c>
      <c r="G2046">
        <v>3</v>
      </c>
      <c r="H2046">
        <v>100</v>
      </c>
      <c r="I2046">
        <v>5</v>
      </c>
      <c r="J2046">
        <v>0</v>
      </c>
      <c r="M2046" s="39"/>
    </row>
    <row r="2047" spans="1:13" x14ac:dyDescent="0.35">
      <c r="A2047" t="str">
        <f t="shared" si="32"/>
        <v>31 DayApril-June 2024NHS LothianCervical (screened only)</v>
      </c>
      <c r="B2047" t="s">
        <v>199</v>
      </c>
      <c r="C2047" t="s">
        <v>194</v>
      </c>
      <c r="D2047" t="s">
        <v>3</v>
      </c>
      <c r="E2047" t="s">
        <v>33</v>
      </c>
      <c r="F2047">
        <v>4</v>
      </c>
      <c r="G2047">
        <v>4</v>
      </c>
      <c r="H2047">
        <v>100</v>
      </c>
      <c r="I2047">
        <v>27</v>
      </c>
      <c r="J2047">
        <v>15</v>
      </c>
      <c r="M2047" s="38"/>
    </row>
    <row r="2048" spans="1:13" x14ac:dyDescent="0.35">
      <c r="A2048" t="str">
        <f t="shared" si="32"/>
        <v>31 DayApril-June 2024NHS ScotlandCervical (screened only)</v>
      </c>
      <c r="B2048" t="s">
        <v>199</v>
      </c>
      <c r="C2048" t="s">
        <v>194</v>
      </c>
      <c r="D2048" t="s">
        <v>8</v>
      </c>
      <c r="E2048" t="s">
        <v>33</v>
      </c>
      <c r="F2048">
        <v>21</v>
      </c>
      <c r="G2048">
        <v>21</v>
      </c>
      <c r="H2048">
        <v>100</v>
      </c>
      <c r="I2048">
        <v>28</v>
      </c>
      <c r="J2048">
        <v>10</v>
      </c>
      <c r="M2048" s="39"/>
    </row>
    <row r="2049" spans="1:13" x14ac:dyDescent="0.35">
      <c r="A2049" t="str">
        <f t="shared" si="32"/>
        <v>31 DayApril-June 2024NHS TaysideCervical (screened only)</v>
      </c>
      <c r="B2049" t="s">
        <v>199</v>
      </c>
      <c r="C2049" t="s">
        <v>194</v>
      </c>
      <c r="D2049" t="s">
        <v>6</v>
      </c>
      <c r="E2049" t="s">
        <v>33</v>
      </c>
      <c r="F2049">
        <v>3</v>
      </c>
      <c r="G2049">
        <v>3</v>
      </c>
      <c r="H2049">
        <v>100</v>
      </c>
      <c r="I2049">
        <v>28</v>
      </c>
      <c r="J2049">
        <v>10</v>
      </c>
      <c r="M2049" s="38"/>
    </row>
    <row r="2050" spans="1:13" x14ac:dyDescent="0.35">
      <c r="A2050" t="str">
        <f t="shared" si="32"/>
        <v>31 DayApril-June 2024SCANCervical (screened only)</v>
      </c>
      <c r="B2050" t="s">
        <v>199</v>
      </c>
      <c r="C2050" t="s">
        <v>194</v>
      </c>
      <c r="D2050" t="s">
        <v>9</v>
      </c>
      <c r="E2050" t="s">
        <v>33</v>
      </c>
      <c r="F2050">
        <v>8</v>
      </c>
      <c r="G2050">
        <v>8</v>
      </c>
      <c r="H2050">
        <v>100</v>
      </c>
      <c r="I2050">
        <v>27</v>
      </c>
      <c r="J2050">
        <v>7</v>
      </c>
      <c r="M2050" s="39"/>
    </row>
    <row r="2051" spans="1:13" x14ac:dyDescent="0.35">
      <c r="A2051" t="str">
        <f t="shared" si="32"/>
        <v>31 DayApril-June 2024WOSCANCervical (screened only)</v>
      </c>
      <c r="B2051" t="s">
        <v>199</v>
      </c>
      <c r="C2051" t="s">
        <v>194</v>
      </c>
      <c r="D2051" t="s">
        <v>10</v>
      </c>
      <c r="E2051" t="s">
        <v>33</v>
      </c>
      <c r="F2051">
        <v>7</v>
      </c>
      <c r="G2051">
        <v>7</v>
      </c>
      <c r="H2051">
        <v>100</v>
      </c>
      <c r="I2051">
        <v>25</v>
      </c>
      <c r="J2051">
        <v>6</v>
      </c>
      <c r="M2051" s="38"/>
    </row>
    <row r="2052" spans="1:13" x14ac:dyDescent="0.35">
      <c r="A2052" t="str">
        <f t="shared" si="32"/>
        <v>31 DayApril-June 2024Golden Jubilee National HospitalColorectal</v>
      </c>
      <c r="B2052" t="s">
        <v>199</v>
      </c>
      <c r="C2052" t="s">
        <v>194</v>
      </c>
      <c r="D2052" t="s">
        <v>169</v>
      </c>
      <c r="E2052" t="s">
        <v>14</v>
      </c>
      <c r="F2052">
        <v>8</v>
      </c>
      <c r="G2052">
        <v>6</v>
      </c>
      <c r="H2052">
        <v>75</v>
      </c>
      <c r="I2052">
        <v>41</v>
      </c>
      <c r="J2052">
        <v>22</v>
      </c>
      <c r="M2052" s="39"/>
    </row>
    <row r="2053" spans="1:13" x14ac:dyDescent="0.35">
      <c r="A2053" t="str">
        <f t="shared" si="32"/>
        <v>31 DayApril-June 2024NCAColorectal</v>
      </c>
      <c r="B2053" t="s">
        <v>199</v>
      </c>
      <c r="C2053" t="s">
        <v>194</v>
      </c>
      <c r="D2053" t="s">
        <v>150</v>
      </c>
      <c r="E2053" t="s">
        <v>14</v>
      </c>
      <c r="F2053">
        <v>220</v>
      </c>
      <c r="G2053">
        <v>204</v>
      </c>
      <c r="H2053">
        <v>92.727272727272705</v>
      </c>
      <c r="I2053">
        <v>70</v>
      </c>
      <c r="J2053">
        <v>8</v>
      </c>
      <c r="K2053">
        <v>26</v>
      </c>
      <c r="L2053">
        <v>34</v>
      </c>
      <c r="M2053" s="38"/>
    </row>
    <row r="2054" spans="1:13" x14ac:dyDescent="0.35">
      <c r="A2054" t="str">
        <f t="shared" si="32"/>
        <v>31 DayApril-June 2024NHS Ayrshire &amp; ArranColorectal</v>
      </c>
      <c r="B2054" t="s">
        <v>199</v>
      </c>
      <c r="C2054" t="s">
        <v>194</v>
      </c>
      <c r="D2054" t="s">
        <v>162</v>
      </c>
      <c r="E2054" t="s">
        <v>14</v>
      </c>
      <c r="F2054">
        <v>64</v>
      </c>
      <c r="G2054">
        <v>64</v>
      </c>
      <c r="H2054">
        <v>100</v>
      </c>
      <c r="I2054">
        <v>29</v>
      </c>
      <c r="J2054">
        <v>4</v>
      </c>
      <c r="K2054">
        <v>18</v>
      </c>
      <c r="L2054">
        <v>20</v>
      </c>
      <c r="M2054" s="39"/>
    </row>
    <row r="2055" spans="1:13" x14ac:dyDescent="0.35">
      <c r="A2055" t="str">
        <f t="shared" si="32"/>
        <v>31 DayApril-June 2024NHS BordersColorectal</v>
      </c>
      <c r="B2055" t="s">
        <v>199</v>
      </c>
      <c r="C2055" t="s">
        <v>194</v>
      </c>
      <c r="D2055" t="s">
        <v>0</v>
      </c>
      <c r="E2055" t="s">
        <v>14</v>
      </c>
      <c r="F2055">
        <v>20</v>
      </c>
      <c r="G2055">
        <v>20</v>
      </c>
      <c r="H2055">
        <v>100</v>
      </c>
      <c r="I2055">
        <v>25</v>
      </c>
      <c r="J2055">
        <v>0</v>
      </c>
      <c r="M2055" s="38"/>
    </row>
    <row r="2056" spans="1:13" x14ac:dyDescent="0.35">
      <c r="A2056" t="str">
        <f t="shared" si="32"/>
        <v>31 DayApril-June 2024NHS Dumfries &amp; GallowayColorectal</v>
      </c>
      <c r="B2056" t="s">
        <v>199</v>
      </c>
      <c r="C2056" t="s">
        <v>194</v>
      </c>
      <c r="D2056" t="s">
        <v>163</v>
      </c>
      <c r="E2056" t="s">
        <v>14</v>
      </c>
      <c r="F2056">
        <v>32</v>
      </c>
      <c r="G2056">
        <v>31</v>
      </c>
      <c r="H2056">
        <v>96.875</v>
      </c>
      <c r="I2056">
        <v>33</v>
      </c>
      <c r="J2056">
        <v>12</v>
      </c>
      <c r="M2056" s="39"/>
    </row>
    <row r="2057" spans="1:13" x14ac:dyDescent="0.35">
      <c r="A2057" t="str">
        <f t="shared" si="32"/>
        <v>31 DayApril-June 2024NHS FifeColorectal</v>
      </c>
      <c r="B2057" t="s">
        <v>199</v>
      </c>
      <c r="C2057" t="s">
        <v>194</v>
      </c>
      <c r="D2057" t="s">
        <v>164</v>
      </c>
      <c r="E2057" t="s">
        <v>14</v>
      </c>
      <c r="F2057">
        <v>62</v>
      </c>
      <c r="G2057">
        <v>62</v>
      </c>
      <c r="H2057">
        <v>100</v>
      </c>
      <c r="I2057">
        <v>28</v>
      </c>
      <c r="J2057">
        <v>8</v>
      </c>
      <c r="K2057">
        <v>20</v>
      </c>
      <c r="L2057">
        <v>25</v>
      </c>
      <c r="M2057" s="38"/>
    </row>
    <row r="2058" spans="1:13" x14ac:dyDescent="0.35">
      <c r="A2058" t="str">
        <f t="shared" si="32"/>
        <v>31 DayApril-June 2024NHS Forth ValleyColorectal</v>
      </c>
      <c r="B2058" t="s">
        <v>199</v>
      </c>
      <c r="C2058" t="s">
        <v>194</v>
      </c>
      <c r="D2058" t="s">
        <v>165</v>
      </c>
      <c r="E2058" t="s">
        <v>14</v>
      </c>
      <c r="F2058">
        <v>39</v>
      </c>
      <c r="G2058">
        <v>39</v>
      </c>
      <c r="H2058">
        <v>100</v>
      </c>
      <c r="I2058">
        <v>31</v>
      </c>
      <c r="J2058">
        <v>6</v>
      </c>
      <c r="M2058" s="39"/>
    </row>
    <row r="2059" spans="1:13" x14ac:dyDescent="0.35">
      <c r="A2059" t="str">
        <f t="shared" si="32"/>
        <v>31 DayApril-June 2024NHS GrampianColorectal</v>
      </c>
      <c r="B2059" t="s">
        <v>199</v>
      </c>
      <c r="C2059" t="s">
        <v>194</v>
      </c>
      <c r="D2059" t="s">
        <v>166</v>
      </c>
      <c r="E2059" t="s">
        <v>14</v>
      </c>
      <c r="F2059">
        <v>90</v>
      </c>
      <c r="G2059">
        <v>83</v>
      </c>
      <c r="H2059">
        <v>92.2222222222222</v>
      </c>
      <c r="I2059">
        <v>70</v>
      </c>
      <c r="J2059">
        <v>4</v>
      </c>
      <c r="K2059">
        <v>23</v>
      </c>
      <c r="L2059">
        <v>34</v>
      </c>
      <c r="M2059" s="38"/>
    </row>
    <row r="2060" spans="1:13" x14ac:dyDescent="0.35">
      <c r="A2060" t="str">
        <f t="shared" si="32"/>
        <v>31 DayApril-June 2024NHS Greater Glasgow &amp; ClydeColorectal</v>
      </c>
      <c r="B2060" t="s">
        <v>199</v>
      </c>
      <c r="C2060" t="s">
        <v>194</v>
      </c>
      <c r="D2060" t="s">
        <v>11</v>
      </c>
      <c r="E2060" t="s">
        <v>14</v>
      </c>
      <c r="F2060">
        <v>197</v>
      </c>
      <c r="G2060">
        <v>188</v>
      </c>
      <c r="H2060">
        <v>95.431472081218303</v>
      </c>
      <c r="I2060">
        <v>46</v>
      </c>
      <c r="J2060">
        <v>13</v>
      </c>
      <c r="K2060">
        <v>27</v>
      </c>
      <c r="L2060">
        <v>31</v>
      </c>
      <c r="M2060" s="39"/>
    </row>
    <row r="2061" spans="1:13" x14ac:dyDescent="0.35">
      <c r="A2061" t="str">
        <f t="shared" si="32"/>
        <v>31 DayApril-June 2024NHS HighlandColorectal</v>
      </c>
      <c r="B2061" t="s">
        <v>199</v>
      </c>
      <c r="C2061" t="s">
        <v>194</v>
      </c>
      <c r="D2061" t="s">
        <v>1</v>
      </c>
      <c r="E2061" t="s">
        <v>14</v>
      </c>
      <c r="F2061">
        <v>62</v>
      </c>
      <c r="G2061">
        <v>61</v>
      </c>
      <c r="H2061">
        <v>98.387096774193594</v>
      </c>
      <c r="I2061">
        <v>46</v>
      </c>
      <c r="J2061">
        <v>12</v>
      </c>
      <c r="K2061">
        <v>22</v>
      </c>
      <c r="L2061">
        <v>23</v>
      </c>
      <c r="M2061" s="38"/>
    </row>
    <row r="2062" spans="1:13" x14ac:dyDescent="0.35">
      <c r="A2062" t="str">
        <f t="shared" si="32"/>
        <v>31 DayApril-June 2024NHS LanarkshireColorectal</v>
      </c>
      <c r="B2062" t="s">
        <v>199</v>
      </c>
      <c r="C2062" t="s">
        <v>194</v>
      </c>
      <c r="D2062" t="s">
        <v>2</v>
      </c>
      <c r="E2062" t="s">
        <v>14</v>
      </c>
      <c r="F2062">
        <v>97</v>
      </c>
      <c r="G2062">
        <v>97</v>
      </c>
      <c r="H2062">
        <v>100</v>
      </c>
      <c r="I2062">
        <v>28</v>
      </c>
      <c r="J2062">
        <v>0</v>
      </c>
      <c r="K2062">
        <v>18</v>
      </c>
      <c r="L2062">
        <v>21</v>
      </c>
      <c r="M2062" s="39"/>
    </row>
    <row r="2063" spans="1:13" x14ac:dyDescent="0.35">
      <c r="A2063" t="str">
        <f t="shared" si="32"/>
        <v>31 DayApril-June 2024NHS LothianColorectal</v>
      </c>
      <c r="B2063" t="s">
        <v>199</v>
      </c>
      <c r="C2063" t="s">
        <v>194</v>
      </c>
      <c r="D2063" t="s">
        <v>3</v>
      </c>
      <c r="E2063" t="s">
        <v>14</v>
      </c>
      <c r="F2063">
        <v>130</v>
      </c>
      <c r="G2063">
        <v>125</v>
      </c>
      <c r="H2063">
        <v>96.153846153846203</v>
      </c>
      <c r="I2063">
        <v>51</v>
      </c>
      <c r="J2063">
        <v>13</v>
      </c>
      <c r="K2063">
        <v>29</v>
      </c>
      <c r="L2063">
        <v>30</v>
      </c>
      <c r="M2063" s="38"/>
    </row>
    <row r="2064" spans="1:13" x14ac:dyDescent="0.35">
      <c r="A2064" t="str">
        <f t="shared" si="32"/>
        <v>31 DayApril-June 2024NHS ScotlandColorectal</v>
      </c>
      <c r="B2064" t="s">
        <v>199</v>
      </c>
      <c r="C2064" t="s">
        <v>194</v>
      </c>
      <c r="D2064" t="s">
        <v>8</v>
      </c>
      <c r="E2064" t="s">
        <v>14</v>
      </c>
      <c r="F2064">
        <v>869</v>
      </c>
      <c r="G2064">
        <v>836</v>
      </c>
      <c r="H2064">
        <v>96.202531645569593</v>
      </c>
      <c r="I2064">
        <v>70</v>
      </c>
      <c r="J2064">
        <v>8</v>
      </c>
      <c r="K2064">
        <v>27</v>
      </c>
      <c r="L2064">
        <v>30</v>
      </c>
      <c r="M2064" s="39"/>
    </row>
    <row r="2065" spans="1:13" x14ac:dyDescent="0.35">
      <c r="A2065" t="str">
        <f t="shared" si="32"/>
        <v>31 DayApril-June 2024NHS TaysideColorectal</v>
      </c>
      <c r="B2065" t="s">
        <v>199</v>
      </c>
      <c r="C2065" t="s">
        <v>194</v>
      </c>
      <c r="D2065" t="s">
        <v>6</v>
      </c>
      <c r="E2065" t="s">
        <v>14</v>
      </c>
      <c r="F2065">
        <v>68</v>
      </c>
      <c r="G2065">
        <v>60</v>
      </c>
      <c r="H2065">
        <v>88.235294117647101</v>
      </c>
      <c r="I2065">
        <v>48</v>
      </c>
      <c r="J2065">
        <v>6</v>
      </c>
      <c r="K2065">
        <v>34</v>
      </c>
      <c r="L2065">
        <v>43</v>
      </c>
      <c r="M2065" s="38"/>
    </row>
    <row r="2066" spans="1:13" x14ac:dyDescent="0.35">
      <c r="A2066" t="str">
        <f t="shared" ref="A2066:A2129" si="33">CONCATENATE(B2066,C2066,D2066,E2066)</f>
        <v>31 DayApril-June 2024SCANColorectal</v>
      </c>
      <c r="B2066" t="s">
        <v>199</v>
      </c>
      <c r="C2066" t="s">
        <v>194</v>
      </c>
      <c r="D2066" t="s">
        <v>9</v>
      </c>
      <c r="E2066" t="s">
        <v>14</v>
      </c>
      <c r="F2066">
        <v>244</v>
      </c>
      <c r="G2066">
        <v>238</v>
      </c>
      <c r="H2066">
        <v>97.540983606557404</v>
      </c>
      <c r="I2066">
        <v>51</v>
      </c>
      <c r="J2066">
        <v>10</v>
      </c>
      <c r="K2066">
        <v>27</v>
      </c>
      <c r="L2066">
        <v>29</v>
      </c>
      <c r="M2066" s="39"/>
    </row>
    <row r="2067" spans="1:13" x14ac:dyDescent="0.35">
      <c r="A2067" t="str">
        <f t="shared" si="33"/>
        <v>31 DayApril-June 2024WOSCANColorectal</v>
      </c>
      <c r="B2067" t="s">
        <v>199</v>
      </c>
      <c r="C2067" t="s">
        <v>194</v>
      </c>
      <c r="D2067" t="s">
        <v>10</v>
      </c>
      <c r="E2067" t="s">
        <v>14</v>
      </c>
      <c r="F2067">
        <v>397</v>
      </c>
      <c r="G2067">
        <v>388</v>
      </c>
      <c r="H2067">
        <v>97.732997481108299</v>
      </c>
      <c r="I2067">
        <v>46</v>
      </c>
      <c r="J2067">
        <v>6</v>
      </c>
      <c r="K2067">
        <v>26</v>
      </c>
      <c r="L2067">
        <v>28</v>
      </c>
      <c r="M2067" s="38"/>
    </row>
    <row r="2068" spans="1:13" x14ac:dyDescent="0.35">
      <c r="A2068" t="str">
        <f t="shared" si="33"/>
        <v>31 DayApril-June 2024Golden Jubilee National HospitalColorectal (screened excluded)</v>
      </c>
      <c r="B2068" t="s">
        <v>199</v>
      </c>
      <c r="C2068" t="s">
        <v>194</v>
      </c>
      <c r="D2068" t="s">
        <v>169</v>
      </c>
      <c r="E2068" t="s">
        <v>34</v>
      </c>
      <c r="F2068">
        <v>4</v>
      </c>
      <c r="G2068">
        <v>3</v>
      </c>
      <c r="H2068">
        <v>75</v>
      </c>
      <c r="I2068">
        <v>41</v>
      </c>
      <c r="J2068">
        <v>20</v>
      </c>
      <c r="M2068" s="39"/>
    </row>
    <row r="2069" spans="1:13" x14ac:dyDescent="0.35">
      <c r="A2069" t="str">
        <f t="shared" si="33"/>
        <v>31 DayApril-June 2024NCAColorectal (screened excluded)</v>
      </c>
      <c r="B2069" t="s">
        <v>199</v>
      </c>
      <c r="C2069" t="s">
        <v>194</v>
      </c>
      <c r="D2069" t="s">
        <v>150</v>
      </c>
      <c r="E2069" t="s">
        <v>34</v>
      </c>
      <c r="F2069">
        <v>187</v>
      </c>
      <c r="G2069">
        <v>174</v>
      </c>
      <c r="H2069">
        <v>93.048128342246002</v>
      </c>
      <c r="I2069">
        <v>70</v>
      </c>
      <c r="J2069">
        <v>6</v>
      </c>
      <c r="K2069">
        <v>23</v>
      </c>
      <c r="L2069">
        <v>34</v>
      </c>
      <c r="M2069" s="38"/>
    </row>
    <row r="2070" spans="1:13" x14ac:dyDescent="0.35">
      <c r="A2070" t="str">
        <f t="shared" si="33"/>
        <v>31 DayApril-June 2024NHS Ayrshire &amp; ArranColorectal (screened excluded)</v>
      </c>
      <c r="B2070" t="s">
        <v>199</v>
      </c>
      <c r="C2070" t="s">
        <v>194</v>
      </c>
      <c r="D2070" t="s">
        <v>162</v>
      </c>
      <c r="E2070" t="s">
        <v>34</v>
      </c>
      <c r="F2070">
        <v>52</v>
      </c>
      <c r="G2070">
        <v>52</v>
      </c>
      <c r="H2070">
        <v>100</v>
      </c>
      <c r="I2070">
        <v>29</v>
      </c>
      <c r="J2070">
        <v>4</v>
      </c>
      <c r="K2070">
        <v>17</v>
      </c>
      <c r="L2070">
        <v>20</v>
      </c>
      <c r="M2070" s="39"/>
    </row>
    <row r="2071" spans="1:13" x14ac:dyDescent="0.35">
      <c r="A2071" t="str">
        <f t="shared" si="33"/>
        <v>31 DayApril-June 2024NHS BordersColorectal (screened excluded)</v>
      </c>
      <c r="B2071" t="s">
        <v>199</v>
      </c>
      <c r="C2071" t="s">
        <v>194</v>
      </c>
      <c r="D2071" t="s">
        <v>0</v>
      </c>
      <c r="E2071" t="s">
        <v>34</v>
      </c>
      <c r="F2071">
        <v>16</v>
      </c>
      <c r="G2071">
        <v>16</v>
      </c>
      <c r="H2071">
        <v>100</v>
      </c>
      <c r="I2071">
        <v>25</v>
      </c>
      <c r="J2071">
        <v>0</v>
      </c>
      <c r="M2071" s="38"/>
    </row>
    <row r="2072" spans="1:13" x14ac:dyDescent="0.35">
      <c r="A2072" t="str">
        <f t="shared" si="33"/>
        <v>31 DayApril-June 2024NHS Dumfries &amp; GallowayColorectal (screened excluded)</v>
      </c>
      <c r="B2072" t="s">
        <v>199</v>
      </c>
      <c r="C2072" t="s">
        <v>194</v>
      </c>
      <c r="D2072" t="s">
        <v>163</v>
      </c>
      <c r="E2072" t="s">
        <v>34</v>
      </c>
      <c r="F2072">
        <v>25</v>
      </c>
      <c r="G2072">
        <v>25</v>
      </c>
      <c r="H2072">
        <v>100</v>
      </c>
      <c r="I2072">
        <v>30</v>
      </c>
      <c r="J2072">
        <v>7</v>
      </c>
      <c r="M2072" s="39"/>
    </row>
    <row r="2073" spans="1:13" x14ac:dyDescent="0.35">
      <c r="A2073" t="str">
        <f t="shared" si="33"/>
        <v>31 DayApril-June 2024NHS FifeColorectal (screened excluded)</v>
      </c>
      <c r="B2073" t="s">
        <v>199</v>
      </c>
      <c r="C2073" t="s">
        <v>194</v>
      </c>
      <c r="D2073" t="s">
        <v>164</v>
      </c>
      <c r="E2073" t="s">
        <v>34</v>
      </c>
      <c r="F2073">
        <v>46</v>
      </c>
      <c r="G2073">
        <v>46</v>
      </c>
      <c r="H2073">
        <v>100</v>
      </c>
      <c r="I2073">
        <v>28</v>
      </c>
      <c r="J2073">
        <v>7</v>
      </c>
      <c r="K2073">
        <v>18</v>
      </c>
      <c r="L2073">
        <v>26</v>
      </c>
      <c r="M2073" s="38"/>
    </row>
    <row r="2074" spans="1:13" x14ac:dyDescent="0.35">
      <c r="A2074" t="str">
        <f t="shared" si="33"/>
        <v>31 DayApril-June 2024NHS Forth ValleyColorectal (screened excluded)</v>
      </c>
      <c r="B2074" t="s">
        <v>199</v>
      </c>
      <c r="C2074" t="s">
        <v>194</v>
      </c>
      <c r="D2074" t="s">
        <v>165</v>
      </c>
      <c r="E2074" t="s">
        <v>34</v>
      </c>
      <c r="F2074">
        <v>31</v>
      </c>
      <c r="G2074">
        <v>31</v>
      </c>
      <c r="H2074">
        <v>100</v>
      </c>
      <c r="I2074">
        <v>31</v>
      </c>
      <c r="J2074">
        <v>1</v>
      </c>
      <c r="M2074" s="39"/>
    </row>
    <row r="2075" spans="1:13" x14ac:dyDescent="0.35">
      <c r="A2075" t="str">
        <f t="shared" si="33"/>
        <v>31 DayApril-June 2024NHS GrampianColorectal (screened excluded)</v>
      </c>
      <c r="B2075" t="s">
        <v>199</v>
      </c>
      <c r="C2075" t="s">
        <v>194</v>
      </c>
      <c r="D2075" t="s">
        <v>166</v>
      </c>
      <c r="E2075" t="s">
        <v>34</v>
      </c>
      <c r="F2075">
        <v>71</v>
      </c>
      <c r="G2075">
        <v>66</v>
      </c>
      <c r="H2075">
        <v>92.957746478873204</v>
      </c>
      <c r="I2075">
        <v>70</v>
      </c>
      <c r="J2075">
        <v>0</v>
      </c>
      <c r="K2075">
        <v>21</v>
      </c>
      <c r="L2075">
        <v>33</v>
      </c>
      <c r="M2075" s="38"/>
    </row>
    <row r="2076" spans="1:13" x14ac:dyDescent="0.35">
      <c r="A2076" t="str">
        <f t="shared" si="33"/>
        <v>31 DayApril-June 2024NHS Greater Glasgow &amp; ClydeColorectal (screened excluded)</v>
      </c>
      <c r="B2076" t="s">
        <v>199</v>
      </c>
      <c r="C2076" t="s">
        <v>194</v>
      </c>
      <c r="D2076" t="s">
        <v>11</v>
      </c>
      <c r="E2076" t="s">
        <v>34</v>
      </c>
      <c r="F2076">
        <v>154</v>
      </c>
      <c r="G2076">
        <v>146</v>
      </c>
      <c r="H2076">
        <v>94.805194805194802</v>
      </c>
      <c r="I2076">
        <v>46</v>
      </c>
      <c r="J2076">
        <v>13</v>
      </c>
      <c r="K2076">
        <v>28</v>
      </c>
      <c r="L2076">
        <v>32</v>
      </c>
      <c r="M2076" s="39"/>
    </row>
    <row r="2077" spans="1:13" x14ac:dyDescent="0.35">
      <c r="A2077" t="str">
        <f t="shared" si="33"/>
        <v>31 DayApril-June 2024NHS HighlandColorectal (screened excluded)</v>
      </c>
      <c r="B2077" t="s">
        <v>199</v>
      </c>
      <c r="C2077" t="s">
        <v>194</v>
      </c>
      <c r="D2077" t="s">
        <v>1</v>
      </c>
      <c r="E2077" t="s">
        <v>34</v>
      </c>
      <c r="F2077">
        <v>54</v>
      </c>
      <c r="G2077">
        <v>53</v>
      </c>
      <c r="H2077">
        <v>98.148148148148195</v>
      </c>
      <c r="I2077">
        <v>46</v>
      </c>
      <c r="J2077">
        <v>10</v>
      </c>
      <c r="K2077">
        <v>22</v>
      </c>
      <c r="L2077">
        <v>25</v>
      </c>
      <c r="M2077" s="38"/>
    </row>
    <row r="2078" spans="1:13" x14ac:dyDescent="0.35">
      <c r="A2078" t="str">
        <f t="shared" si="33"/>
        <v>31 DayApril-June 2024NHS LanarkshireColorectal (screened excluded)</v>
      </c>
      <c r="B2078" t="s">
        <v>199</v>
      </c>
      <c r="C2078" t="s">
        <v>194</v>
      </c>
      <c r="D2078" t="s">
        <v>2</v>
      </c>
      <c r="E2078" t="s">
        <v>34</v>
      </c>
      <c r="F2078">
        <v>88</v>
      </c>
      <c r="G2078">
        <v>88</v>
      </c>
      <c r="H2078">
        <v>100</v>
      </c>
      <c r="I2078">
        <v>28</v>
      </c>
      <c r="J2078">
        <v>0</v>
      </c>
      <c r="K2078">
        <v>18</v>
      </c>
      <c r="L2078">
        <v>21</v>
      </c>
      <c r="M2078" s="39"/>
    </row>
    <row r="2079" spans="1:13" x14ac:dyDescent="0.35">
      <c r="A2079" t="str">
        <f t="shared" si="33"/>
        <v>31 DayApril-June 2024NHS LothianColorectal (screened excluded)</v>
      </c>
      <c r="B2079" t="s">
        <v>199</v>
      </c>
      <c r="C2079" t="s">
        <v>194</v>
      </c>
      <c r="D2079" t="s">
        <v>3</v>
      </c>
      <c r="E2079" t="s">
        <v>34</v>
      </c>
      <c r="F2079">
        <v>103</v>
      </c>
      <c r="G2079">
        <v>99</v>
      </c>
      <c r="H2079">
        <v>96.116504854368898</v>
      </c>
      <c r="I2079">
        <v>48</v>
      </c>
      <c r="J2079">
        <v>10</v>
      </c>
      <c r="K2079">
        <v>27</v>
      </c>
      <c r="L2079">
        <v>30</v>
      </c>
      <c r="M2079" s="38"/>
    </row>
    <row r="2080" spans="1:13" x14ac:dyDescent="0.35">
      <c r="A2080" t="str">
        <f t="shared" si="33"/>
        <v>31 DayApril-June 2024NHS ScotlandColorectal (screened excluded)</v>
      </c>
      <c r="B2080" t="s">
        <v>199</v>
      </c>
      <c r="C2080" t="s">
        <v>194</v>
      </c>
      <c r="D2080" t="s">
        <v>8</v>
      </c>
      <c r="E2080" t="s">
        <v>34</v>
      </c>
      <c r="F2080">
        <v>706</v>
      </c>
      <c r="G2080">
        <v>680</v>
      </c>
      <c r="H2080">
        <v>96.317280453257794</v>
      </c>
      <c r="I2080">
        <v>70</v>
      </c>
      <c r="J2080">
        <v>6</v>
      </c>
      <c r="K2080">
        <v>26</v>
      </c>
      <c r="L2080">
        <v>29</v>
      </c>
      <c r="M2080" s="39"/>
    </row>
    <row r="2081" spans="1:13" x14ac:dyDescent="0.35">
      <c r="A2081" t="str">
        <f t="shared" si="33"/>
        <v>31 DayApril-June 2024NHS TaysideColorectal (screened excluded)</v>
      </c>
      <c r="B2081" t="s">
        <v>199</v>
      </c>
      <c r="C2081" t="s">
        <v>194</v>
      </c>
      <c r="D2081" t="s">
        <v>6</v>
      </c>
      <c r="E2081" t="s">
        <v>34</v>
      </c>
      <c r="F2081">
        <v>62</v>
      </c>
      <c r="G2081">
        <v>55</v>
      </c>
      <c r="H2081">
        <v>88.709677419354804</v>
      </c>
      <c r="I2081">
        <v>48</v>
      </c>
      <c r="J2081">
        <v>6</v>
      </c>
      <c r="K2081">
        <v>33</v>
      </c>
      <c r="L2081">
        <v>42</v>
      </c>
      <c r="M2081" s="38"/>
    </row>
    <row r="2082" spans="1:13" x14ac:dyDescent="0.35">
      <c r="A2082" t="str">
        <f t="shared" si="33"/>
        <v>31 DayApril-June 2024SCANColorectal (screened excluded)</v>
      </c>
      <c r="B2082" t="s">
        <v>199</v>
      </c>
      <c r="C2082" t="s">
        <v>194</v>
      </c>
      <c r="D2082" t="s">
        <v>9</v>
      </c>
      <c r="E2082" t="s">
        <v>34</v>
      </c>
      <c r="F2082">
        <v>190</v>
      </c>
      <c r="G2082">
        <v>186</v>
      </c>
      <c r="H2082">
        <v>97.894736842105303</v>
      </c>
      <c r="I2082">
        <v>48</v>
      </c>
      <c r="J2082">
        <v>8</v>
      </c>
      <c r="K2082">
        <v>25</v>
      </c>
      <c r="L2082">
        <v>29</v>
      </c>
      <c r="M2082" s="39"/>
    </row>
    <row r="2083" spans="1:13" x14ac:dyDescent="0.35">
      <c r="A2083" t="str">
        <f t="shared" si="33"/>
        <v>31 DayApril-June 2024WOSCANColorectal (screened excluded)</v>
      </c>
      <c r="B2083" t="s">
        <v>199</v>
      </c>
      <c r="C2083" t="s">
        <v>194</v>
      </c>
      <c r="D2083" t="s">
        <v>10</v>
      </c>
      <c r="E2083" t="s">
        <v>34</v>
      </c>
      <c r="F2083">
        <v>325</v>
      </c>
      <c r="G2083">
        <v>317</v>
      </c>
      <c r="H2083">
        <v>97.538461538461505</v>
      </c>
      <c r="I2083">
        <v>46</v>
      </c>
      <c r="J2083">
        <v>6</v>
      </c>
      <c r="K2083">
        <v>27</v>
      </c>
      <c r="L2083">
        <v>29</v>
      </c>
      <c r="M2083" s="38"/>
    </row>
    <row r="2084" spans="1:13" x14ac:dyDescent="0.35">
      <c r="A2084" t="str">
        <f t="shared" si="33"/>
        <v>31 DayApril-June 2024Golden Jubilee National HospitalColorectal (screened only)</v>
      </c>
      <c r="B2084" t="s">
        <v>199</v>
      </c>
      <c r="C2084" t="s">
        <v>194</v>
      </c>
      <c r="D2084" t="s">
        <v>169</v>
      </c>
      <c r="E2084" t="s">
        <v>35</v>
      </c>
      <c r="F2084">
        <v>4</v>
      </c>
      <c r="G2084">
        <v>3</v>
      </c>
      <c r="H2084">
        <v>75</v>
      </c>
      <c r="I2084">
        <v>33</v>
      </c>
      <c r="J2084">
        <v>24</v>
      </c>
      <c r="M2084" s="39"/>
    </row>
    <row r="2085" spans="1:13" x14ac:dyDescent="0.35">
      <c r="A2085" t="str">
        <f t="shared" si="33"/>
        <v>31 DayApril-June 2024NCAColorectal (screened only)</v>
      </c>
      <c r="B2085" t="s">
        <v>199</v>
      </c>
      <c r="C2085" t="s">
        <v>194</v>
      </c>
      <c r="D2085" t="s">
        <v>150</v>
      </c>
      <c r="E2085" t="s">
        <v>35</v>
      </c>
      <c r="F2085">
        <v>33</v>
      </c>
      <c r="G2085">
        <v>30</v>
      </c>
      <c r="H2085">
        <v>90.909090909090907</v>
      </c>
      <c r="I2085">
        <v>47</v>
      </c>
      <c r="J2085">
        <v>15</v>
      </c>
      <c r="M2085" s="38"/>
    </row>
    <row r="2086" spans="1:13" x14ac:dyDescent="0.35">
      <c r="A2086" t="str">
        <f t="shared" si="33"/>
        <v>31 DayApril-June 2024NHS Ayrshire &amp; ArranColorectal (screened only)</v>
      </c>
      <c r="B2086" t="s">
        <v>199</v>
      </c>
      <c r="C2086" t="s">
        <v>194</v>
      </c>
      <c r="D2086" t="s">
        <v>162</v>
      </c>
      <c r="E2086" t="s">
        <v>35</v>
      </c>
      <c r="F2086">
        <v>12</v>
      </c>
      <c r="G2086">
        <v>12</v>
      </c>
      <c r="H2086">
        <v>100</v>
      </c>
      <c r="I2086">
        <v>28</v>
      </c>
      <c r="J2086">
        <v>4</v>
      </c>
      <c r="M2086" s="39"/>
    </row>
    <row r="2087" spans="1:13" x14ac:dyDescent="0.35">
      <c r="A2087" t="str">
        <f t="shared" si="33"/>
        <v>31 DayApril-June 2024NHS BordersColorectal (screened only)</v>
      </c>
      <c r="B2087" t="s">
        <v>199</v>
      </c>
      <c r="C2087" t="s">
        <v>194</v>
      </c>
      <c r="D2087" t="s">
        <v>0</v>
      </c>
      <c r="E2087" t="s">
        <v>35</v>
      </c>
      <c r="F2087">
        <v>4</v>
      </c>
      <c r="G2087">
        <v>4</v>
      </c>
      <c r="H2087">
        <v>100</v>
      </c>
      <c r="I2087">
        <v>22</v>
      </c>
      <c r="J2087">
        <v>9</v>
      </c>
      <c r="M2087" s="38"/>
    </row>
    <row r="2088" spans="1:13" x14ac:dyDescent="0.35">
      <c r="A2088" t="str">
        <f t="shared" si="33"/>
        <v>31 DayApril-June 2024NHS Dumfries &amp; GallowayColorectal (screened only)</v>
      </c>
      <c r="B2088" t="s">
        <v>199</v>
      </c>
      <c r="C2088" t="s">
        <v>194</v>
      </c>
      <c r="D2088" t="s">
        <v>163</v>
      </c>
      <c r="E2088" t="s">
        <v>35</v>
      </c>
      <c r="F2088">
        <v>7</v>
      </c>
      <c r="G2088">
        <v>6</v>
      </c>
      <c r="H2088">
        <v>85.714285714285694</v>
      </c>
      <c r="I2088">
        <v>33</v>
      </c>
      <c r="J2088">
        <v>26</v>
      </c>
      <c r="M2088" s="39"/>
    </row>
    <row r="2089" spans="1:13" x14ac:dyDescent="0.35">
      <c r="A2089" t="str">
        <f t="shared" si="33"/>
        <v>31 DayApril-June 2024NHS FifeColorectal (screened only)</v>
      </c>
      <c r="B2089" t="s">
        <v>199</v>
      </c>
      <c r="C2089" t="s">
        <v>194</v>
      </c>
      <c r="D2089" t="s">
        <v>164</v>
      </c>
      <c r="E2089" t="s">
        <v>35</v>
      </c>
      <c r="F2089">
        <v>16</v>
      </c>
      <c r="G2089">
        <v>16</v>
      </c>
      <c r="H2089">
        <v>100</v>
      </c>
      <c r="I2089">
        <v>25</v>
      </c>
      <c r="J2089">
        <v>14</v>
      </c>
      <c r="M2089" s="38"/>
    </row>
    <row r="2090" spans="1:13" x14ac:dyDescent="0.35">
      <c r="A2090" t="str">
        <f t="shared" si="33"/>
        <v>31 DayApril-June 2024NHS Forth ValleyColorectal (screened only)</v>
      </c>
      <c r="B2090" t="s">
        <v>199</v>
      </c>
      <c r="C2090" t="s">
        <v>194</v>
      </c>
      <c r="D2090" t="s">
        <v>165</v>
      </c>
      <c r="E2090" t="s">
        <v>35</v>
      </c>
      <c r="F2090">
        <v>8</v>
      </c>
      <c r="G2090">
        <v>8</v>
      </c>
      <c r="H2090">
        <v>100</v>
      </c>
      <c r="I2090">
        <v>26</v>
      </c>
      <c r="J2090">
        <v>8</v>
      </c>
      <c r="M2090" s="39"/>
    </row>
    <row r="2091" spans="1:13" x14ac:dyDescent="0.35">
      <c r="A2091" t="str">
        <f t="shared" si="33"/>
        <v>31 DayApril-June 2024NHS GrampianColorectal (screened only)</v>
      </c>
      <c r="B2091" t="s">
        <v>199</v>
      </c>
      <c r="C2091" t="s">
        <v>194</v>
      </c>
      <c r="D2091" t="s">
        <v>166</v>
      </c>
      <c r="E2091" t="s">
        <v>35</v>
      </c>
      <c r="F2091">
        <v>19</v>
      </c>
      <c r="G2091">
        <v>17</v>
      </c>
      <c r="H2091">
        <v>89.473684210526301</v>
      </c>
      <c r="I2091">
        <v>47</v>
      </c>
      <c r="J2091">
        <v>10</v>
      </c>
      <c r="M2091" s="38"/>
    </row>
    <row r="2092" spans="1:13" x14ac:dyDescent="0.35">
      <c r="A2092" t="str">
        <f t="shared" si="33"/>
        <v>31 DayApril-June 2024NHS Greater Glasgow &amp; ClydeColorectal (screened only)</v>
      </c>
      <c r="B2092" t="s">
        <v>199</v>
      </c>
      <c r="C2092" t="s">
        <v>194</v>
      </c>
      <c r="D2092" t="s">
        <v>11</v>
      </c>
      <c r="E2092" t="s">
        <v>35</v>
      </c>
      <c r="F2092">
        <v>43</v>
      </c>
      <c r="G2092">
        <v>42</v>
      </c>
      <c r="H2092">
        <v>97.674418604651194</v>
      </c>
      <c r="I2092">
        <v>33</v>
      </c>
      <c r="J2092">
        <v>10</v>
      </c>
      <c r="K2092">
        <v>27</v>
      </c>
      <c r="L2092">
        <v>27</v>
      </c>
      <c r="M2092" s="39"/>
    </row>
    <row r="2093" spans="1:13" x14ac:dyDescent="0.35">
      <c r="A2093" t="str">
        <f t="shared" si="33"/>
        <v>31 DayApril-June 2024NHS HighlandColorectal (screened only)</v>
      </c>
      <c r="B2093" t="s">
        <v>199</v>
      </c>
      <c r="C2093" t="s">
        <v>194</v>
      </c>
      <c r="D2093" t="s">
        <v>1</v>
      </c>
      <c r="E2093" t="s">
        <v>35</v>
      </c>
      <c r="F2093">
        <v>8</v>
      </c>
      <c r="G2093">
        <v>8</v>
      </c>
      <c r="H2093">
        <v>100</v>
      </c>
      <c r="I2093">
        <v>20</v>
      </c>
      <c r="J2093">
        <v>20</v>
      </c>
      <c r="M2093" s="38"/>
    </row>
    <row r="2094" spans="1:13" x14ac:dyDescent="0.35">
      <c r="A2094" t="str">
        <f t="shared" si="33"/>
        <v>31 DayApril-June 2024NHS LanarkshireColorectal (screened only)</v>
      </c>
      <c r="B2094" t="s">
        <v>199</v>
      </c>
      <c r="C2094" t="s">
        <v>194</v>
      </c>
      <c r="D2094" t="s">
        <v>2</v>
      </c>
      <c r="E2094" t="s">
        <v>35</v>
      </c>
      <c r="F2094">
        <v>9</v>
      </c>
      <c r="G2094">
        <v>9</v>
      </c>
      <c r="H2094">
        <v>100</v>
      </c>
      <c r="I2094">
        <v>24</v>
      </c>
      <c r="J2094">
        <v>8</v>
      </c>
      <c r="M2094" s="39"/>
    </row>
    <row r="2095" spans="1:13" x14ac:dyDescent="0.35">
      <c r="A2095" t="str">
        <f t="shared" si="33"/>
        <v>31 DayApril-June 2024NHS LothianColorectal (screened only)</v>
      </c>
      <c r="B2095" t="s">
        <v>199</v>
      </c>
      <c r="C2095" t="s">
        <v>194</v>
      </c>
      <c r="D2095" t="s">
        <v>3</v>
      </c>
      <c r="E2095" t="s">
        <v>35</v>
      </c>
      <c r="F2095">
        <v>27</v>
      </c>
      <c r="G2095">
        <v>26</v>
      </c>
      <c r="H2095">
        <v>96.296296296296305</v>
      </c>
      <c r="I2095">
        <v>51</v>
      </c>
      <c r="J2095">
        <v>18</v>
      </c>
      <c r="M2095" s="38"/>
    </row>
    <row r="2096" spans="1:13" x14ac:dyDescent="0.35">
      <c r="A2096" t="str">
        <f t="shared" si="33"/>
        <v>31 DayApril-June 2024NHS ScotlandColorectal (screened only)</v>
      </c>
      <c r="B2096" t="s">
        <v>199</v>
      </c>
      <c r="C2096" t="s">
        <v>194</v>
      </c>
      <c r="D2096" t="s">
        <v>8</v>
      </c>
      <c r="E2096" t="s">
        <v>35</v>
      </c>
      <c r="F2096">
        <v>163</v>
      </c>
      <c r="G2096">
        <v>156</v>
      </c>
      <c r="H2096">
        <v>95.705521472392604</v>
      </c>
      <c r="I2096">
        <v>51</v>
      </c>
      <c r="J2096">
        <v>14</v>
      </c>
      <c r="K2096">
        <v>27</v>
      </c>
      <c r="L2096">
        <v>30</v>
      </c>
      <c r="M2096" s="39"/>
    </row>
    <row r="2097" spans="1:13" x14ac:dyDescent="0.35">
      <c r="A2097" t="str">
        <f t="shared" si="33"/>
        <v>31 DayApril-June 2024NHS TaysideColorectal (screened only)</v>
      </c>
      <c r="B2097" t="s">
        <v>199</v>
      </c>
      <c r="C2097" t="s">
        <v>194</v>
      </c>
      <c r="D2097" t="s">
        <v>6</v>
      </c>
      <c r="E2097" t="s">
        <v>35</v>
      </c>
      <c r="F2097">
        <v>6</v>
      </c>
      <c r="G2097">
        <v>5</v>
      </c>
      <c r="H2097">
        <v>83.3333333333333</v>
      </c>
      <c r="I2097">
        <v>44</v>
      </c>
      <c r="J2097">
        <v>18</v>
      </c>
      <c r="M2097" s="38"/>
    </row>
    <row r="2098" spans="1:13" x14ac:dyDescent="0.35">
      <c r="A2098" t="str">
        <f t="shared" si="33"/>
        <v>31 DayApril-June 2024SCANColorectal (screened only)</v>
      </c>
      <c r="B2098" t="s">
        <v>199</v>
      </c>
      <c r="C2098" t="s">
        <v>194</v>
      </c>
      <c r="D2098" t="s">
        <v>9</v>
      </c>
      <c r="E2098" t="s">
        <v>35</v>
      </c>
      <c r="F2098">
        <v>54</v>
      </c>
      <c r="G2098">
        <v>52</v>
      </c>
      <c r="H2098">
        <v>96.296296296296305</v>
      </c>
      <c r="I2098">
        <v>51</v>
      </c>
      <c r="J2098">
        <v>15</v>
      </c>
      <c r="K2098">
        <v>29</v>
      </c>
      <c r="L2098">
        <v>30</v>
      </c>
      <c r="M2098" s="39"/>
    </row>
    <row r="2099" spans="1:13" x14ac:dyDescent="0.35">
      <c r="A2099" t="str">
        <f t="shared" si="33"/>
        <v>31 DayApril-June 2024WOSCANColorectal (screened only)</v>
      </c>
      <c r="B2099" t="s">
        <v>199</v>
      </c>
      <c r="C2099" t="s">
        <v>194</v>
      </c>
      <c r="D2099" t="s">
        <v>10</v>
      </c>
      <c r="E2099" t="s">
        <v>35</v>
      </c>
      <c r="F2099">
        <v>72</v>
      </c>
      <c r="G2099">
        <v>71</v>
      </c>
      <c r="H2099">
        <v>98.6111111111111</v>
      </c>
      <c r="I2099">
        <v>33</v>
      </c>
      <c r="J2099">
        <v>8</v>
      </c>
      <c r="K2099">
        <v>26</v>
      </c>
      <c r="L2099">
        <v>27</v>
      </c>
      <c r="M2099" s="38"/>
    </row>
    <row r="2100" spans="1:13" x14ac:dyDescent="0.35">
      <c r="A2100" t="str">
        <f t="shared" si="33"/>
        <v>31 DayApril-June 2024NCAHead &amp; Neck</v>
      </c>
      <c r="B2100" t="s">
        <v>199</v>
      </c>
      <c r="C2100" t="s">
        <v>194</v>
      </c>
      <c r="D2100" t="s">
        <v>150</v>
      </c>
      <c r="E2100" t="s">
        <v>15</v>
      </c>
      <c r="F2100">
        <v>84</v>
      </c>
      <c r="G2100">
        <v>78</v>
      </c>
      <c r="H2100">
        <v>92.857142857142904</v>
      </c>
      <c r="I2100">
        <v>52</v>
      </c>
      <c r="J2100">
        <v>13</v>
      </c>
      <c r="K2100">
        <v>30</v>
      </c>
      <c r="L2100">
        <v>34</v>
      </c>
      <c r="M2100" s="39"/>
    </row>
    <row r="2101" spans="1:13" x14ac:dyDescent="0.35">
      <c r="A2101" t="str">
        <f t="shared" si="33"/>
        <v>31 DayApril-June 2024NHS Ayrshire &amp; ArranHead &amp; Neck</v>
      </c>
      <c r="B2101" t="s">
        <v>199</v>
      </c>
      <c r="C2101" t="s">
        <v>194</v>
      </c>
      <c r="D2101" t="s">
        <v>162</v>
      </c>
      <c r="E2101" t="s">
        <v>15</v>
      </c>
      <c r="F2101">
        <v>11</v>
      </c>
      <c r="G2101">
        <v>11</v>
      </c>
      <c r="H2101">
        <v>100</v>
      </c>
      <c r="I2101">
        <v>24</v>
      </c>
      <c r="J2101">
        <v>0</v>
      </c>
      <c r="M2101" s="38"/>
    </row>
    <row r="2102" spans="1:13" x14ac:dyDescent="0.35">
      <c r="A2102" t="str">
        <f t="shared" si="33"/>
        <v>31 DayApril-June 2024NHS BordersHead &amp; Neck</v>
      </c>
      <c r="B2102" t="s">
        <v>199</v>
      </c>
      <c r="C2102" t="s">
        <v>194</v>
      </c>
      <c r="D2102" t="s">
        <v>0</v>
      </c>
      <c r="E2102" t="s">
        <v>15</v>
      </c>
      <c r="F2102">
        <v>2</v>
      </c>
      <c r="G2102">
        <v>2</v>
      </c>
      <c r="H2102">
        <v>100</v>
      </c>
      <c r="I2102">
        <v>0</v>
      </c>
      <c r="M2102" s="39"/>
    </row>
    <row r="2103" spans="1:13" x14ac:dyDescent="0.35">
      <c r="A2103" t="str">
        <f t="shared" si="33"/>
        <v>31 DayApril-June 2024NHS Dumfries &amp; GallowayHead &amp; Neck</v>
      </c>
      <c r="B2103" t="s">
        <v>199</v>
      </c>
      <c r="C2103" t="s">
        <v>194</v>
      </c>
      <c r="D2103" t="s">
        <v>163</v>
      </c>
      <c r="E2103" t="s">
        <v>15</v>
      </c>
      <c r="F2103">
        <v>3</v>
      </c>
      <c r="G2103">
        <v>3</v>
      </c>
      <c r="H2103">
        <v>100</v>
      </c>
      <c r="I2103">
        <v>5</v>
      </c>
      <c r="J2103">
        <v>0</v>
      </c>
      <c r="M2103" s="38"/>
    </row>
    <row r="2104" spans="1:13" x14ac:dyDescent="0.35">
      <c r="A2104" t="str">
        <f t="shared" si="33"/>
        <v>31 DayApril-June 2024NHS FifeHead &amp; Neck</v>
      </c>
      <c r="B2104" t="s">
        <v>199</v>
      </c>
      <c r="C2104" t="s">
        <v>194</v>
      </c>
      <c r="D2104" t="s">
        <v>164</v>
      </c>
      <c r="E2104" t="s">
        <v>15</v>
      </c>
      <c r="F2104">
        <v>2</v>
      </c>
      <c r="G2104">
        <v>2</v>
      </c>
      <c r="H2104">
        <v>100</v>
      </c>
      <c r="I2104">
        <v>0</v>
      </c>
      <c r="M2104" s="39"/>
    </row>
    <row r="2105" spans="1:13" x14ac:dyDescent="0.35">
      <c r="A2105" t="str">
        <f t="shared" si="33"/>
        <v>31 DayApril-June 2024NHS Forth ValleyHead &amp; Neck</v>
      </c>
      <c r="B2105" t="s">
        <v>199</v>
      </c>
      <c r="C2105" t="s">
        <v>194</v>
      </c>
      <c r="D2105" t="s">
        <v>165</v>
      </c>
      <c r="E2105" t="s">
        <v>15</v>
      </c>
      <c r="F2105">
        <v>9</v>
      </c>
      <c r="G2105">
        <v>9</v>
      </c>
      <c r="H2105">
        <v>100</v>
      </c>
      <c r="I2105">
        <v>12</v>
      </c>
      <c r="J2105">
        <v>3</v>
      </c>
      <c r="M2105" s="38"/>
    </row>
    <row r="2106" spans="1:13" x14ac:dyDescent="0.35">
      <c r="A2106" t="str">
        <f t="shared" si="33"/>
        <v>31 DayApril-June 2024NHS GrampianHead &amp; Neck</v>
      </c>
      <c r="B2106" t="s">
        <v>199</v>
      </c>
      <c r="C2106" t="s">
        <v>194</v>
      </c>
      <c r="D2106" t="s">
        <v>166</v>
      </c>
      <c r="E2106" t="s">
        <v>15</v>
      </c>
      <c r="F2106">
        <v>41</v>
      </c>
      <c r="G2106">
        <v>39</v>
      </c>
      <c r="H2106">
        <v>95.121951219512198</v>
      </c>
      <c r="I2106">
        <v>35</v>
      </c>
      <c r="J2106">
        <v>13</v>
      </c>
      <c r="K2106">
        <v>20</v>
      </c>
      <c r="L2106">
        <v>27</v>
      </c>
      <c r="M2106" s="39"/>
    </row>
    <row r="2107" spans="1:13" x14ac:dyDescent="0.35">
      <c r="A2107" t="str">
        <f t="shared" si="33"/>
        <v>31 DayApril-June 2024NHS Greater Glasgow &amp; ClydeHead &amp; Neck</v>
      </c>
      <c r="B2107" t="s">
        <v>199</v>
      </c>
      <c r="C2107" t="s">
        <v>194</v>
      </c>
      <c r="D2107" t="s">
        <v>11</v>
      </c>
      <c r="E2107" t="s">
        <v>15</v>
      </c>
      <c r="F2107">
        <v>92</v>
      </c>
      <c r="G2107">
        <v>92</v>
      </c>
      <c r="H2107">
        <v>100</v>
      </c>
      <c r="I2107">
        <v>29</v>
      </c>
      <c r="J2107">
        <v>12</v>
      </c>
      <c r="K2107">
        <v>25</v>
      </c>
      <c r="L2107">
        <v>26</v>
      </c>
      <c r="M2107" s="38"/>
    </row>
    <row r="2108" spans="1:13" x14ac:dyDescent="0.35">
      <c r="A2108" t="str">
        <f t="shared" si="33"/>
        <v>31 DayApril-June 2024NHS HighlandHead &amp; Neck</v>
      </c>
      <c r="B2108" t="s">
        <v>199</v>
      </c>
      <c r="C2108" t="s">
        <v>194</v>
      </c>
      <c r="D2108" t="s">
        <v>1</v>
      </c>
      <c r="E2108" t="s">
        <v>15</v>
      </c>
      <c r="F2108">
        <v>9</v>
      </c>
      <c r="G2108">
        <v>8</v>
      </c>
      <c r="H2108">
        <v>88.8888888888889</v>
      </c>
      <c r="I2108">
        <v>34</v>
      </c>
      <c r="J2108">
        <v>12</v>
      </c>
      <c r="M2108" s="39"/>
    </row>
    <row r="2109" spans="1:13" x14ac:dyDescent="0.35">
      <c r="A2109" t="str">
        <f t="shared" si="33"/>
        <v>31 DayApril-June 2024NHS LanarkshireHead &amp; Neck</v>
      </c>
      <c r="B2109" t="s">
        <v>199</v>
      </c>
      <c r="C2109" t="s">
        <v>194</v>
      </c>
      <c r="D2109" t="s">
        <v>2</v>
      </c>
      <c r="E2109" t="s">
        <v>15</v>
      </c>
      <c r="F2109">
        <v>17</v>
      </c>
      <c r="G2109">
        <v>17</v>
      </c>
      <c r="H2109">
        <v>100</v>
      </c>
      <c r="I2109">
        <v>29</v>
      </c>
      <c r="J2109">
        <v>14</v>
      </c>
      <c r="M2109" s="38"/>
    </row>
    <row r="2110" spans="1:13" x14ac:dyDescent="0.35">
      <c r="A2110" t="str">
        <f t="shared" si="33"/>
        <v>31 DayApril-June 2024NHS LothianHead &amp; Neck</v>
      </c>
      <c r="B2110" t="s">
        <v>199</v>
      </c>
      <c r="C2110" t="s">
        <v>194</v>
      </c>
      <c r="D2110" t="s">
        <v>3</v>
      </c>
      <c r="E2110" t="s">
        <v>15</v>
      </c>
      <c r="F2110">
        <v>75</v>
      </c>
      <c r="G2110">
        <v>74</v>
      </c>
      <c r="H2110">
        <v>98.6666666666667</v>
      </c>
      <c r="I2110">
        <v>38</v>
      </c>
      <c r="J2110">
        <v>6</v>
      </c>
      <c r="K2110">
        <v>27</v>
      </c>
      <c r="L2110">
        <v>27</v>
      </c>
      <c r="M2110" s="39"/>
    </row>
    <row r="2111" spans="1:13" x14ac:dyDescent="0.35">
      <c r="A2111" t="str">
        <f t="shared" si="33"/>
        <v>31 DayApril-June 2024NHS ScotlandHead &amp; Neck</v>
      </c>
      <c r="B2111" t="s">
        <v>199</v>
      </c>
      <c r="C2111" t="s">
        <v>194</v>
      </c>
      <c r="D2111" t="s">
        <v>8</v>
      </c>
      <c r="E2111" t="s">
        <v>15</v>
      </c>
      <c r="F2111">
        <v>295</v>
      </c>
      <c r="G2111">
        <v>288</v>
      </c>
      <c r="H2111">
        <v>97.627118644067806</v>
      </c>
      <c r="I2111">
        <v>52</v>
      </c>
      <c r="J2111">
        <v>11</v>
      </c>
      <c r="K2111">
        <v>26</v>
      </c>
      <c r="L2111">
        <v>29</v>
      </c>
      <c r="M2111" s="38"/>
    </row>
    <row r="2112" spans="1:13" x14ac:dyDescent="0.35">
      <c r="A2112" t="str">
        <f t="shared" si="33"/>
        <v>31 DayApril-June 2024NHS TaysideHead &amp; Neck</v>
      </c>
      <c r="B2112" t="s">
        <v>199</v>
      </c>
      <c r="C2112" t="s">
        <v>194</v>
      </c>
      <c r="D2112" t="s">
        <v>6</v>
      </c>
      <c r="E2112" t="s">
        <v>15</v>
      </c>
      <c r="F2112">
        <v>34</v>
      </c>
      <c r="G2112">
        <v>31</v>
      </c>
      <c r="H2112">
        <v>91.176470588235304</v>
      </c>
      <c r="I2112">
        <v>52</v>
      </c>
      <c r="J2112">
        <v>18</v>
      </c>
      <c r="M2112" s="39"/>
    </row>
    <row r="2113" spans="1:13" x14ac:dyDescent="0.35">
      <c r="A2113" t="str">
        <f t="shared" si="33"/>
        <v>31 DayApril-June 2024SCANHead &amp; Neck</v>
      </c>
      <c r="B2113" t="s">
        <v>199</v>
      </c>
      <c r="C2113" t="s">
        <v>194</v>
      </c>
      <c r="D2113" t="s">
        <v>9</v>
      </c>
      <c r="E2113" t="s">
        <v>15</v>
      </c>
      <c r="F2113">
        <v>82</v>
      </c>
      <c r="G2113">
        <v>81</v>
      </c>
      <c r="H2113">
        <v>98.780487804878007</v>
      </c>
      <c r="I2113">
        <v>38</v>
      </c>
      <c r="J2113">
        <v>6</v>
      </c>
      <c r="K2113">
        <v>26</v>
      </c>
      <c r="L2113">
        <v>27</v>
      </c>
      <c r="M2113" s="38"/>
    </row>
    <row r="2114" spans="1:13" x14ac:dyDescent="0.35">
      <c r="A2114" t="str">
        <f t="shared" si="33"/>
        <v>31 DayApril-June 2024WOSCANHead &amp; Neck</v>
      </c>
      <c r="B2114" t="s">
        <v>199</v>
      </c>
      <c r="C2114" t="s">
        <v>194</v>
      </c>
      <c r="D2114" t="s">
        <v>10</v>
      </c>
      <c r="E2114" t="s">
        <v>15</v>
      </c>
      <c r="F2114">
        <v>129</v>
      </c>
      <c r="G2114">
        <v>129</v>
      </c>
      <c r="H2114">
        <v>100</v>
      </c>
      <c r="I2114">
        <v>29</v>
      </c>
      <c r="J2114">
        <v>11</v>
      </c>
      <c r="K2114">
        <v>25</v>
      </c>
      <c r="L2114">
        <v>26</v>
      </c>
      <c r="M2114" s="39"/>
    </row>
    <row r="2115" spans="1:13" x14ac:dyDescent="0.35">
      <c r="A2115" t="str">
        <f t="shared" si="33"/>
        <v>31 DayApril-June 2024Golden Jubilee National HospitalLung</v>
      </c>
      <c r="B2115" t="s">
        <v>199</v>
      </c>
      <c r="C2115" t="s">
        <v>194</v>
      </c>
      <c r="D2115" t="s">
        <v>169</v>
      </c>
      <c r="E2115" t="s">
        <v>16</v>
      </c>
      <c r="F2115">
        <v>121</v>
      </c>
      <c r="G2115">
        <v>120</v>
      </c>
      <c r="H2115">
        <v>99.173553719008297</v>
      </c>
      <c r="I2115">
        <v>42</v>
      </c>
      <c r="J2115">
        <v>12</v>
      </c>
      <c r="K2115">
        <v>26</v>
      </c>
      <c r="L2115">
        <v>27</v>
      </c>
      <c r="M2115" s="38"/>
    </row>
    <row r="2116" spans="1:13" x14ac:dyDescent="0.35">
      <c r="A2116" t="str">
        <f t="shared" si="33"/>
        <v>31 DayApril-June 2024NCALung</v>
      </c>
      <c r="B2116" t="s">
        <v>199</v>
      </c>
      <c r="C2116" t="s">
        <v>194</v>
      </c>
      <c r="D2116" t="s">
        <v>150</v>
      </c>
      <c r="E2116" t="s">
        <v>16</v>
      </c>
      <c r="F2116">
        <v>232</v>
      </c>
      <c r="G2116">
        <v>222</v>
      </c>
      <c r="H2116">
        <v>95.689655172413794</v>
      </c>
      <c r="I2116">
        <v>55</v>
      </c>
      <c r="J2116">
        <v>2</v>
      </c>
      <c r="K2116">
        <v>26</v>
      </c>
      <c r="L2116">
        <v>28</v>
      </c>
      <c r="M2116" s="39"/>
    </row>
    <row r="2117" spans="1:13" x14ac:dyDescent="0.35">
      <c r="A2117" t="str">
        <f t="shared" si="33"/>
        <v>31 DayApril-June 2024NHS Ayrshire &amp; ArranLung</v>
      </c>
      <c r="B2117" t="s">
        <v>199</v>
      </c>
      <c r="C2117" t="s">
        <v>194</v>
      </c>
      <c r="D2117" t="s">
        <v>162</v>
      </c>
      <c r="E2117" t="s">
        <v>16</v>
      </c>
      <c r="F2117">
        <v>43</v>
      </c>
      <c r="G2117">
        <v>43</v>
      </c>
      <c r="H2117">
        <v>100</v>
      </c>
      <c r="I2117">
        <v>8</v>
      </c>
      <c r="J2117">
        <v>0</v>
      </c>
      <c r="K2117">
        <v>4</v>
      </c>
      <c r="L2117">
        <v>7</v>
      </c>
      <c r="M2117" s="38"/>
    </row>
    <row r="2118" spans="1:13" x14ac:dyDescent="0.35">
      <c r="A2118" t="str">
        <f t="shared" si="33"/>
        <v>31 DayApril-June 2024NHS BordersLung</v>
      </c>
      <c r="B2118" t="s">
        <v>199</v>
      </c>
      <c r="C2118" t="s">
        <v>194</v>
      </c>
      <c r="D2118" t="s">
        <v>0</v>
      </c>
      <c r="E2118" t="s">
        <v>16</v>
      </c>
      <c r="F2118">
        <v>13</v>
      </c>
      <c r="G2118">
        <v>13</v>
      </c>
      <c r="H2118">
        <v>100</v>
      </c>
      <c r="I2118">
        <v>13</v>
      </c>
      <c r="J2118">
        <v>0</v>
      </c>
      <c r="M2118" s="39"/>
    </row>
    <row r="2119" spans="1:13" x14ac:dyDescent="0.35">
      <c r="A2119" t="str">
        <f t="shared" si="33"/>
        <v>31 DayApril-June 2024NHS Dumfries &amp; GallowayLung</v>
      </c>
      <c r="B2119" t="s">
        <v>199</v>
      </c>
      <c r="C2119" t="s">
        <v>194</v>
      </c>
      <c r="D2119" t="s">
        <v>163</v>
      </c>
      <c r="E2119" t="s">
        <v>16</v>
      </c>
      <c r="F2119">
        <v>38</v>
      </c>
      <c r="G2119">
        <v>38</v>
      </c>
      <c r="H2119">
        <v>100</v>
      </c>
      <c r="I2119">
        <v>11</v>
      </c>
      <c r="J2119">
        <v>0</v>
      </c>
      <c r="M2119" s="38"/>
    </row>
    <row r="2120" spans="1:13" x14ac:dyDescent="0.35">
      <c r="A2120" t="str">
        <f t="shared" si="33"/>
        <v>31 DayApril-June 2024NHS FifeLung</v>
      </c>
      <c r="B2120" t="s">
        <v>199</v>
      </c>
      <c r="C2120" t="s">
        <v>194</v>
      </c>
      <c r="D2120" t="s">
        <v>164</v>
      </c>
      <c r="E2120" t="s">
        <v>16</v>
      </c>
      <c r="F2120">
        <v>67</v>
      </c>
      <c r="G2120">
        <v>67</v>
      </c>
      <c r="H2120">
        <v>100</v>
      </c>
      <c r="I2120">
        <v>30</v>
      </c>
      <c r="J2120">
        <v>0</v>
      </c>
      <c r="K2120">
        <v>22</v>
      </c>
      <c r="L2120">
        <v>23</v>
      </c>
      <c r="M2120" s="39"/>
    </row>
    <row r="2121" spans="1:13" x14ac:dyDescent="0.35">
      <c r="A2121" t="str">
        <f t="shared" si="33"/>
        <v>31 DayApril-June 2024NHS Forth ValleyLung</v>
      </c>
      <c r="B2121" t="s">
        <v>199</v>
      </c>
      <c r="C2121" t="s">
        <v>194</v>
      </c>
      <c r="D2121" t="s">
        <v>165</v>
      </c>
      <c r="E2121" t="s">
        <v>16</v>
      </c>
      <c r="F2121">
        <v>47</v>
      </c>
      <c r="G2121">
        <v>47</v>
      </c>
      <c r="H2121">
        <v>100</v>
      </c>
      <c r="I2121">
        <v>25</v>
      </c>
      <c r="J2121">
        <v>0</v>
      </c>
      <c r="K2121">
        <v>7</v>
      </c>
      <c r="L2121">
        <v>14</v>
      </c>
      <c r="M2121" s="38"/>
    </row>
    <row r="2122" spans="1:13" x14ac:dyDescent="0.35">
      <c r="A2122" t="str">
        <f t="shared" si="33"/>
        <v>31 DayApril-June 2024NHS GrampianLung</v>
      </c>
      <c r="B2122" t="s">
        <v>199</v>
      </c>
      <c r="C2122" t="s">
        <v>194</v>
      </c>
      <c r="D2122" t="s">
        <v>166</v>
      </c>
      <c r="E2122" t="s">
        <v>16</v>
      </c>
      <c r="F2122">
        <v>112</v>
      </c>
      <c r="G2122">
        <v>111</v>
      </c>
      <c r="H2122">
        <v>99.107142857142904</v>
      </c>
      <c r="I2122">
        <v>33</v>
      </c>
      <c r="J2122">
        <v>1</v>
      </c>
      <c r="K2122">
        <v>15</v>
      </c>
      <c r="L2122">
        <v>20</v>
      </c>
      <c r="M2122" s="39"/>
    </row>
    <row r="2123" spans="1:13" x14ac:dyDescent="0.35">
      <c r="A2123" t="str">
        <f t="shared" si="33"/>
        <v>31 DayApril-June 2024NHS Greater Glasgow &amp; ClydeLung</v>
      </c>
      <c r="B2123" t="s">
        <v>199</v>
      </c>
      <c r="C2123" t="s">
        <v>194</v>
      </c>
      <c r="D2123" t="s">
        <v>11</v>
      </c>
      <c r="E2123" t="s">
        <v>16</v>
      </c>
      <c r="F2123">
        <v>300</v>
      </c>
      <c r="G2123">
        <v>300</v>
      </c>
      <c r="H2123">
        <v>100</v>
      </c>
      <c r="I2123">
        <v>31</v>
      </c>
      <c r="J2123">
        <v>3</v>
      </c>
      <c r="K2123">
        <v>25</v>
      </c>
      <c r="L2123">
        <v>28</v>
      </c>
      <c r="M2123" s="38"/>
    </row>
    <row r="2124" spans="1:13" x14ac:dyDescent="0.35">
      <c r="A2124" t="str">
        <f t="shared" si="33"/>
        <v>31 DayApril-June 2024NHS HighlandLung</v>
      </c>
      <c r="B2124" t="s">
        <v>199</v>
      </c>
      <c r="C2124" t="s">
        <v>194</v>
      </c>
      <c r="D2124" t="s">
        <v>1</v>
      </c>
      <c r="E2124" t="s">
        <v>16</v>
      </c>
      <c r="F2124">
        <v>35</v>
      </c>
      <c r="G2124">
        <v>34</v>
      </c>
      <c r="H2124">
        <v>97.142857142857096</v>
      </c>
      <c r="I2124">
        <v>33</v>
      </c>
      <c r="J2124">
        <v>0</v>
      </c>
      <c r="M2124" s="39"/>
    </row>
    <row r="2125" spans="1:13" x14ac:dyDescent="0.35">
      <c r="A2125" t="str">
        <f t="shared" si="33"/>
        <v>31 DayApril-June 2024NHS LanarkshireLung</v>
      </c>
      <c r="B2125" t="s">
        <v>199</v>
      </c>
      <c r="C2125" t="s">
        <v>194</v>
      </c>
      <c r="D2125" t="s">
        <v>2</v>
      </c>
      <c r="E2125" t="s">
        <v>16</v>
      </c>
      <c r="F2125">
        <v>69</v>
      </c>
      <c r="G2125">
        <v>69</v>
      </c>
      <c r="H2125">
        <v>100</v>
      </c>
      <c r="I2125">
        <v>13</v>
      </c>
      <c r="J2125">
        <v>0</v>
      </c>
      <c r="K2125">
        <v>3</v>
      </c>
      <c r="L2125">
        <v>9</v>
      </c>
      <c r="M2125" s="38"/>
    </row>
    <row r="2126" spans="1:13" x14ac:dyDescent="0.35">
      <c r="A2126" t="str">
        <f t="shared" si="33"/>
        <v>31 DayApril-June 2024NHS LothianLung</v>
      </c>
      <c r="B2126" t="s">
        <v>199</v>
      </c>
      <c r="C2126" t="s">
        <v>194</v>
      </c>
      <c r="D2126" t="s">
        <v>3</v>
      </c>
      <c r="E2126" t="s">
        <v>16</v>
      </c>
      <c r="F2126">
        <v>198</v>
      </c>
      <c r="G2126">
        <v>197</v>
      </c>
      <c r="H2126">
        <v>99.494949494949495</v>
      </c>
      <c r="I2126">
        <v>34</v>
      </c>
      <c r="J2126">
        <v>8</v>
      </c>
      <c r="K2126">
        <v>27</v>
      </c>
      <c r="L2126">
        <v>27</v>
      </c>
      <c r="M2126" s="39"/>
    </row>
    <row r="2127" spans="1:13" x14ac:dyDescent="0.35">
      <c r="A2127" t="str">
        <f t="shared" si="33"/>
        <v>31 DayApril-June 2024NHS OrkneyLung</v>
      </c>
      <c r="B2127" t="s">
        <v>199</v>
      </c>
      <c r="C2127" t="s">
        <v>194</v>
      </c>
      <c r="D2127" t="s">
        <v>4</v>
      </c>
      <c r="E2127" t="s">
        <v>16</v>
      </c>
      <c r="F2127">
        <v>2</v>
      </c>
      <c r="G2127">
        <v>2</v>
      </c>
      <c r="H2127">
        <v>100</v>
      </c>
      <c r="I2127">
        <v>0</v>
      </c>
      <c r="M2127" s="38"/>
    </row>
    <row r="2128" spans="1:13" x14ac:dyDescent="0.35">
      <c r="A2128" t="str">
        <f t="shared" si="33"/>
        <v>31 DayApril-June 2024NHS ScotlandLung</v>
      </c>
      <c r="B2128" t="s">
        <v>199</v>
      </c>
      <c r="C2128" t="s">
        <v>194</v>
      </c>
      <c r="D2128" t="s">
        <v>8</v>
      </c>
      <c r="E2128" t="s">
        <v>16</v>
      </c>
      <c r="F2128">
        <v>1128</v>
      </c>
      <c r="G2128">
        <v>1116</v>
      </c>
      <c r="H2128">
        <v>98.936170212766001</v>
      </c>
      <c r="I2128">
        <v>55</v>
      </c>
      <c r="J2128">
        <v>2</v>
      </c>
      <c r="K2128">
        <v>25</v>
      </c>
      <c r="L2128">
        <v>27</v>
      </c>
      <c r="M2128" s="39"/>
    </row>
    <row r="2129" spans="1:13" x14ac:dyDescent="0.35">
      <c r="A2129" t="str">
        <f t="shared" si="33"/>
        <v>31 DayApril-June 2024NHS ShetlandLung</v>
      </c>
      <c r="B2129" t="s">
        <v>199</v>
      </c>
      <c r="C2129" t="s">
        <v>194</v>
      </c>
      <c r="D2129" t="s">
        <v>5</v>
      </c>
      <c r="E2129" t="s">
        <v>16</v>
      </c>
      <c r="F2129">
        <v>2</v>
      </c>
      <c r="G2129">
        <v>2</v>
      </c>
      <c r="H2129">
        <v>100</v>
      </c>
      <c r="I2129">
        <v>0</v>
      </c>
      <c r="M2129" s="38"/>
    </row>
    <row r="2130" spans="1:13" x14ac:dyDescent="0.35">
      <c r="A2130" t="str">
        <f t="shared" ref="A2130:A2193" si="34">CONCATENATE(B2130,C2130,D2130,E2130)</f>
        <v>31 DayApril-June 2024NHS TaysideLung</v>
      </c>
      <c r="B2130" t="s">
        <v>199</v>
      </c>
      <c r="C2130" t="s">
        <v>194</v>
      </c>
      <c r="D2130" t="s">
        <v>6</v>
      </c>
      <c r="E2130" t="s">
        <v>16</v>
      </c>
      <c r="F2130">
        <v>77</v>
      </c>
      <c r="G2130">
        <v>69</v>
      </c>
      <c r="H2130">
        <v>89.610389610389603</v>
      </c>
      <c r="I2130">
        <v>55</v>
      </c>
      <c r="J2130">
        <v>15</v>
      </c>
      <c r="K2130">
        <v>30</v>
      </c>
      <c r="L2130">
        <v>39</v>
      </c>
      <c r="M2130" s="39"/>
    </row>
    <row r="2131" spans="1:13" x14ac:dyDescent="0.35">
      <c r="A2131" t="str">
        <f t="shared" si="34"/>
        <v>31 DayApril-June 2024NHS Western IslesLung</v>
      </c>
      <c r="B2131" t="s">
        <v>199</v>
      </c>
      <c r="C2131" t="s">
        <v>194</v>
      </c>
      <c r="D2131" t="s">
        <v>7</v>
      </c>
      <c r="E2131" t="s">
        <v>16</v>
      </c>
      <c r="F2131">
        <v>4</v>
      </c>
      <c r="G2131">
        <v>4</v>
      </c>
      <c r="H2131">
        <v>100</v>
      </c>
      <c r="I2131">
        <v>6</v>
      </c>
      <c r="J2131">
        <v>2</v>
      </c>
      <c r="M2131" s="38"/>
    </row>
    <row r="2132" spans="1:13" x14ac:dyDescent="0.35">
      <c r="A2132" t="str">
        <f t="shared" si="34"/>
        <v>31 DayApril-June 2024SCANLung</v>
      </c>
      <c r="B2132" t="s">
        <v>199</v>
      </c>
      <c r="C2132" t="s">
        <v>194</v>
      </c>
      <c r="D2132" t="s">
        <v>9</v>
      </c>
      <c r="E2132" t="s">
        <v>16</v>
      </c>
      <c r="F2132">
        <v>316</v>
      </c>
      <c r="G2132">
        <v>315</v>
      </c>
      <c r="H2132">
        <v>99.683544303797504</v>
      </c>
      <c r="I2132">
        <v>34</v>
      </c>
      <c r="J2132">
        <v>2</v>
      </c>
      <c r="K2132">
        <v>24</v>
      </c>
      <c r="L2132">
        <v>27</v>
      </c>
      <c r="M2132" s="39"/>
    </row>
    <row r="2133" spans="1:13" x14ac:dyDescent="0.35">
      <c r="A2133" t="str">
        <f t="shared" si="34"/>
        <v>31 DayApril-June 2024WOSCANLung</v>
      </c>
      <c r="B2133" t="s">
        <v>199</v>
      </c>
      <c r="C2133" t="s">
        <v>194</v>
      </c>
      <c r="D2133" t="s">
        <v>10</v>
      </c>
      <c r="E2133" t="s">
        <v>16</v>
      </c>
      <c r="F2133">
        <v>459</v>
      </c>
      <c r="G2133">
        <v>459</v>
      </c>
      <c r="H2133">
        <v>100</v>
      </c>
      <c r="I2133">
        <v>31</v>
      </c>
      <c r="J2133">
        <v>0</v>
      </c>
      <c r="K2133">
        <v>23</v>
      </c>
      <c r="L2133">
        <v>27</v>
      </c>
      <c r="M2133" s="38"/>
    </row>
    <row r="2134" spans="1:13" x14ac:dyDescent="0.35">
      <c r="A2134" t="str">
        <f t="shared" si="34"/>
        <v>31 DayApril-June 2024NCALymphoma</v>
      </c>
      <c r="B2134" t="s">
        <v>199</v>
      </c>
      <c r="C2134" t="s">
        <v>194</v>
      </c>
      <c r="D2134" t="s">
        <v>150</v>
      </c>
      <c r="E2134" t="s">
        <v>17</v>
      </c>
      <c r="F2134">
        <v>60</v>
      </c>
      <c r="G2134">
        <v>60</v>
      </c>
      <c r="H2134">
        <v>100</v>
      </c>
      <c r="I2134">
        <v>28</v>
      </c>
      <c r="J2134">
        <v>3</v>
      </c>
      <c r="K2134">
        <v>17</v>
      </c>
      <c r="L2134">
        <v>24</v>
      </c>
      <c r="M2134" s="39"/>
    </row>
    <row r="2135" spans="1:13" x14ac:dyDescent="0.35">
      <c r="A2135" t="str">
        <f t="shared" si="34"/>
        <v>31 DayApril-June 2024NHS Ayrshire &amp; ArranLymphoma</v>
      </c>
      <c r="B2135" t="s">
        <v>199</v>
      </c>
      <c r="C2135" t="s">
        <v>194</v>
      </c>
      <c r="D2135" t="s">
        <v>162</v>
      </c>
      <c r="E2135" t="s">
        <v>17</v>
      </c>
      <c r="F2135">
        <v>22</v>
      </c>
      <c r="G2135">
        <v>22</v>
      </c>
      <c r="H2135">
        <v>100</v>
      </c>
      <c r="I2135">
        <v>8</v>
      </c>
      <c r="J2135">
        <v>2</v>
      </c>
      <c r="M2135" s="38"/>
    </row>
    <row r="2136" spans="1:13" x14ac:dyDescent="0.35">
      <c r="A2136" t="str">
        <f t="shared" si="34"/>
        <v>31 DayApril-June 2024NHS BordersLymphoma</v>
      </c>
      <c r="B2136" t="s">
        <v>199</v>
      </c>
      <c r="C2136" t="s">
        <v>194</v>
      </c>
      <c r="D2136" t="s">
        <v>0</v>
      </c>
      <c r="E2136" t="s">
        <v>17</v>
      </c>
      <c r="F2136">
        <v>4</v>
      </c>
      <c r="G2136">
        <v>4</v>
      </c>
      <c r="H2136">
        <v>100</v>
      </c>
      <c r="I2136">
        <v>19</v>
      </c>
      <c r="J2136">
        <v>6</v>
      </c>
      <c r="M2136" s="39"/>
    </row>
    <row r="2137" spans="1:13" x14ac:dyDescent="0.35">
      <c r="A2137" t="str">
        <f t="shared" si="34"/>
        <v>31 DayApril-June 2024NHS Dumfries &amp; GallowayLymphoma</v>
      </c>
      <c r="B2137" t="s">
        <v>199</v>
      </c>
      <c r="C2137" t="s">
        <v>194</v>
      </c>
      <c r="D2137" t="s">
        <v>163</v>
      </c>
      <c r="E2137" t="s">
        <v>17</v>
      </c>
      <c r="F2137">
        <v>11</v>
      </c>
      <c r="G2137">
        <v>11</v>
      </c>
      <c r="H2137">
        <v>100</v>
      </c>
      <c r="I2137">
        <v>23</v>
      </c>
      <c r="J2137">
        <v>4</v>
      </c>
      <c r="M2137" s="38"/>
    </row>
    <row r="2138" spans="1:13" x14ac:dyDescent="0.35">
      <c r="A2138" t="str">
        <f t="shared" si="34"/>
        <v>31 DayApril-June 2024NHS FifeLymphoma</v>
      </c>
      <c r="B2138" t="s">
        <v>199</v>
      </c>
      <c r="C2138" t="s">
        <v>194</v>
      </c>
      <c r="D2138" t="s">
        <v>164</v>
      </c>
      <c r="E2138" t="s">
        <v>17</v>
      </c>
      <c r="F2138">
        <v>25</v>
      </c>
      <c r="G2138">
        <v>25</v>
      </c>
      <c r="H2138">
        <v>100</v>
      </c>
      <c r="I2138">
        <v>29</v>
      </c>
      <c r="J2138">
        <v>5</v>
      </c>
      <c r="M2138" s="39"/>
    </row>
    <row r="2139" spans="1:13" x14ac:dyDescent="0.35">
      <c r="A2139" t="str">
        <f t="shared" si="34"/>
        <v>31 DayApril-June 2024NHS Forth ValleyLymphoma</v>
      </c>
      <c r="B2139" t="s">
        <v>199</v>
      </c>
      <c r="C2139" t="s">
        <v>194</v>
      </c>
      <c r="D2139" t="s">
        <v>165</v>
      </c>
      <c r="E2139" t="s">
        <v>17</v>
      </c>
      <c r="F2139">
        <v>13</v>
      </c>
      <c r="G2139">
        <v>13</v>
      </c>
      <c r="H2139">
        <v>100</v>
      </c>
      <c r="I2139">
        <v>14</v>
      </c>
      <c r="J2139">
        <v>1</v>
      </c>
      <c r="M2139" s="38"/>
    </row>
    <row r="2140" spans="1:13" x14ac:dyDescent="0.35">
      <c r="A2140" t="str">
        <f t="shared" si="34"/>
        <v>31 DayApril-June 2024NHS GrampianLymphoma</v>
      </c>
      <c r="B2140" t="s">
        <v>199</v>
      </c>
      <c r="C2140" t="s">
        <v>194</v>
      </c>
      <c r="D2140" t="s">
        <v>166</v>
      </c>
      <c r="E2140" t="s">
        <v>17</v>
      </c>
      <c r="F2140">
        <v>28</v>
      </c>
      <c r="G2140">
        <v>28</v>
      </c>
      <c r="H2140">
        <v>100</v>
      </c>
      <c r="I2140">
        <v>28</v>
      </c>
      <c r="J2140">
        <v>3</v>
      </c>
      <c r="M2140" s="39"/>
    </row>
    <row r="2141" spans="1:13" x14ac:dyDescent="0.35">
      <c r="A2141" t="str">
        <f t="shared" si="34"/>
        <v>31 DayApril-June 2024NHS Greater Glasgow &amp; ClydeLymphoma</v>
      </c>
      <c r="B2141" t="s">
        <v>199</v>
      </c>
      <c r="C2141" t="s">
        <v>194</v>
      </c>
      <c r="D2141" t="s">
        <v>11</v>
      </c>
      <c r="E2141" t="s">
        <v>17</v>
      </c>
      <c r="F2141">
        <v>37</v>
      </c>
      <c r="G2141">
        <v>37</v>
      </c>
      <c r="H2141">
        <v>100</v>
      </c>
      <c r="I2141">
        <v>29</v>
      </c>
      <c r="J2141">
        <v>2</v>
      </c>
      <c r="M2141" s="38"/>
    </row>
    <row r="2142" spans="1:13" x14ac:dyDescent="0.35">
      <c r="A2142" t="str">
        <f t="shared" si="34"/>
        <v>31 DayApril-June 2024NHS HighlandLymphoma</v>
      </c>
      <c r="B2142" t="s">
        <v>199</v>
      </c>
      <c r="C2142" t="s">
        <v>194</v>
      </c>
      <c r="D2142" t="s">
        <v>1</v>
      </c>
      <c r="E2142" t="s">
        <v>17</v>
      </c>
      <c r="F2142">
        <v>13</v>
      </c>
      <c r="G2142">
        <v>13</v>
      </c>
      <c r="H2142">
        <v>100</v>
      </c>
      <c r="I2142">
        <v>21</v>
      </c>
      <c r="J2142">
        <v>4</v>
      </c>
      <c r="M2142" s="39"/>
    </row>
    <row r="2143" spans="1:13" x14ac:dyDescent="0.35">
      <c r="A2143" t="str">
        <f t="shared" si="34"/>
        <v>31 DayApril-June 2024NHS LanarkshireLymphoma</v>
      </c>
      <c r="B2143" t="s">
        <v>199</v>
      </c>
      <c r="C2143" t="s">
        <v>194</v>
      </c>
      <c r="D2143" t="s">
        <v>2</v>
      </c>
      <c r="E2143" t="s">
        <v>17</v>
      </c>
      <c r="F2143">
        <v>15</v>
      </c>
      <c r="G2143">
        <v>15</v>
      </c>
      <c r="H2143">
        <v>100</v>
      </c>
      <c r="I2143">
        <v>16</v>
      </c>
      <c r="J2143">
        <v>4</v>
      </c>
      <c r="M2143" s="38"/>
    </row>
    <row r="2144" spans="1:13" x14ac:dyDescent="0.35">
      <c r="A2144" t="str">
        <f t="shared" si="34"/>
        <v>31 DayApril-June 2024NHS LothianLymphoma</v>
      </c>
      <c r="B2144" t="s">
        <v>199</v>
      </c>
      <c r="C2144" t="s">
        <v>194</v>
      </c>
      <c r="D2144" t="s">
        <v>3</v>
      </c>
      <c r="E2144" t="s">
        <v>17</v>
      </c>
      <c r="F2144">
        <v>29</v>
      </c>
      <c r="G2144">
        <v>29</v>
      </c>
      <c r="H2144">
        <v>100</v>
      </c>
      <c r="I2144">
        <v>29</v>
      </c>
      <c r="J2144">
        <v>1</v>
      </c>
      <c r="M2144" s="39"/>
    </row>
    <row r="2145" spans="1:13" x14ac:dyDescent="0.35">
      <c r="A2145" t="str">
        <f t="shared" si="34"/>
        <v>31 DayApril-June 2024NHS ScotlandLymphoma</v>
      </c>
      <c r="B2145" t="s">
        <v>199</v>
      </c>
      <c r="C2145" t="s">
        <v>194</v>
      </c>
      <c r="D2145" t="s">
        <v>8</v>
      </c>
      <c r="E2145" t="s">
        <v>17</v>
      </c>
      <c r="F2145">
        <v>216</v>
      </c>
      <c r="G2145">
        <v>216</v>
      </c>
      <c r="H2145">
        <v>100</v>
      </c>
      <c r="I2145">
        <v>29</v>
      </c>
      <c r="J2145">
        <v>2</v>
      </c>
      <c r="K2145">
        <v>15</v>
      </c>
      <c r="L2145">
        <v>22</v>
      </c>
      <c r="M2145" s="38"/>
    </row>
    <row r="2146" spans="1:13" x14ac:dyDescent="0.35">
      <c r="A2146" t="str">
        <f t="shared" si="34"/>
        <v>31 DayApril-June 2024NHS TaysideLymphoma</v>
      </c>
      <c r="B2146" t="s">
        <v>199</v>
      </c>
      <c r="C2146" t="s">
        <v>194</v>
      </c>
      <c r="D2146" t="s">
        <v>6</v>
      </c>
      <c r="E2146" t="s">
        <v>17</v>
      </c>
      <c r="F2146">
        <v>18</v>
      </c>
      <c r="G2146">
        <v>18</v>
      </c>
      <c r="H2146">
        <v>100</v>
      </c>
      <c r="I2146">
        <v>16</v>
      </c>
      <c r="J2146">
        <v>4</v>
      </c>
      <c r="M2146" s="39"/>
    </row>
    <row r="2147" spans="1:13" x14ac:dyDescent="0.35">
      <c r="A2147" t="str">
        <f t="shared" si="34"/>
        <v>31 DayApril-June 2024NHS Western IslesLymphoma</v>
      </c>
      <c r="B2147" t="s">
        <v>199</v>
      </c>
      <c r="C2147" t="s">
        <v>194</v>
      </c>
      <c r="D2147" t="s">
        <v>7</v>
      </c>
      <c r="E2147" t="s">
        <v>17</v>
      </c>
      <c r="F2147">
        <v>1</v>
      </c>
      <c r="G2147">
        <v>1</v>
      </c>
      <c r="H2147">
        <v>100</v>
      </c>
      <c r="I2147">
        <v>0</v>
      </c>
      <c r="M2147" s="38"/>
    </row>
    <row r="2148" spans="1:13" x14ac:dyDescent="0.35">
      <c r="A2148" t="str">
        <f t="shared" si="34"/>
        <v>31 DayApril-June 2024SCANLymphoma</v>
      </c>
      <c r="B2148" t="s">
        <v>199</v>
      </c>
      <c r="C2148" t="s">
        <v>194</v>
      </c>
      <c r="D2148" t="s">
        <v>9</v>
      </c>
      <c r="E2148" t="s">
        <v>17</v>
      </c>
      <c r="F2148">
        <v>69</v>
      </c>
      <c r="G2148">
        <v>69</v>
      </c>
      <c r="H2148">
        <v>100</v>
      </c>
      <c r="I2148">
        <v>29</v>
      </c>
      <c r="J2148">
        <v>1</v>
      </c>
      <c r="K2148">
        <v>16</v>
      </c>
      <c r="L2148">
        <v>22</v>
      </c>
      <c r="M2148" s="39"/>
    </row>
    <row r="2149" spans="1:13" x14ac:dyDescent="0.35">
      <c r="A2149" t="str">
        <f t="shared" si="34"/>
        <v>31 DayApril-June 2024WOSCANLymphoma</v>
      </c>
      <c r="B2149" t="s">
        <v>199</v>
      </c>
      <c r="C2149" t="s">
        <v>194</v>
      </c>
      <c r="D2149" t="s">
        <v>10</v>
      </c>
      <c r="E2149" t="s">
        <v>17</v>
      </c>
      <c r="F2149">
        <v>87</v>
      </c>
      <c r="G2149">
        <v>87</v>
      </c>
      <c r="H2149">
        <v>100</v>
      </c>
      <c r="I2149">
        <v>29</v>
      </c>
      <c r="J2149">
        <v>2</v>
      </c>
      <c r="K2149">
        <v>13</v>
      </c>
      <c r="L2149">
        <v>17</v>
      </c>
      <c r="M2149" s="38"/>
    </row>
    <row r="2150" spans="1:13" x14ac:dyDescent="0.35">
      <c r="A2150" t="str">
        <f t="shared" si="34"/>
        <v>31 DayApril-June 2024Golden Jubilee National HospitalMelanoma</v>
      </c>
      <c r="B2150" t="s">
        <v>199</v>
      </c>
      <c r="C2150" t="s">
        <v>194</v>
      </c>
      <c r="D2150" t="s">
        <v>169</v>
      </c>
      <c r="E2150" t="s">
        <v>18</v>
      </c>
      <c r="F2150">
        <v>1</v>
      </c>
      <c r="G2150">
        <v>1</v>
      </c>
      <c r="H2150">
        <v>100</v>
      </c>
      <c r="I2150">
        <v>8</v>
      </c>
      <c r="M2150" s="39"/>
    </row>
    <row r="2151" spans="1:13" x14ac:dyDescent="0.35">
      <c r="A2151" t="str">
        <f t="shared" si="34"/>
        <v>31 DayApril-June 2024NCAMelanoma</v>
      </c>
      <c r="B2151" t="s">
        <v>199</v>
      </c>
      <c r="C2151" t="s">
        <v>194</v>
      </c>
      <c r="D2151" t="s">
        <v>150</v>
      </c>
      <c r="E2151" t="s">
        <v>18</v>
      </c>
      <c r="F2151">
        <v>102</v>
      </c>
      <c r="G2151">
        <v>101</v>
      </c>
      <c r="H2151">
        <v>99.019607843137294</v>
      </c>
      <c r="I2151">
        <v>50</v>
      </c>
      <c r="J2151">
        <v>0</v>
      </c>
      <c r="K2151">
        <v>17</v>
      </c>
      <c r="L2151">
        <v>25</v>
      </c>
      <c r="M2151" s="38"/>
    </row>
    <row r="2152" spans="1:13" x14ac:dyDescent="0.35">
      <c r="A2152" t="str">
        <f t="shared" si="34"/>
        <v>31 DayApril-June 2024NHS Ayrshire &amp; ArranMelanoma</v>
      </c>
      <c r="B2152" t="s">
        <v>199</v>
      </c>
      <c r="C2152" t="s">
        <v>194</v>
      </c>
      <c r="D2152" t="s">
        <v>162</v>
      </c>
      <c r="E2152" t="s">
        <v>18</v>
      </c>
      <c r="F2152">
        <v>45</v>
      </c>
      <c r="G2152">
        <v>45</v>
      </c>
      <c r="H2152">
        <v>100</v>
      </c>
      <c r="I2152">
        <v>1</v>
      </c>
      <c r="J2152">
        <v>0</v>
      </c>
      <c r="K2152">
        <v>0</v>
      </c>
      <c r="L2152">
        <v>0</v>
      </c>
      <c r="M2152" s="39"/>
    </row>
    <row r="2153" spans="1:13" x14ac:dyDescent="0.35">
      <c r="A2153" t="str">
        <f t="shared" si="34"/>
        <v>31 DayApril-June 2024NHS BordersMelanoma</v>
      </c>
      <c r="B2153" t="s">
        <v>199</v>
      </c>
      <c r="C2153" t="s">
        <v>194</v>
      </c>
      <c r="D2153" t="s">
        <v>0</v>
      </c>
      <c r="E2153" t="s">
        <v>18</v>
      </c>
      <c r="F2153">
        <v>12</v>
      </c>
      <c r="G2153">
        <v>12</v>
      </c>
      <c r="H2153">
        <v>100</v>
      </c>
      <c r="I2153">
        <v>15</v>
      </c>
      <c r="J2153">
        <v>7</v>
      </c>
      <c r="M2153" s="38"/>
    </row>
    <row r="2154" spans="1:13" x14ac:dyDescent="0.35">
      <c r="A2154" t="str">
        <f t="shared" si="34"/>
        <v>31 DayApril-June 2024NHS Dumfries &amp; GallowayMelanoma</v>
      </c>
      <c r="B2154" t="s">
        <v>199</v>
      </c>
      <c r="C2154" t="s">
        <v>194</v>
      </c>
      <c r="D2154" t="s">
        <v>163</v>
      </c>
      <c r="E2154" t="s">
        <v>18</v>
      </c>
      <c r="F2154">
        <v>17</v>
      </c>
      <c r="G2154">
        <v>16</v>
      </c>
      <c r="H2154">
        <v>94.117647058823493</v>
      </c>
      <c r="I2154">
        <v>83</v>
      </c>
      <c r="J2154">
        <v>0</v>
      </c>
      <c r="M2154" s="39"/>
    </row>
    <row r="2155" spans="1:13" x14ac:dyDescent="0.35">
      <c r="A2155" t="str">
        <f t="shared" si="34"/>
        <v>31 DayApril-June 2024NHS FifeMelanoma</v>
      </c>
      <c r="B2155" t="s">
        <v>199</v>
      </c>
      <c r="C2155" t="s">
        <v>194</v>
      </c>
      <c r="D2155" t="s">
        <v>164</v>
      </c>
      <c r="E2155" t="s">
        <v>18</v>
      </c>
      <c r="F2155">
        <v>21</v>
      </c>
      <c r="G2155">
        <v>21</v>
      </c>
      <c r="H2155">
        <v>100</v>
      </c>
      <c r="I2155">
        <v>23</v>
      </c>
      <c r="J2155">
        <v>0</v>
      </c>
      <c r="M2155" s="38"/>
    </row>
    <row r="2156" spans="1:13" x14ac:dyDescent="0.35">
      <c r="A2156" t="str">
        <f t="shared" si="34"/>
        <v>31 DayApril-June 2024NHS Forth ValleyMelanoma</v>
      </c>
      <c r="B2156" t="s">
        <v>199</v>
      </c>
      <c r="C2156" t="s">
        <v>194</v>
      </c>
      <c r="D2156" t="s">
        <v>165</v>
      </c>
      <c r="E2156" t="s">
        <v>18</v>
      </c>
      <c r="F2156">
        <v>39</v>
      </c>
      <c r="G2156">
        <v>39</v>
      </c>
      <c r="H2156">
        <v>100</v>
      </c>
      <c r="I2156">
        <v>31</v>
      </c>
      <c r="J2156">
        <v>13</v>
      </c>
      <c r="M2156" s="39"/>
    </row>
    <row r="2157" spans="1:13" x14ac:dyDescent="0.35">
      <c r="A2157" t="str">
        <f t="shared" si="34"/>
        <v>31 DayApril-June 2024NHS GrampianMelanoma</v>
      </c>
      <c r="B2157" t="s">
        <v>199</v>
      </c>
      <c r="C2157" t="s">
        <v>194</v>
      </c>
      <c r="D2157" t="s">
        <v>166</v>
      </c>
      <c r="E2157" t="s">
        <v>18</v>
      </c>
      <c r="F2157">
        <v>39</v>
      </c>
      <c r="G2157">
        <v>38</v>
      </c>
      <c r="H2157">
        <v>97.435897435897402</v>
      </c>
      <c r="I2157">
        <v>50</v>
      </c>
      <c r="J2157">
        <v>0</v>
      </c>
      <c r="M2157" s="38"/>
    </row>
    <row r="2158" spans="1:13" x14ac:dyDescent="0.35">
      <c r="A2158" t="str">
        <f t="shared" si="34"/>
        <v>31 DayApril-June 2024NHS Greater Glasgow &amp; ClydeMelanoma</v>
      </c>
      <c r="B2158" t="s">
        <v>199</v>
      </c>
      <c r="C2158" t="s">
        <v>194</v>
      </c>
      <c r="D2158" t="s">
        <v>11</v>
      </c>
      <c r="E2158" t="s">
        <v>18</v>
      </c>
      <c r="F2158">
        <v>104</v>
      </c>
      <c r="G2158">
        <v>100</v>
      </c>
      <c r="H2158">
        <v>96.153846153846203</v>
      </c>
      <c r="I2158">
        <v>49</v>
      </c>
      <c r="J2158">
        <v>2</v>
      </c>
      <c r="K2158">
        <v>26</v>
      </c>
      <c r="L2158">
        <v>31</v>
      </c>
      <c r="M2158" s="39"/>
    </row>
    <row r="2159" spans="1:13" x14ac:dyDescent="0.35">
      <c r="A2159" t="str">
        <f t="shared" si="34"/>
        <v>31 DayApril-June 2024NHS HighlandMelanoma</v>
      </c>
      <c r="B2159" t="s">
        <v>199</v>
      </c>
      <c r="C2159" t="s">
        <v>194</v>
      </c>
      <c r="D2159" t="s">
        <v>1</v>
      </c>
      <c r="E2159" t="s">
        <v>18</v>
      </c>
      <c r="F2159">
        <v>28</v>
      </c>
      <c r="G2159">
        <v>28</v>
      </c>
      <c r="H2159">
        <v>100</v>
      </c>
      <c r="I2159">
        <v>29</v>
      </c>
      <c r="J2159">
        <v>0</v>
      </c>
      <c r="M2159" s="38"/>
    </row>
    <row r="2160" spans="1:13" x14ac:dyDescent="0.35">
      <c r="A2160" t="str">
        <f t="shared" si="34"/>
        <v>31 DayApril-June 2024NHS LanarkshireMelanoma</v>
      </c>
      <c r="B2160" t="s">
        <v>199</v>
      </c>
      <c r="C2160" t="s">
        <v>194</v>
      </c>
      <c r="D2160" t="s">
        <v>2</v>
      </c>
      <c r="E2160" t="s">
        <v>18</v>
      </c>
      <c r="F2160">
        <v>42</v>
      </c>
      <c r="G2160">
        <v>42</v>
      </c>
      <c r="H2160">
        <v>100</v>
      </c>
      <c r="I2160">
        <v>30</v>
      </c>
      <c r="J2160">
        <v>0</v>
      </c>
      <c r="K2160">
        <v>23</v>
      </c>
      <c r="L2160">
        <v>28</v>
      </c>
      <c r="M2160" s="39"/>
    </row>
    <row r="2161" spans="1:13" x14ac:dyDescent="0.35">
      <c r="A2161" t="str">
        <f t="shared" si="34"/>
        <v>31 DayApril-June 2024NHS LothianMelanoma</v>
      </c>
      <c r="B2161" t="s">
        <v>199</v>
      </c>
      <c r="C2161" t="s">
        <v>194</v>
      </c>
      <c r="D2161" t="s">
        <v>3</v>
      </c>
      <c r="E2161" t="s">
        <v>18</v>
      </c>
      <c r="F2161">
        <v>75</v>
      </c>
      <c r="G2161">
        <v>75</v>
      </c>
      <c r="H2161">
        <v>100</v>
      </c>
      <c r="I2161">
        <v>31</v>
      </c>
      <c r="J2161">
        <v>0</v>
      </c>
      <c r="K2161">
        <v>20</v>
      </c>
      <c r="L2161">
        <v>24</v>
      </c>
      <c r="M2161" s="38"/>
    </row>
    <row r="2162" spans="1:13" x14ac:dyDescent="0.35">
      <c r="A2162" t="str">
        <f t="shared" si="34"/>
        <v>31 DayApril-June 2024NHS OrkneyMelanoma</v>
      </c>
      <c r="B2162" t="s">
        <v>199</v>
      </c>
      <c r="C2162" t="s">
        <v>194</v>
      </c>
      <c r="D2162" t="s">
        <v>4</v>
      </c>
      <c r="E2162" t="s">
        <v>18</v>
      </c>
      <c r="F2162">
        <v>1</v>
      </c>
      <c r="G2162">
        <v>1</v>
      </c>
      <c r="H2162">
        <v>100</v>
      </c>
      <c r="I2162">
        <v>0</v>
      </c>
      <c r="M2162" s="39"/>
    </row>
    <row r="2163" spans="1:13" x14ac:dyDescent="0.35">
      <c r="A2163" t="str">
        <f t="shared" si="34"/>
        <v>31 DayApril-June 2024NHS ScotlandMelanoma</v>
      </c>
      <c r="B2163" t="s">
        <v>199</v>
      </c>
      <c r="C2163" t="s">
        <v>194</v>
      </c>
      <c r="D2163" t="s">
        <v>8</v>
      </c>
      <c r="E2163" t="s">
        <v>18</v>
      </c>
      <c r="F2163">
        <v>458</v>
      </c>
      <c r="G2163">
        <v>452</v>
      </c>
      <c r="H2163">
        <v>98.689956331877696</v>
      </c>
      <c r="I2163">
        <v>83</v>
      </c>
      <c r="J2163">
        <v>0</v>
      </c>
      <c r="K2163">
        <v>22</v>
      </c>
      <c r="L2163">
        <v>28</v>
      </c>
      <c r="M2163" s="38"/>
    </row>
    <row r="2164" spans="1:13" x14ac:dyDescent="0.35">
      <c r="A2164" t="str">
        <f t="shared" si="34"/>
        <v>31 DayApril-June 2024NHS TaysideMelanoma</v>
      </c>
      <c r="B2164" t="s">
        <v>199</v>
      </c>
      <c r="C2164" t="s">
        <v>194</v>
      </c>
      <c r="D2164" t="s">
        <v>6</v>
      </c>
      <c r="E2164" t="s">
        <v>18</v>
      </c>
      <c r="F2164">
        <v>34</v>
      </c>
      <c r="G2164">
        <v>34</v>
      </c>
      <c r="H2164">
        <v>100</v>
      </c>
      <c r="I2164">
        <v>26</v>
      </c>
      <c r="J2164">
        <v>0</v>
      </c>
      <c r="M2164" s="39"/>
    </row>
    <row r="2165" spans="1:13" x14ac:dyDescent="0.35">
      <c r="A2165" t="str">
        <f t="shared" si="34"/>
        <v>31 DayApril-June 2024SCANMelanoma</v>
      </c>
      <c r="B2165" t="s">
        <v>199</v>
      </c>
      <c r="C2165" t="s">
        <v>194</v>
      </c>
      <c r="D2165" t="s">
        <v>9</v>
      </c>
      <c r="E2165" t="s">
        <v>18</v>
      </c>
      <c r="F2165">
        <v>125</v>
      </c>
      <c r="G2165">
        <v>124</v>
      </c>
      <c r="H2165">
        <v>99.2</v>
      </c>
      <c r="I2165">
        <v>83</v>
      </c>
      <c r="J2165">
        <v>0</v>
      </c>
      <c r="K2165">
        <v>20</v>
      </c>
      <c r="L2165">
        <v>25</v>
      </c>
      <c r="M2165" s="38"/>
    </row>
    <row r="2166" spans="1:13" x14ac:dyDescent="0.35">
      <c r="A2166" t="str">
        <f t="shared" si="34"/>
        <v>31 DayApril-June 2024WOSCANMelanoma</v>
      </c>
      <c r="B2166" t="s">
        <v>199</v>
      </c>
      <c r="C2166" t="s">
        <v>194</v>
      </c>
      <c r="D2166" t="s">
        <v>10</v>
      </c>
      <c r="E2166" t="s">
        <v>18</v>
      </c>
      <c r="F2166">
        <v>230</v>
      </c>
      <c r="G2166">
        <v>226</v>
      </c>
      <c r="H2166">
        <v>98.260869565217405</v>
      </c>
      <c r="I2166">
        <v>49</v>
      </c>
      <c r="J2166">
        <v>0</v>
      </c>
      <c r="K2166">
        <v>24</v>
      </c>
      <c r="L2166">
        <v>29</v>
      </c>
      <c r="M2166" s="39"/>
    </row>
    <row r="2167" spans="1:13" x14ac:dyDescent="0.35">
      <c r="A2167" t="str">
        <f t="shared" si="34"/>
        <v>31 DayApril-June 2024NCAOvarian</v>
      </c>
      <c r="B2167" t="s">
        <v>199</v>
      </c>
      <c r="C2167" t="s">
        <v>194</v>
      </c>
      <c r="D2167" t="s">
        <v>150</v>
      </c>
      <c r="E2167" t="s">
        <v>19</v>
      </c>
      <c r="F2167">
        <v>32</v>
      </c>
      <c r="G2167">
        <v>30</v>
      </c>
      <c r="H2167">
        <v>93.75</v>
      </c>
      <c r="I2167">
        <v>44</v>
      </c>
      <c r="J2167">
        <v>10</v>
      </c>
      <c r="M2167" s="38"/>
    </row>
    <row r="2168" spans="1:13" x14ac:dyDescent="0.35">
      <c r="A2168" t="str">
        <f t="shared" si="34"/>
        <v>31 DayApril-June 2024NHS Ayrshire &amp; ArranOvarian</v>
      </c>
      <c r="B2168" t="s">
        <v>199</v>
      </c>
      <c r="C2168" t="s">
        <v>194</v>
      </c>
      <c r="D2168" t="s">
        <v>162</v>
      </c>
      <c r="E2168" t="s">
        <v>19</v>
      </c>
      <c r="F2168">
        <v>5</v>
      </c>
      <c r="G2168">
        <v>5</v>
      </c>
      <c r="H2168">
        <v>100</v>
      </c>
      <c r="I2168">
        <v>13</v>
      </c>
      <c r="J2168">
        <v>0</v>
      </c>
      <c r="M2168" s="39"/>
    </row>
    <row r="2169" spans="1:13" x14ac:dyDescent="0.35">
      <c r="A2169" t="str">
        <f t="shared" si="34"/>
        <v>31 DayApril-June 2024NHS BordersOvarian</v>
      </c>
      <c r="B2169" t="s">
        <v>199</v>
      </c>
      <c r="C2169" t="s">
        <v>194</v>
      </c>
      <c r="D2169" t="s">
        <v>0</v>
      </c>
      <c r="E2169" t="s">
        <v>19</v>
      </c>
      <c r="F2169">
        <v>4</v>
      </c>
      <c r="G2169">
        <v>4</v>
      </c>
      <c r="H2169">
        <v>100</v>
      </c>
      <c r="I2169">
        <v>28</v>
      </c>
      <c r="J2169">
        <v>18</v>
      </c>
      <c r="M2169" s="38"/>
    </row>
    <row r="2170" spans="1:13" x14ac:dyDescent="0.35">
      <c r="A2170" t="str">
        <f t="shared" si="34"/>
        <v>31 DayApril-June 2024NHS Dumfries &amp; GallowayOvarian</v>
      </c>
      <c r="B2170" t="s">
        <v>199</v>
      </c>
      <c r="C2170" t="s">
        <v>194</v>
      </c>
      <c r="D2170" t="s">
        <v>163</v>
      </c>
      <c r="E2170" t="s">
        <v>19</v>
      </c>
      <c r="F2170">
        <v>2</v>
      </c>
      <c r="G2170">
        <v>2</v>
      </c>
      <c r="H2170">
        <v>100</v>
      </c>
      <c r="I2170">
        <v>9</v>
      </c>
      <c r="M2170" s="39"/>
    </row>
    <row r="2171" spans="1:13" x14ac:dyDescent="0.35">
      <c r="A2171" t="str">
        <f t="shared" si="34"/>
        <v>31 DayApril-June 2024NHS FifeOvarian</v>
      </c>
      <c r="B2171" t="s">
        <v>199</v>
      </c>
      <c r="C2171" t="s">
        <v>194</v>
      </c>
      <c r="D2171" t="s">
        <v>164</v>
      </c>
      <c r="E2171" t="s">
        <v>19</v>
      </c>
      <c r="F2171">
        <v>7</v>
      </c>
      <c r="G2171">
        <v>7</v>
      </c>
      <c r="H2171">
        <v>100</v>
      </c>
      <c r="I2171">
        <v>21</v>
      </c>
      <c r="J2171">
        <v>11</v>
      </c>
      <c r="M2171" s="38"/>
    </row>
    <row r="2172" spans="1:13" x14ac:dyDescent="0.35">
      <c r="A2172" t="str">
        <f t="shared" si="34"/>
        <v>31 DayApril-June 2024NHS Forth ValleyOvarian</v>
      </c>
      <c r="B2172" t="s">
        <v>199</v>
      </c>
      <c r="C2172" t="s">
        <v>194</v>
      </c>
      <c r="D2172" t="s">
        <v>165</v>
      </c>
      <c r="E2172" t="s">
        <v>19</v>
      </c>
      <c r="F2172">
        <v>1</v>
      </c>
      <c r="G2172">
        <v>1</v>
      </c>
      <c r="H2172">
        <v>100</v>
      </c>
      <c r="I2172">
        <v>0</v>
      </c>
      <c r="M2172" s="39"/>
    </row>
    <row r="2173" spans="1:13" x14ac:dyDescent="0.35">
      <c r="A2173" t="str">
        <f t="shared" si="34"/>
        <v>31 DayApril-June 2024NHS GrampianOvarian</v>
      </c>
      <c r="B2173" t="s">
        <v>199</v>
      </c>
      <c r="C2173" t="s">
        <v>194</v>
      </c>
      <c r="D2173" t="s">
        <v>166</v>
      </c>
      <c r="E2173" t="s">
        <v>19</v>
      </c>
      <c r="F2173">
        <v>19</v>
      </c>
      <c r="G2173">
        <v>17</v>
      </c>
      <c r="H2173">
        <v>89.473684210526301</v>
      </c>
      <c r="I2173">
        <v>44</v>
      </c>
      <c r="J2173">
        <v>10</v>
      </c>
      <c r="M2173" s="38"/>
    </row>
    <row r="2174" spans="1:13" x14ac:dyDescent="0.35">
      <c r="A2174" t="str">
        <f t="shared" si="34"/>
        <v>31 DayApril-June 2024NHS Greater Glasgow &amp; ClydeOvarian</v>
      </c>
      <c r="B2174" t="s">
        <v>199</v>
      </c>
      <c r="C2174" t="s">
        <v>194</v>
      </c>
      <c r="D2174" t="s">
        <v>11</v>
      </c>
      <c r="E2174" t="s">
        <v>19</v>
      </c>
      <c r="F2174">
        <v>33</v>
      </c>
      <c r="G2174">
        <v>33</v>
      </c>
      <c r="H2174">
        <v>100</v>
      </c>
      <c r="I2174">
        <v>24</v>
      </c>
      <c r="J2174">
        <v>6</v>
      </c>
      <c r="M2174" s="39"/>
    </row>
    <row r="2175" spans="1:13" x14ac:dyDescent="0.35">
      <c r="A2175" t="str">
        <f t="shared" si="34"/>
        <v>31 DayApril-June 2024NHS HighlandOvarian</v>
      </c>
      <c r="B2175" t="s">
        <v>199</v>
      </c>
      <c r="C2175" t="s">
        <v>194</v>
      </c>
      <c r="D2175" t="s">
        <v>1</v>
      </c>
      <c r="E2175" t="s">
        <v>19</v>
      </c>
      <c r="F2175">
        <v>5</v>
      </c>
      <c r="G2175">
        <v>5</v>
      </c>
      <c r="H2175">
        <v>100</v>
      </c>
      <c r="I2175">
        <v>17</v>
      </c>
      <c r="J2175">
        <v>1</v>
      </c>
      <c r="M2175" s="38"/>
    </row>
    <row r="2176" spans="1:13" x14ac:dyDescent="0.35">
      <c r="A2176" t="str">
        <f t="shared" si="34"/>
        <v>31 DayApril-June 2024NHS LanarkshireOvarian</v>
      </c>
      <c r="B2176" t="s">
        <v>199</v>
      </c>
      <c r="C2176" t="s">
        <v>194</v>
      </c>
      <c r="D2176" t="s">
        <v>2</v>
      </c>
      <c r="E2176" t="s">
        <v>19</v>
      </c>
      <c r="F2176">
        <v>7</v>
      </c>
      <c r="G2176">
        <v>7</v>
      </c>
      <c r="H2176">
        <v>100</v>
      </c>
      <c r="I2176">
        <v>14</v>
      </c>
      <c r="J2176">
        <v>6</v>
      </c>
      <c r="M2176" s="39"/>
    </row>
    <row r="2177" spans="1:13" x14ac:dyDescent="0.35">
      <c r="A2177" t="str">
        <f t="shared" si="34"/>
        <v>31 DayApril-June 2024NHS LothianOvarian</v>
      </c>
      <c r="B2177" t="s">
        <v>199</v>
      </c>
      <c r="C2177" t="s">
        <v>194</v>
      </c>
      <c r="D2177" t="s">
        <v>3</v>
      </c>
      <c r="E2177" t="s">
        <v>19</v>
      </c>
      <c r="F2177">
        <v>20</v>
      </c>
      <c r="G2177">
        <v>20</v>
      </c>
      <c r="H2177">
        <v>100</v>
      </c>
      <c r="I2177">
        <v>21</v>
      </c>
      <c r="J2177">
        <v>9</v>
      </c>
      <c r="M2177" s="38"/>
    </row>
    <row r="2178" spans="1:13" x14ac:dyDescent="0.35">
      <c r="A2178" t="str">
        <f t="shared" si="34"/>
        <v>31 DayApril-June 2024NHS ScotlandOvarian</v>
      </c>
      <c r="B2178" t="s">
        <v>199</v>
      </c>
      <c r="C2178" t="s">
        <v>194</v>
      </c>
      <c r="D2178" t="s">
        <v>8</v>
      </c>
      <c r="E2178" t="s">
        <v>19</v>
      </c>
      <c r="F2178">
        <v>111</v>
      </c>
      <c r="G2178">
        <v>109</v>
      </c>
      <c r="H2178">
        <v>98.198198198198199</v>
      </c>
      <c r="I2178">
        <v>44</v>
      </c>
      <c r="J2178">
        <v>7</v>
      </c>
      <c r="K2178">
        <v>19</v>
      </c>
      <c r="L2178">
        <v>22</v>
      </c>
      <c r="M2178" s="39"/>
    </row>
    <row r="2179" spans="1:13" x14ac:dyDescent="0.35">
      <c r="A2179" t="str">
        <f t="shared" si="34"/>
        <v>31 DayApril-June 2024NHS TaysideOvarian</v>
      </c>
      <c r="B2179" t="s">
        <v>199</v>
      </c>
      <c r="C2179" t="s">
        <v>194</v>
      </c>
      <c r="D2179" t="s">
        <v>6</v>
      </c>
      <c r="E2179" t="s">
        <v>19</v>
      </c>
      <c r="F2179">
        <v>6</v>
      </c>
      <c r="G2179">
        <v>6</v>
      </c>
      <c r="H2179">
        <v>100</v>
      </c>
      <c r="I2179">
        <v>23</v>
      </c>
      <c r="J2179">
        <v>17</v>
      </c>
      <c r="M2179" s="38"/>
    </row>
    <row r="2180" spans="1:13" x14ac:dyDescent="0.35">
      <c r="A2180" t="str">
        <f t="shared" si="34"/>
        <v>31 DayApril-June 2024NHS Western IslesOvarian</v>
      </c>
      <c r="B2180" t="s">
        <v>199</v>
      </c>
      <c r="C2180" t="s">
        <v>194</v>
      </c>
      <c r="D2180" t="s">
        <v>7</v>
      </c>
      <c r="E2180" t="s">
        <v>19</v>
      </c>
      <c r="F2180">
        <v>2</v>
      </c>
      <c r="G2180">
        <v>2</v>
      </c>
      <c r="H2180">
        <v>100</v>
      </c>
      <c r="I2180">
        <v>0</v>
      </c>
      <c r="M2180" s="39"/>
    </row>
    <row r="2181" spans="1:13" x14ac:dyDescent="0.35">
      <c r="A2181" t="str">
        <f t="shared" si="34"/>
        <v>31 DayApril-June 2024SCANOvarian</v>
      </c>
      <c r="B2181" t="s">
        <v>199</v>
      </c>
      <c r="C2181" t="s">
        <v>194</v>
      </c>
      <c r="D2181" t="s">
        <v>9</v>
      </c>
      <c r="E2181" t="s">
        <v>19</v>
      </c>
      <c r="F2181">
        <v>33</v>
      </c>
      <c r="G2181">
        <v>33</v>
      </c>
      <c r="H2181">
        <v>100</v>
      </c>
      <c r="I2181">
        <v>28</v>
      </c>
      <c r="J2181">
        <v>10</v>
      </c>
      <c r="M2181" s="38"/>
    </row>
    <row r="2182" spans="1:13" x14ac:dyDescent="0.35">
      <c r="A2182" t="str">
        <f t="shared" si="34"/>
        <v>31 DayApril-June 2024WOSCANOvarian</v>
      </c>
      <c r="B2182" t="s">
        <v>199</v>
      </c>
      <c r="C2182" t="s">
        <v>194</v>
      </c>
      <c r="D2182" t="s">
        <v>10</v>
      </c>
      <c r="E2182" t="s">
        <v>19</v>
      </c>
      <c r="F2182">
        <v>46</v>
      </c>
      <c r="G2182">
        <v>46</v>
      </c>
      <c r="H2182">
        <v>100</v>
      </c>
      <c r="I2182">
        <v>24</v>
      </c>
      <c r="J2182">
        <v>6</v>
      </c>
      <c r="K2182">
        <v>14</v>
      </c>
      <c r="L2182">
        <v>16</v>
      </c>
      <c r="M2182" s="39"/>
    </row>
    <row r="2183" spans="1:13" x14ac:dyDescent="0.35">
      <c r="A2183" t="str">
        <f t="shared" si="34"/>
        <v>31 DayApril-June 2024NCAUpper GI</v>
      </c>
      <c r="B2183" t="s">
        <v>199</v>
      </c>
      <c r="C2183" t="s">
        <v>194</v>
      </c>
      <c r="D2183" t="s">
        <v>150</v>
      </c>
      <c r="E2183" t="s">
        <v>160</v>
      </c>
      <c r="F2183">
        <v>198</v>
      </c>
      <c r="G2183">
        <v>195</v>
      </c>
      <c r="H2183">
        <v>98.484848484848499</v>
      </c>
      <c r="I2183">
        <v>39</v>
      </c>
      <c r="J2183">
        <v>2</v>
      </c>
      <c r="K2183">
        <v>21</v>
      </c>
      <c r="L2183">
        <v>25</v>
      </c>
      <c r="M2183" s="38"/>
    </row>
    <row r="2184" spans="1:13" x14ac:dyDescent="0.35">
      <c r="A2184" t="str">
        <f t="shared" si="34"/>
        <v>31 DayApril-June 2024NHS Ayrshire &amp; ArranUpper GI</v>
      </c>
      <c r="B2184" t="s">
        <v>199</v>
      </c>
      <c r="C2184" t="s">
        <v>194</v>
      </c>
      <c r="D2184" t="s">
        <v>162</v>
      </c>
      <c r="E2184" t="s">
        <v>160</v>
      </c>
      <c r="F2184">
        <v>29</v>
      </c>
      <c r="G2184">
        <v>29</v>
      </c>
      <c r="H2184">
        <v>100</v>
      </c>
      <c r="I2184">
        <v>27</v>
      </c>
      <c r="J2184">
        <v>0</v>
      </c>
      <c r="M2184" s="39"/>
    </row>
    <row r="2185" spans="1:13" x14ac:dyDescent="0.35">
      <c r="A2185" t="str">
        <f t="shared" si="34"/>
        <v>31 DayApril-June 2024NHS BordersUpper GI</v>
      </c>
      <c r="B2185" t="s">
        <v>199</v>
      </c>
      <c r="C2185" t="s">
        <v>194</v>
      </c>
      <c r="D2185" t="s">
        <v>0</v>
      </c>
      <c r="E2185" t="s">
        <v>160</v>
      </c>
      <c r="F2185">
        <v>8</v>
      </c>
      <c r="G2185">
        <v>8</v>
      </c>
      <c r="H2185">
        <v>100</v>
      </c>
      <c r="I2185">
        <v>28</v>
      </c>
      <c r="J2185">
        <v>0</v>
      </c>
      <c r="M2185" s="38"/>
    </row>
    <row r="2186" spans="1:13" x14ac:dyDescent="0.35">
      <c r="A2186" t="str">
        <f t="shared" si="34"/>
        <v>31 DayApril-June 2024NHS Dumfries &amp; GallowayUpper GI</v>
      </c>
      <c r="B2186" t="s">
        <v>199</v>
      </c>
      <c r="C2186" t="s">
        <v>194</v>
      </c>
      <c r="D2186" t="s">
        <v>163</v>
      </c>
      <c r="E2186" t="s">
        <v>160</v>
      </c>
      <c r="F2186">
        <v>21</v>
      </c>
      <c r="G2186">
        <v>21</v>
      </c>
      <c r="H2186">
        <v>100</v>
      </c>
      <c r="I2186">
        <v>20</v>
      </c>
      <c r="J2186">
        <v>0</v>
      </c>
      <c r="M2186" s="39"/>
    </row>
    <row r="2187" spans="1:13" x14ac:dyDescent="0.35">
      <c r="A2187" t="str">
        <f t="shared" si="34"/>
        <v>31 DayApril-June 2024NHS FifeUpper GI</v>
      </c>
      <c r="B2187" t="s">
        <v>199</v>
      </c>
      <c r="C2187" t="s">
        <v>194</v>
      </c>
      <c r="D2187" t="s">
        <v>164</v>
      </c>
      <c r="E2187" t="s">
        <v>160</v>
      </c>
      <c r="F2187">
        <v>39</v>
      </c>
      <c r="G2187">
        <v>39</v>
      </c>
      <c r="H2187">
        <v>100</v>
      </c>
      <c r="I2187">
        <v>29</v>
      </c>
      <c r="J2187">
        <v>0</v>
      </c>
      <c r="M2187" s="38"/>
    </row>
    <row r="2188" spans="1:13" x14ac:dyDescent="0.35">
      <c r="A2188" t="str">
        <f t="shared" si="34"/>
        <v>31 DayApril-June 2024NHS Forth ValleyUpper GI</v>
      </c>
      <c r="B2188" t="s">
        <v>199</v>
      </c>
      <c r="C2188" t="s">
        <v>194</v>
      </c>
      <c r="D2188" t="s">
        <v>165</v>
      </c>
      <c r="E2188" t="s">
        <v>160</v>
      </c>
      <c r="F2188">
        <v>23</v>
      </c>
      <c r="G2188">
        <v>23</v>
      </c>
      <c r="H2188">
        <v>100</v>
      </c>
      <c r="I2188">
        <v>31</v>
      </c>
      <c r="J2188">
        <v>0</v>
      </c>
      <c r="M2188" s="39"/>
    </row>
    <row r="2189" spans="1:13" x14ac:dyDescent="0.35">
      <c r="A2189" t="str">
        <f t="shared" si="34"/>
        <v>31 DayApril-June 2024NHS GrampianUpper GI</v>
      </c>
      <c r="B2189" t="s">
        <v>199</v>
      </c>
      <c r="C2189" t="s">
        <v>194</v>
      </c>
      <c r="D2189" t="s">
        <v>166</v>
      </c>
      <c r="E2189" t="s">
        <v>160</v>
      </c>
      <c r="F2189">
        <v>76</v>
      </c>
      <c r="G2189">
        <v>76</v>
      </c>
      <c r="H2189">
        <v>100</v>
      </c>
      <c r="I2189">
        <v>28</v>
      </c>
      <c r="J2189">
        <v>1</v>
      </c>
      <c r="K2189">
        <v>18</v>
      </c>
      <c r="L2189">
        <v>19</v>
      </c>
      <c r="M2189" s="38"/>
    </row>
    <row r="2190" spans="1:13" x14ac:dyDescent="0.35">
      <c r="A2190" t="str">
        <f t="shared" si="34"/>
        <v>31 DayApril-June 2024NHS Greater Glasgow &amp; ClydeUpper GI</v>
      </c>
      <c r="B2190" t="s">
        <v>199</v>
      </c>
      <c r="C2190" t="s">
        <v>194</v>
      </c>
      <c r="D2190" t="s">
        <v>11</v>
      </c>
      <c r="E2190" t="s">
        <v>160</v>
      </c>
      <c r="F2190">
        <v>190</v>
      </c>
      <c r="G2190">
        <v>189</v>
      </c>
      <c r="H2190">
        <v>99.473684210526301</v>
      </c>
      <c r="I2190">
        <v>44</v>
      </c>
      <c r="J2190">
        <v>4</v>
      </c>
      <c r="K2190">
        <v>21</v>
      </c>
      <c r="L2190">
        <v>22</v>
      </c>
      <c r="M2190" s="39"/>
    </row>
    <row r="2191" spans="1:13" x14ac:dyDescent="0.35">
      <c r="A2191" t="str">
        <f t="shared" si="34"/>
        <v>31 DayApril-June 2024NHS HighlandUpper GI</v>
      </c>
      <c r="B2191" t="s">
        <v>199</v>
      </c>
      <c r="C2191" t="s">
        <v>194</v>
      </c>
      <c r="D2191" t="s">
        <v>1</v>
      </c>
      <c r="E2191" t="s">
        <v>160</v>
      </c>
      <c r="F2191">
        <v>41</v>
      </c>
      <c r="G2191">
        <v>41</v>
      </c>
      <c r="H2191">
        <v>100</v>
      </c>
      <c r="I2191">
        <v>30</v>
      </c>
      <c r="J2191">
        <v>7</v>
      </c>
      <c r="K2191">
        <v>20</v>
      </c>
      <c r="L2191">
        <v>25</v>
      </c>
      <c r="M2191" s="38"/>
    </row>
    <row r="2192" spans="1:13" x14ac:dyDescent="0.35">
      <c r="A2192" t="str">
        <f t="shared" si="34"/>
        <v>31 DayApril-June 2024NHS LanarkshireUpper GI</v>
      </c>
      <c r="B2192" t="s">
        <v>199</v>
      </c>
      <c r="C2192" t="s">
        <v>194</v>
      </c>
      <c r="D2192" t="s">
        <v>2</v>
      </c>
      <c r="E2192" t="s">
        <v>160</v>
      </c>
      <c r="F2192">
        <v>45</v>
      </c>
      <c r="G2192">
        <v>45</v>
      </c>
      <c r="H2192">
        <v>100</v>
      </c>
      <c r="I2192">
        <v>14</v>
      </c>
      <c r="J2192">
        <v>0</v>
      </c>
      <c r="K2192">
        <v>7</v>
      </c>
      <c r="L2192">
        <v>8</v>
      </c>
      <c r="M2192" s="39"/>
    </row>
    <row r="2193" spans="1:13" x14ac:dyDescent="0.35">
      <c r="A2193" t="str">
        <f t="shared" si="34"/>
        <v>31 DayApril-June 2024NHS LothianUpper GI</v>
      </c>
      <c r="B2193" t="s">
        <v>199</v>
      </c>
      <c r="C2193" t="s">
        <v>194</v>
      </c>
      <c r="D2193" t="s">
        <v>3</v>
      </c>
      <c r="E2193" t="s">
        <v>160</v>
      </c>
      <c r="F2193">
        <v>152</v>
      </c>
      <c r="G2193">
        <v>151</v>
      </c>
      <c r="H2193">
        <v>99.342105263157904</v>
      </c>
      <c r="I2193">
        <v>64</v>
      </c>
      <c r="J2193">
        <v>3</v>
      </c>
      <c r="K2193">
        <v>23</v>
      </c>
      <c r="L2193">
        <v>28</v>
      </c>
      <c r="M2193" s="38"/>
    </row>
    <row r="2194" spans="1:13" x14ac:dyDescent="0.35">
      <c r="A2194" t="str">
        <f t="shared" ref="A2194:A2257" si="35">CONCATENATE(B2194,C2194,D2194,E2194)</f>
        <v>31 DayApril-June 2024NHS OrkneyUpper GI</v>
      </c>
      <c r="B2194" t="s">
        <v>199</v>
      </c>
      <c r="C2194" t="s">
        <v>194</v>
      </c>
      <c r="D2194" t="s">
        <v>4</v>
      </c>
      <c r="E2194" t="s">
        <v>160</v>
      </c>
      <c r="F2194">
        <v>2</v>
      </c>
      <c r="G2194">
        <v>2</v>
      </c>
      <c r="H2194">
        <v>100</v>
      </c>
      <c r="I2194">
        <v>21</v>
      </c>
      <c r="M2194" s="39"/>
    </row>
    <row r="2195" spans="1:13" x14ac:dyDescent="0.35">
      <c r="A2195" t="str">
        <f t="shared" si="35"/>
        <v>31 DayApril-June 2024NHS ScotlandUpper GI</v>
      </c>
      <c r="B2195" t="s">
        <v>199</v>
      </c>
      <c r="C2195" t="s">
        <v>194</v>
      </c>
      <c r="D2195" t="s">
        <v>8</v>
      </c>
      <c r="E2195" t="s">
        <v>160</v>
      </c>
      <c r="F2195">
        <v>705</v>
      </c>
      <c r="G2195">
        <v>700</v>
      </c>
      <c r="H2195">
        <v>99.290780141843996</v>
      </c>
      <c r="I2195">
        <v>64</v>
      </c>
      <c r="J2195">
        <v>1</v>
      </c>
      <c r="K2195">
        <v>21</v>
      </c>
      <c r="L2195">
        <v>23</v>
      </c>
      <c r="M2195" s="38"/>
    </row>
    <row r="2196" spans="1:13" x14ac:dyDescent="0.35">
      <c r="A2196" t="str">
        <f t="shared" si="35"/>
        <v>31 DayApril-June 2024NHS ShetlandUpper GI</v>
      </c>
      <c r="B2196" t="s">
        <v>199</v>
      </c>
      <c r="C2196" t="s">
        <v>194</v>
      </c>
      <c r="D2196" t="s">
        <v>5</v>
      </c>
      <c r="E2196" t="s">
        <v>160</v>
      </c>
      <c r="F2196">
        <v>4</v>
      </c>
      <c r="G2196">
        <v>4</v>
      </c>
      <c r="H2196">
        <v>100</v>
      </c>
      <c r="I2196">
        <v>5</v>
      </c>
      <c r="J2196">
        <v>1</v>
      </c>
      <c r="M2196" s="39"/>
    </row>
    <row r="2197" spans="1:13" x14ac:dyDescent="0.35">
      <c r="A2197" t="str">
        <f t="shared" si="35"/>
        <v>31 DayApril-June 2024NHS TaysideUpper GI</v>
      </c>
      <c r="B2197" t="s">
        <v>199</v>
      </c>
      <c r="C2197" t="s">
        <v>194</v>
      </c>
      <c r="D2197" t="s">
        <v>6</v>
      </c>
      <c r="E2197" t="s">
        <v>160</v>
      </c>
      <c r="F2197">
        <v>71</v>
      </c>
      <c r="G2197">
        <v>68</v>
      </c>
      <c r="H2197">
        <v>95.774647887323894</v>
      </c>
      <c r="I2197">
        <v>39</v>
      </c>
      <c r="J2197">
        <v>0</v>
      </c>
      <c r="K2197">
        <v>25</v>
      </c>
      <c r="L2197">
        <v>28</v>
      </c>
      <c r="M2197" s="38"/>
    </row>
    <row r="2198" spans="1:13" x14ac:dyDescent="0.35">
      <c r="A2198" t="str">
        <f t="shared" si="35"/>
        <v>31 DayApril-June 2024NHS Western IslesUpper GI</v>
      </c>
      <c r="B2198" t="s">
        <v>199</v>
      </c>
      <c r="C2198" t="s">
        <v>194</v>
      </c>
      <c r="D2198" t="s">
        <v>7</v>
      </c>
      <c r="E2198" t="s">
        <v>160</v>
      </c>
      <c r="F2198">
        <v>4</v>
      </c>
      <c r="G2198">
        <v>4</v>
      </c>
      <c r="H2198">
        <v>100</v>
      </c>
      <c r="I2198">
        <v>15</v>
      </c>
      <c r="J2198">
        <v>4</v>
      </c>
      <c r="M2198" s="39"/>
    </row>
    <row r="2199" spans="1:13" x14ac:dyDescent="0.35">
      <c r="A2199" t="str">
        <f t="shared" si="35"/>
        <v>31 DayApril-June 2024SCANUpper GI</v>
      </c>
      <c r="B2199" t="s">
        <v>199</v>
      </c>
      <c r="C2199" t="s">
        <v>194</v>
      </c>
      <c r="D2199" t="s">
        <v>9</v>
      </c>
      <c r="E2199" t="s">
        <v>160</v>
      </c>
      <c r="F2199">
        <v>220</v>
      </c>
      <c r="G2199">
        <v>219</v>
      </c>
      <c r="H2199">
        <v>99.545454545454504</v>
      </c>
      <c r="I2199">
        <v>64</v>
      </c>
      <c r="J2199">
        <v>1</v>
      </c>
      <c r="K2199">
        <v>21</v>
      </c>
      <c r="L2199">
        <v>27</v>
      </c>
      <c r="M2199" s="38"/>
    </row>
    <row r="2200" spans="1:13" x14ac:dyDescent="0.35">
      <c r="A2200" t="str">
        <f t="shared" si="35"/>
        <v>31 DayApril-June 2024WOSCANUpper GI</v>
      </c>
      <c r="B2200" t="s">
        <v>199</v>
      </c>
      <c r="C2200" t="s">
        <v>194</v>
      </c>
      <c r="D2200" t="s">
        <v>10</v>
      </c>
      <c r="E2200" t="s">
        <v>160</v>
      </c>
      <c r="F2200">
        <v>287</v>
      </c>
      <c r="G2200">
        <v>286</v>
      </c>
      <c r="H2200">
        <v>99.6515679442509</v>
      </c>
      <c r="I2200">
        <v>44</v>
      </c>
      <c r="J2200">
        <v>0</v>
      </c>
      <c r="K2200">
        <v>20</v>
      </c>
      <c r="L2200">
        <v>22</v>
      </c>
      <c r="M2200" s="39"/>
    </row>
    <row r="2201" spans="1:13" x14ac:dyDescent="0.35">
      <c r="A2201" t="str">
        <f t="shared" si="35"/>
        <v>31 DayApril-June 2024NCAUpper GI - Hepatopancreatobiliary</v>
      </c>
      <c r="B2201" t="s">
        <v>199</v>
      </c>
      <c r="C2201" t="s">
        <v>194</v>
      </c>
      <c r="D2201" t="s">
        <v>150</v>
      </c>
      <c r="E2201" t="s">
        <v>167</v>
      </c>
      <c r="F2201">
        <v>95</v>
      </c>
      <c r="G2201">
        <v>94</v>
      </c>
      <c r="H2201">
        <v>98.947368421052602</v>
      </c>
      <c r="I2201">
        <v>33</v>
      </c>
      <c r="J2201">
        <v>0</v>
      </c>
      <c r="K2201">
        <v>19</v>
      </c>
      <c r="L2201">
        <v>20</v>
      </c>
      <c r="M2201" s="38"/>
    </row>
    <row r="2202" spans="1:13" x14ac:dyDescent="0.35">
      <c r="A2202" t="str">
        <f t="shared" si="35"/>
        <v>31 DayApril-June 2024NHS Ayrshire &amp; ArranUpper GI - Hepatopancreatobiliary</v>
      </c>
      <c r="B2202" t="s">
        <v>199</v>
      </c>
      <c r="C2202" t="s">
        <v>194</v>
      </c>
      <c r="D2202" t="s">
        <v>162</v>
      </c>
      <c r="E2202" t="s">
        <v>167</v>
      </c>
      <c r="F2202">
        <v>9</v>
      </c>
      <c r="G2202">
        <v>9</v>
      </c>
      <c r="H2202">
        <v>100</v>
      </c>
      <c r="I2202">
        <v>8</v>
      </c>
      <c r="J2202">
        <v>0</v>
      </c>
      <c r="M2202" s="39"/>
    </row>
    <row r="2203" spans="1:13" x14ac:dyDescent="0.35">
      <c r="A2203" t="str">
        <f t="shared" si="35"/>
        <v>31 DayApril-June 2024NHS BordersUpper GI - Hepatopancreatobiliary</v>
      </c>
      <c r="B2203" t="s">
        <v>199</v>
      </c>
      <c r="C2203" t="s">
        <v>194</v>
      </c>
      <c r="D2203" t="s">
        <v>0</v>
      </c>
      <c r="E2203" t="s">
        <v>167</v>
      </c>
      <c r="F2203">
        <v>3</v>
      </c>
      <c r="G2203">
        <v>3</v>
      </c>
      <c r="H2203">
        <v>100</v>
      </c>
      <c r="I2203">
        <v>28</v>
      </c>
      <c r="J2203">
        <v>10</v>
      </c>
      <c r="M2203" s="38"/>
    </row>
    <row r="2204" spans="1:13" x14ac:dyDescent="0.35">
      <c r="A2204" t="str">
        <f t="shared" si="35"/>
        <v>31 DayApril-June 2024NHS Dumfries &amp; GallowayUpper GI - Hepatopancreatobiliary</v>
      </c>
      <c r="B2204" t="s">
        <v>199</v>
      </c>
      <c r="C2204" t="s">
        <v>194</v>
      </c>
      <c r="D2204" t="s">
        <v>163</v>
      </c>
      <c r="E2204" t="s">
        <v>167</v>
      </c>
      <c r="F2204">
        <v>13</v>
      </c>
      <c r="G2204">
        <v>13</v>
      </c>
      <c r="H2204">
        <v>100</v>
      </c>
      <c r="I2204">
        <v>20</v>
      </c>
      <c r="J2204">
        <v>0</v>
      </c>
      <c r="M2204" s="39"/>
    </row>
    <row r="2205" spans="1:13" x14ac:dyDescent="0.35">
      <c r="A2205" t="str">
        <f t="shared" si="35"/>
        <v>31 DayApril-June 2024NHS FifeUpper GI - Hepatopancreatobiliary</v>
      </c>
      <c r="B2205" t="s">
        <v>199</v>
      </c>
      <c r="C2205" t="s">
        <v>194</v>
      </c>
      <c r="D2205" t="s">
        <v>164</v>
      </c>
      <c r="E2205" t="s">
        <v>167</v>
      </c>
      <c r="F2205">
        <v>29</v>
      </c>
      <c r="G2205">
        <v>29</v>
      </c>
      <c r="H2205">
        <v>100</v>
      </c>
      <c r="I2205">
        <v>29</v>
      </c>
      <c r="J2205">
        <v>0</v>
      </c>
      <c r="M2205" s="38"/>
    </row>
    <row r="2206" spans="1:13" x14ac:dyDescent="0.35">
      <c r="A2206" t="str">
        <f t="shared" si="35"/>
        <v>31 DayApril-June 2024NHS Forth ValleyUpper GI - Hepatopancreatobiliary</v>
      </c>
      <c r="B2206" t="s">
        <v>199</v>
      </c>
      <c r="C2206" t="s">
        <v>194</v>
      </c>
      <c r="D2206" t="s">
        <v>165</v>
      </c>
      <c r="E2206" t="s">
        <v>167</v>
      </c>
      <c r="F2206">
        <v>15</v>
      </c>
      <c r="G2206">
        <v>15</v>
      </c>
      <c r="H2206">
        <v>100</v>
      </c>
      <c r="I2206">
        <v>31</v>
      </c>
      <c r="J2206">
        <v>0</v>
      </c>
      <c r="M2206" s="39"/>
    </row>
    <row r="2207" spans="1:13" x14ac:dyDescent="0.35">
      <c r="A2207" t="str">
        <f t="shared" si="35"/>
        <v>31 DayApril-June 2024NHS GrampianUpper GI - Hepatopancreatobiliary</v>
      </c>
      <c r="B2207" t="s">
        <v>199</v>
      </c>
      <c r="C2207" t="s">
        <v>194</v>
      </c>
      <c r="D2207" t="s">
        <v>166</v>
      </c>
      <c r="E2207" t="s">
        <v>167</v>
      </c>
      <c r="F2207">
        <v>45</v>
      </c>
      <c r="G2207">
        <v>45</v>
      </c>
      <c r="H2207">
        <v>100</v>
      </c>
      <c r="I2207">
        <v>20</v>
      </c>
      <c r="J2207">
        <v>1</v>
      </c>
      <c r="K2207">
        <v>15</v>
      </c>
      <c r="L2207">
        <v>18</v>
      </c>
      <c r="M2207" s="38"/>
    </row>
    <row r="2208" spans="1:13" x14ac:dyDescent="0.35">
      <c r="A2208" t="str">
        <f t="shared" si="35"/>
        <v>31 DayApril-June 2024NHS Greater Glasgow &amp; ClydeUpper GI - Hepatopancreatobiliary</v>
      </c>
      <c r="B2208" t="s">
        <v>199</v>
      </c>
      <c r="C2208" t="s">
        <v>194</v>
      </c>
      <c r="D2208" t="s">
        <v>11</v>
      </c>
      <c r="E2208" t="s">
        <v>167</v>
      </c>
      <c r="F2208">
        <v>101</v>
      </c>
      <c r="G2208">
        <v>100</v>
      </c>
      <c r="H2208">
        <v>99.009900990098998</v>
      </c>
      <c r="I2208">
        <v>44</v>
      </c>
      <c r="J2208">
        <v>0</v>
      </c>
      <c r="K2208">
        <v>21</v>
      </c>
      <c r="L2208">
        <v>22</v>
      </c>
      <c r="M2208" s="39"/>
    </row>
    <row r="2209" spans="1:13" x14ac:dyDescent="0.35">
      <c r="A2209" t="str">
        <f t="shared" si="35"/>
        <v>31 DayApril-June 2024NHS HighlandUpper GI - Hepatopancreatobiliary</v>
      </c>
      <c r="B2209" t="s">
        <v>199</v>
      </c>
      <c r="C2209" t="s">
        <v>194</v>
      </c>
      <c r="D2209" t="s">
        <v>1</v>
      </c>
      <c r="E2209" t="s">
        <v>167</v>
      </c>
      <c r="F2209">
        <v>21</v>
      </c>
      <c r="G2209">
        <v>21</v>
      </c>
      <c r="H2209">
        <v>100</v>
      </c>
      <c r="I2209">
        <v>30</v>
      </c>
      <c r="J2209">
        <v>8</v>
      </c>
      <c r="M2209" s="38"/>
    </row>
    <row r="2210" spans="1:13" x14ac:dyDescent="0.35">
      <c r="A2210" t="str">
        <f t="shared" si="35"/>
        <v>31 DayApril-June 2024NHS LanarkshireUpper GI - Hepatopancreatobiliary</v>
      </c>
      <c r="B2210" t="s">
        <v>199</v>
      </c>
      <c r="C2210" t="s">
        <v>194</v>
      </c>
      <c r="D2210" t="s">
        <v>2</v>
      </c>
      <c r="E2210" t="s">
        <v>167</v>
      </c>
      <c r="F2210">
        <v>11</v>
      </c>
      <c r="G2210">
        <v>11</v>
      </c>
      <c r="H2210">
        <v>100</v>
      </c>
      <c r="I2210">
        <v>1</v>
      </c>
      <c r="J2210">
        <v>0</v>
      </c>
      <c r="M2210" s="39"/>
    </row>
    <row r="2211" spans="1:13" x14ac:dyDescent="0.35">
      <c r="A2211" t="str">
        <f t="shared" si="35"/>
        <v>31 DayApril-June 2024NHS LothianUpper GI - Hepatopancreatobiliary</v>
      </c>
      <c r="B2211" t="s">
        <v>199</v>
      </c>
      <c r="C2211" t="s">
        <v>194</v>
      </c>
      <c r="D2211" t="s">
        <v>3</v>
      </c>
      <c r="E2211" t="s">
        <v>167</v>
      </c>
      <c r="F2211">
        <v>97</v>
      </c>
      <c r="G2211">
        <v>96</v>
      </c>
      <c r="H2211">
        <v>98.9690721649485</v>
      </c>
      <c r="I2211">
        <v>64</v>
      </c>
      <c r="J2211">
        <v>1</v>
      </c>
      <c r="K2211">
        <v>23</v>
      </c>
      <c r="L2211">
        <v>28</v>
      </c>
      <c r="M2211" s="38"/>
    </row>
    <row r="2212" spans="1:13" x14ac:dyDescent="0.35">
      <c r="A2212" t="str">
        <f t="shared" si="35"/>
        <v>31 DayApril-June 2024NHS ScotlandUpper GI - Hepatopancreatobiliary</v>
      </c>
      <c r="B2212" t="s">
        <v>199</v>
      </c>
      <c r="C2212" t="s">
        <v>194</v>
      </c>
      <c r="D2212" t="s">
        <v>8</v>
      </c>
      <c r="E2212" t="s">
        <v>167</v>
      </c>
      <c r="F2212">
        <v>373</v>
      </c>
      <c r="G2212">
        <v>370</v>
      </c>
      <c r="H2212">
        <v>99.1957104557641</v>
      </c>
      <c r="I2212">
        <v>64</v>
      </c>
      <c r="J2212">
        <v>0</v>
      </c>
      <c r="K2212">
        <v>21</v>
      </c>
      <c r="L2212">
        <v>23</v>
      </c>
      <c r="M2212" s="39"/>
    </row>
    <row r="2213" spans="1:13" x14ac:dyDescent="0.35">
      <c r="A2213" t="str">
        <f t="shared" si="35"/>
        <v>31 DayApril-June 2024NHS ShetlandUpper GI - Hepatopancreatobiliary</v>
      </c>
      <c r="B2213" t="s">
        <v>199</v>
      </c>
      <c r="C2213" t="s">
        <v>194</v>
      </c>
      <c r="D2213" t="s">
        <v>5</v>
      </c>
      <c r="E2213" t="s">
        <v>167</v>
      </c>
      <c r="F2213">
        <v>1</v>
      </c>
      <c r="G2213">
        <v>1</v>
      </c>
      <c r="H2213">
        <v>100</v>
      </c>
      <c r="I2213">
        <v>0</v>
      </c>
      <c r="M2213" s="38"/>
    </row>
    <row r="2214" spans="1:13" x14ac:dyDescent="0.35">
      <c r="A2214" t="str">
        <f t="shared" si="35"/>
        <v>31 DayApril-June 2024NHS TaysideUpper GI - Hepatopancreatobiliary</v>
      </c>
      <c r="B2214" t="s">
        <v>199</v>
      </c>
      <c r="C2214" t="s">
        <v>194</v>
      </c>
      <c r="D2214" t="s">
        <v>6</v>
      </c>
      <c r="E2214" t="s">
        <v>167</v>
      </c>
      <c r="F2214">
        <v>27</v>
      </c>
      <c r="G2214">
        <v>26</v>
      </c>
      <c r="H2214">
        <v>96.296296296296305</v>
      </c>
      <c r="I2214">
        <v>33</v>
      </c>
      <c r="J2214">
        <v>0</v>
      </c>
      <c r="M2214" s="39"/>
    </row>
    <row r="2215" spans="1:13" x14ac:dyDescent="0.35">
      <c r="A2215" t="str">
        <f t="shared" si="35"/>
        <v>31 DayApril-June 2024NHS Western IslesUpper GI - Hepatopancreatobiliary</v>
      </c>
      <c r="B2215" t="s">
        <v>199</v>
      </c>
      <c r="C2215" t="s">
        <v>194</v>
      </c>
      <c r="D2215" t="s">
        <v>7</v>
      </c>
      <c r="E2215" t="s">
        <v>167</v>
      </c>
      <c r="F2215">
        <v>1</v>
      </c>
      <c r="G2215">
        <v>1</v>
      </c>
      <c r="H2215">
        <v>100</v>
      </c>
      <c r="I2215">
        <v>0</v>
      </c>
      <c r="M2215" s="38"/>
    </row>
    <row r="2216" spans="1:13" x14ac:dyDescent="0.35">
      <c r="A2216" t="str">
        <f t="shared" si="35"/>
        <v>31 DayApril-June 2024SCANUpper GI - Hepatopancreatobiliary</v>
      </c>
      <c r="B2216" t="s">
        <v>199</v>
      </c>
      <c r="C2216" t="s">
        <v>194</v>
      </c>
      <c r="D2216" t="s">
        <v>9</v>
      </c>
      <c r="E2216" t="s">
        <v>167</v>
      </c>
      <c r="F2216">
        <v>142</v>
      </c>
      <c r="G2216">
        <v>141</v>
      </c>
      <c r="H2216">
        <v>99.295774647887299</v>
      </c>
      <c r="I2216">
        <v>64</v>
      </c>
      <c r="J2216">
        <v>1</v>
      </c>
      <c r="K2216">
        <v>22</v>
      </c>
      <c r="L2216">
        <v>28</v>
      </c>
      <c r="M2216" s="39"/>
    </row>
    <row r="2217" spans="1:13" x14ac:dyDescent="0.35">
      <c r="A2217" t="str">
        <f t="shared" si="35"/>
        <v>31 DayApril-June 2024WOSCANUpper GI - Hepatopancreatobiliary</v>
      </c>
      <c r="B2217" t="s">
        <v>199</v>
      </c>
      <c r="C2217" t="s">
        <v>194</v>
      </c>
      <c r="D2217" t="s">
        <v>10</v>
      </c>
      <c r="E2217" t="s">
        <v>167</v>
      </c>
      <c r="F2217">
        <v>136</v>
      </c>
      <c r="G2217">
        <v>135</v>
      </c>
      <c r="H2217">
        <v>99.264705882352899</v>
      </c>
      <c r="I2217">
        <v>44</v>
      </c>
      <c r="J2217">
        <v>0</v>
      </c>
      <c r="K2217">
        <v>21</v>
      </c>
      <c r="L2217">
        <v>22</v>
      </c>
      <c r="M2217" s="38"/>
    </row>
    <row r="2218" spans="1:13" x14ac:dyDescent="0.35">
      <c r="A2218" t="str">
        <f t="shared" si="35"/>
        <v>31 DayApril-June 2024NCAUpper GI - Oesophagogastric</v>
      </c>
      <c r="B2218" t="s">
        <v>199</v>
      </c>
      <c r="C2218" t="s">
        <v>194</v>
      </c>
      <c r="D2218" t="s">
        <v>150</v>
      </c>
      <c r="E2218" t="s">
        <v>168</v>
      </c>
      <c r="F2218">
        <v>103</v>
      </c>
      <c r="G2218">
        <v>101</v>
      </c>
      <c r="H2218">
        <v>98.058252427184499</v>
      </c>
      <c r="I2218">
        <v>39</v>
      </c>
      <c r="J2218">
        <v>5</v>
      </c>
      <c r="K2218">
        <v>23</v>
      </c>
      <c r="L2218">
        <v>28</v>
      </c>
      <c r="M2218" s="39"/>
    </row>
    <row r="2219" spans="1:13" x14ac:dyDescent="0.35">
      <c r="A2219" t="str">
        <f t="shared" si="35"/>
        <v>31 DayApril-June 2024NHS Ayrshire &amp; ArranUpper GI - Oesophagogastric</v>
      </c>
      <c r="B2219" t="s">
        <v>199</v>
      </c>
      <c r="C2219" t="s">
        <v>194</v>
      </c>
      <c r="D2219" t="s">
        <v>162</v>
      </c>
      <c r="E2219" t="s">
        <v>168</v>
      </c>
      <c r="F2219">
        <v>20</v>
      </c>
      <c r="G2219">
        <v>20</v>
      </c>
      <c r="H2219">
        <v>100</v>
      </c>
      <c r="I2219">
        <v>27</v>
      </c>
      <c r="J2219">
        <v>0</v>
      </c>
      <c r="M2219" s="38"/>
    </row>
    <row r="2220" spans="1:13" x14ac:dyDescent="0.35">
      <c r="A2220" t="str">
        <f t="shared" si="35"/>
        <v>31 DayApril-June 2024NHS BordersUpper GI - Oesophagogastric</v>
      </c>
      <c r="B2220" t="s">
        <v>199</v>
      </c>
      <c r="C2220" t="s">
        <v>194</v>
      </c>
      <c r="D2220" t="s">
        <v>0</v>
      </c>
      <c r="E2220" t="s">
        <v>168</v>
      </c>
      <c r="F2220">
        <v>5</v>
      </c>
      <c r="G2220">
        <v>5</v>
      </c>
      <c r="H2220">
        <v>100</v>
      </c>
      <c r="I2220">
        <v>1</v>
      </c>
      <c r="J2220">
        <v>0</v>
      </c>
      <c r="M2220" s="39"/>
    </row>
    <row r="2221" spans="1:13" x14ac:dyDescent="0.35">
      <c r="A2221" t="str">
        <f t="shared" si="35"/>
        <v>31 DayApril-June 2024NHS Dumfries &amp; GallowayUpper GI - Oesophagogastric</v>
      </c>
      <c r="B2221" t="s">
        <v>199</v>
      </c>
      <c r="C2221" t="s">
        <v>194</v>
      </c>
      <c r="D2221" t="s">
        <v>163</v>
      </c>
      <c r="E2221" t="s">
        <v>168</v>
      </c>
      <c r="F2221">
        <v>8</v>
      </c>
      <c r="G2221">
        <v>8</v>
      </c>
      <c r="H2221">
        <v>100</v>
      </c>
      <c r="I2221">
        <v>17</v>
      </c>
      <c r="J2221">
        <v>0</v>
      </c>
      <c r="M2221" s="38"/>
    </row>
    <row r="2222" spans="1:13" x14ac:dyDescent="0.35">
      <c r="A2222" t="str">
        <f t="shared" si="35"/>
        <v>31 DayApril-June 2024NHS FifeUpper GI - Oesophagogastric</v>
      </c>
      <c r="B2222" t="s">
        <v>199</v>
      </c>
      <c r="C2222" t="s">
        <v>194</v>
      </c>
      <c r="D2222" t="s">
        <v>164</v>
      </c>
      <c r="E2222" t="s">
        <v>168</v>
      </c>
      <c r="F2222">
        <v>10</v>
      </c>
      <c r="G2222">
        <v>10</v>
      </c>
      <c r="H2222">
        <v>100</v>
      </c>
      <c r="I2222">
        <v>21</v>
      </c>
      <c r="J2222">
        <v>0</v>
      </c>
      <c r="M2222" s="39"/>
    </row>
    <row r="2223" spans="1:13" x14ac:dyDescent="0.35">
      <c r="A2223" t="str">
        <f t="shared" si="35"/>
        <v>31 DayApril-June 2024NHS Forth ValleyUpper GI - Oesophagogastric</v>
      </c>
      <c r="B2223" t="s">
        <v>199</v>
      </c>
      <c r="C2223" t="s">
        <v>194</v>
      </c>
      <c r="D2223" t="s">
        <v>165</v>
      </c>
      <c r="E2223" t="s">
        <v>168</v>
      </c>
      <c r="F2223">
        <v>8</v>
      </c>
      <c r="G2223">
        <v>8</v>
      </c>
      <c r="H2223">
        <v>100</v>
      </c>
      <c r="I2223">
        <v>8</v>
      </c>
      <c r="J2223">
        <v>0</v>
      </c>
      <c r="M2223" s="38"/>
    </row>
    <row r="2224" spans="1:13" x14ac:dyDescent="0.35">
      <c r="A2224" t="str">
        <f t="shared" si="35"/>
        <v>31 DayApril-June 2024NHS GrampianUpper GI - Oesophagogastric</v>
      </c>
      <c r="B2224" t="s">
        <v>199</v>
      </c>
      <c r="C2224" t="s">
        <v>194</v>
      </c>
      <c r="D2224" t="s">
        <v>166</v>
      </c>
      <c r="E2224" t="s">
        <v>168</v>
      </c>
      <c r="F2224">
        <v>31</v>
      </c>
      <c r="G2224">
        <v>31</v>
      </c>
      <c r="H2224">
        <v>100</v>
      </c>
      <c r="I2224">
        <v>28</v>
      </c>
      <c r="J2224">
        <v>3</v>
      </c>
      <c r="M2224" s="39"/>
    </row>
    <row r="2225" spans="1:13" x14ac:dyDescent="0.35">
      <c r="A2225" t="str">
        <f t="shared" si="35"/>
        <v>31 DayApril-June 2024NHS Greater Glasgow &amp; ClydeUpper GI - Oesophagogastric</v>
      </c>
      <c r="B2225" t="s">
        <v>199</v>
      </c>
      <c r="C2225" t="s">
        <v>194</v>
      </c>
      <c r="D2225" t="s">
        <v>11</v>
      </c>
      <c r="E2225" t="s">
        <v>168</v>
      </c>
      <c r="F2225">
        <v>89</v>
      </c>
      <c r="G2225">
        <v>89</v>
      </c>
      <c r="H2225">
        <v>100</v>
      </c>
      <c r="I2225">
        <v>27</v>
      </c>
      <c r="J2225">
        <v>10</v>
      </c>
      <c r="K2225">
        <v>20</v>
      </c>
      <c r="L2225">
        <v>23</v>
      </c>
      <c r="M2225" s="38"/>
    </row>
    <row r="2226" spans="1:13" x14ac:dyDescent="0.35">
      <c r="A2226" t="str">
        <f t="shared" si="35"/>
        <v>31 DayApril-June 2024NHS HighlandUpper GI - Oesophagogastric</v>
      </c>
      <c r="B2226" t="s">
        <v>199</v>
      </c>
      <c r="C2226" t="s">
        <v>194</v>
      </c>
      <c r="D2226" t="s">
        <v>1</v>
      </c>
      <c r="E2226" t="s">
        <v>168</v>
      </c>
      <c r="F2226">
        <v>20</v>
      </c>
      <c r="G2226">
        <v>20</v>
      </c>
      <c r="H2226">
        <v>100</v>
      </c>
      <c r="I2226">
        <v>25</v>
      </c>
      <c r="J2226">
        <v>6</v>
      </c>
      <c r="M2226" s="39"/>
    </row>
    <row r="2227" spans="1:13" x14ac:dyDescent="0.35">
      <c r="A2227" t="str">
        <f t="shared" si="35"/>
        <v>31 DayApril-June 2024NHS LanarkshireUpper GI - Oesophagogastric</v>
      </c>
      <c r="B2227" t="s">
        <v>199</v>
      </c>
      <c r="C2227" t="s">
        <v>194</v>
      </c>
      <c r="D2227" t="s">
        <v>2</v>
      </c>
      <c r="E2227" t="s">
        <v>168</v>
      </c>
      <c r="F2227">
        <v>34</v>
      </c>
      <c r="G2227">
        <v>34</v>
      </c>
      <c r="H2227">
        <v>100</v>
      </c>
      <c r="I2227">
        <v>14</v>
      </c>
      <c r="J2227">
        <v>0</v>
      </c>
      <c r="M2227" s="38"/>
    </row>
    <row r="2228" spans="1:13" x14ac:dyDescent="0.35">
      <c r="A2228" t="str">
        <f t="shared" si="35"/>
        <v>31 DayApril-June 2024NHS LothianUpper GI - Oesophagogastric</v>
      </c>
      <c r="B2228" t="s">
        <v>199</v>
      </c>
      <c r="C2228" t="s">
        <v>194</v>
      </c>
      <c r="D2228" t="s">
        <v>3</v>
      </c>
      <c r="E2228" t="s">
        <v>168</v>
      </c>
      <c r="F2228">
        <v>55</v>
      </c>
      <c r="G2228">
        <v>55</v>
      </c>
      <c r="H2228">
        <v>100</v>
      </c>
      <c r="I2228">
        <v>31</v>
      </c>
      <c r="J2228">
        <v>10</v>
      </c>
      <c r="K2228">
        <v>21</v>
      </c>
      <c r="L2228">
        <v>26</v>
      </c>
      <c r="M2228" s="39"/>
    </row>
    <row r="2229" spans="1:13" x14ac:dyDescent="0.35">
      <c r="A2229" t="str">
        <f t="shared" si="35"/>
        <v>31 DayApril-June 2024NHS OrkneyUpper GI - Oesophagogastric</v>
      </c>
      <c r="B2229" t="s">
        <v>199</v>
      </c>
      <c r="C2229" t="s">
        <v>194</v>
      </c>
      <c r="D2229" t="s">
        <v>4</v>
      </c>
      <c r="E2229" t="s">
        <v>168</v>
      </c>
      <c r="F2229">
        <v>2</v>
      </c>
      <c r="G2229">
        <v>2</v>
      </c>
      <c r="H2229">
        <v>100</v>
      </c>
      <c r="I2229">
        <v>21</v>
      </c>
      <c r="M2229" s="38"/>
    </row>
    <row r="2230" spans="1:13" x14ac:dyDescent="0.35">
      <c r="A2230" t="str">
        <f t="shared" si="35"/>
        <v>31 DayApril-June 2024NHS ScotlandUpper GI - Oesophagogastric</v>
      </c>
      <c r="B2230" t="s">
        <v>199</v>
      </c>
      <c r="C2230" t="s">
        <v>194</v>
      </c>
      <c r="D2230" t="s">
        <v>8</v>
      </c>
      <c r="E2230" t="s">
        <v>168</v>
      </c>
      <c r="F2230">
        <v>332</v>
      </c>
      <c r="G2230">
        <v>330</v>
      </c>
      <c r="H2230">
        <v>99.397590361445793</v>
      </c>
      <c r="I2230">
        <v>39</v>
      </c>
      <c r="J2230">
        <v>3</v>
      </c>
      <c r="K2230">
        <v>21</v>
      </c>
      <c r="L2230">
        <v>24</v>
      </c>
      <c r="M2230" s="39"/>
    </row>
    <row r="2231" spans="1:13" x14ac:dyDescent="0.35">
      <c r="A2231" t="str">
        <f t="shared" si="35"/>
        <v>31 DayApril-June 2024NHS ShetlandUpper GI - Oesophagogastric</v>
      </c>
      <c r="B2231" t="s">
        <v>199</v>
      </c>
      <c r="C2231" t="s">
        <v>194</v>
      </c>
      <c r="D2231" t="s">
        <v>5</v>
      </c>
      <c r="E2231" t="s">
        <v>168</v>
      </c>
      <c r="F2231">
        <v>3</v>
      </c>
      <c r="G2231">
        <v>3</v>
      </c>
      <c r="H2231">
        <v>100</v>
      </c>
      <c r="I2231">
        <v>5</v>
      </c>
      <c r="J2231">
        <v>2</v>
      </c>
      <c r="M2231" s="38"/>
    </row>
    <row r="2232" spans="1:13" x14ac:dyDescent="0.35">
      <c r="A2232" t="str">
        <f t="shared" si="35"/>
        <v>31 DayApril-June 2024NHS TaysideUpper GI - Oesophagogastric</v>
      </c>
      <c r="B2232" t="s">
        <v>199</v>
      </c>
      <c r="C2232" t="s">
        <v>194</v>
      </c>
      <c r="D2232" t="s">
        <v>6</v>
      </c>
      <c r="E2232" t="s">
        <v>168</v>
      </c>
      <c r="F2232">
        <v>44</v>
      </c>
      <c r="G2232">
        <v>42</v>
      </c>
      <c r="H2232">
        <v>95.454545454545496</v>
      </c>
      <c r="I2232">
        <v>39</v>
      </c>
      <c r="J2232">
        <v>5</v>
      </c>
      <c r="K2232">
        <v>27</v>
      </c>
      <c r="L2232">
        <v>28</v>
      </c>
      <c r="M2232" s="39"/>
    </row>
    <row r="2233" spans="1:13" x14ac:dyDescent="0.35">
      <c r="A2233" t="str">
        <f t="shared" si="35"/>
        <v>31 DayApril-June 2024NHS Western IslesUpper GI - Oesophagogastric</v>
      </c>
      <c r="B2233" t="s">
        <v>199</v>
      </c>
      <c r="C2233" t="s">
        <v>194</v>
      </c>
      <c r="D2233" t="s">
        <v>7</v>
      </c>
      <c r="E2233" t="s">
        <v>168</v>
      </c>
      <c r="F2233">
        <v>3</v>
      </c>
      <c r="G2233">
        <v>3</v>
      </c>
      <c r="H2233">
        <v>100</v>
      </c>
      <c r="I2233">
        <v>15</v>
      </c>
      <c r="J2233">
        <v>8</v>
      </c>
      <c r="M2233" s="38"/>
    </row>
    <row r="2234" spans="1:13" x14ac:dyDescent="0.35">
      <c r="A2234" t="str">
        <f t="shared" si="35"/>
        <v>31 DayApril-June 2024SCANUpper GI - Oesophagogastric</v>
      </c>
      <c r="B2234" t="s">
        <v>199</v>
      </c>
      <c r="C2234" t="s">
        <v>194</v>
      </c>
      <c r="D2234" t="s">
        <v>9</v>
      </c>
      <c r="E2234" t="s">
        <v>168</v>
      </c>
      <c r="F2234">
        <v>78</v>
      </c>
      <c r="G2234">
        <v>78</v>
      </c>
      <c r="H2234">
        <v>100</v>
      </c>
      <c r="I2234">
        <v>31</v>
      </c>
      <c r="J2234">
        <v>4</v>
      </c>
      <c r="K2234">
        <v>21</v>
      </c>
      <c r="L2234">
        <v>26</v>
      </c>
      <c r="M2234" s="39"/>
    </row>
    <row r="2235" spans="1:13" x14ac:dyDescent="0.35">
      <c r="A2235" t="str">
        <f t="shared" si="35"/>
        <v>31 DayApril-June 2024WOSCANUpper GI - Oesophagogastric</v>
      </c>
      <c r="B2235" t="s">
        <v>199</v>
      </c>
      <c r="C2235" t="s">
        <v>194</v>
      </c>
      <c r="D2235" t="s">
        <v>10</v>
      </c>
      <c r="E2235" t="s">
        <v>168</v>
      </c>
      <c r="F2235">
        <v>151</v>
      </c>
      <c r="G2235">
        <v>151</v>
      </c>
      <c r="H2235">
        <v>100</v>
      </c>
      <c r="I2235">
        <v>27</v>
      </c>
      <c r="J2235">
        <v>2</v>
      </c>
      <c r="K2235">
        <v>18</v>
      </c>
      <c r="L2235">
        <v>22</v>
      </c>
      <c r="M2235" s="38"/>
    </row>
    <row r="2236" spans="1:13" x14ac:dyDescent="0.35">
      <c r="A2236" t="str">
        <f t="shared" si="35"/>
        <v>31 DayApril-June 2024NCAUrological</v>
      </c>
      <c r="B2236" t="s">
        <v>199</v>
      </c>
      <c r="C2236" t="s">
        <v>194</v>
      </c>
      <c r="D2236" t="s">
        <v>150</v>
      </c>
      <c r="E2236" t="s">
        <v>161</v>
      </c>
      <c r="F2236">
        <v>547</v>
      </c>
      <c r="G2236">
        <v>481</v>
      </c>
      <c r="H2236">
        <v>87.934186471663594</v>
      </c>
      <c r="I2236">
        <v>99</v>
      </c>
      <c r="J2236">
        <v>2</v>
      </c>
      <c r="K2236">
        <v>40</v>
      </c>
      <c r="L2236">
        <v>54</v>
      </c>
      <c r="M2236" s="39"/>
    </row>
    <row r="2237" spans="1:13" x14ac:dyDescent="0.35">
      <c r="A2237" t="str">
        <f t="shared" si="35"/>
        <v>31 DayApril-June 2024NHS Ayrshire &amp; ArranUrological</v>
      </c>
      <c r="B2237" t="s">
        <v>199</v>
      </c>
      <c r="C2237" t="s">
        <v>194</v>
      </c>
      <c r="D2237" t="s">
        <v>162</v>
      </c>
      <c r="E2237" t="s">
        <v>161</v>
      </c>
      <c r="F2237">
        <v>109</v>
      </c>
      <c r="G2237">
        <v>101</v>
      </c>
      <c r="H2237">
        <v>92.660550458715605</v>
      </c>
      <c r="I2237">
        <v>55</v>
      </c>
      <c r="J2237">
        <v>0</v>
      </c>
      <c r="K2237">
        <v>12</v>
      </c>
      <c r="L2237">
        <v>46</v>
      </c>
      <c r="M2237" s="38"/>
    </row>
    <row r="2238" spans="1:13" x14ac:dyDescent="0.35">
      <c r="A2238" t="str">
        <f t="shared" si="35"/>
        <v>31 DayApril-June 2024NHS BordersUrological</v>
      </c>
      <c r="B2238" t="s">
        <v>199</v>
      </c>
      <c r="C2238" t="s">
        <v>194</v>
      </c>
      <c r="D2238" t="s">
        <v>0</v>
      </c>
      <c r="E2238" t="s">
        <v>161</v>
      </c>
      <c r="F2238">
        <v>38</v>
      </c>
      <c r="G2238">
        <v>35</v>
      </c>
      <c r="H2238">
        <v>92.105263157894697</v>
      </c>
      <c r="I2238">
        <v>36</v>
      </c>
      <c r="J2238">
        <v>2</v>
      </c>
      <c r="M2238" s="39"/>
    </row>
    <row r="2239" spans="1:13" x14ac:dyDescent="0.35">
      <c r="A2239" t="str">
        <f t="shared" si="35"/>
        <v>31 DayApril-June 2024NHS Dumfries &amp; GallowayUrological</v>
      </c>
      <c r="B2239" t="s">
        <v>199</v>
      </c>
      <c r="C2239" t="s">
        <v>194</v>
      </c>
      <c r="D2239" t="s">
        <v>163</v>
      </c>
      <c r="E2239" t="s">
        <v>161</v>
      </c>
      <c r="F2239">
        <v>57</v>
      </c>
      <c r="G2239">
        <v>57</v>
      </c>
      <c r="H2239">
        <v>100</v>
      </c>
      <c r="I2239">
        <v>31</v>
      </c>
      <c r="J2239">
        <v>0</v>
      </c>
      <c r="K2239">
        <v>19</v>
      </c>
      <c r="L2239">
        <v>28</v>
      </c>
      <c r="M2239" s="38"/>
    </row>
    <row r="2240" spans="1:13" x14ac:dyDescent="0.35">
      <c r="A2240" t="str">
        <f t="shared" si="35"/>
        <v>31 DayApril-June 2024NHS FifeUrological</v>
      </c>
      <c r="B2240" t="s">
        <v>199</v>
      </c>
      <c r="C2240" t="s">
        <v>194</v>
      </c>
      <c r="D2240" t="s">
        <v>164</v>
      </c>
      <c r="E2240" t="s">
        <v>161</v>
      </c>
      <c r="F2240">
        <v>144</v>
      </c>
      <c r="G2240">
        <v>127</v>
      </c>
      <c r="H2240">
        <v>88.1944444444444</v>
      </c>
      <c r="I2240">
        <v>113</v>
      </c>
      <c r="J2240">
        <v>0</v>
      </c>
      <c r="K2240">
        <v>36</v>
      </c>
      <c r="L2240">
        <v>56</v>
      </c>
      <c r="M2240" s="39"/>
    </row>
    <row r="2241" spans="1:13" x14ac:dyDescent="0.35">
      <c r="A2241" t="str">
        <f t="shared" si="35"/>
        <v>31 DayApril-June 2024NHS Forth ValleyUrological</v>
      </c>
      <c r="B2241" t="s">
        <v>199</v>
      </c>
      <c r="C2241" t="s">
        <v>194</v>
      </c>
      <c r="D2241" t="s">
        <v>165</v>
      </c>
      <c r="E2241" t="s">
        <v>161</v>
      </c>
      <c r="F2241">
        <v>84</v>
      </c>
      <c r="G2241">
        <v>84</v>
      </c>
      <c r="H2241">
        <v>100</v>
      </c>
      <c r="I2241">
        <v>28</v>
      </c>
      <c r="J2241">
        <v>0</v>
      </c>
      <c r="K2241">
        <v>20</v>
      </c>
      <c r="L2241">
        <v>23</v>
      </c>
      <c r="M2241" s="38"/>
    </row>
    <row r="2242" spans="1:13" x14ac:dyDescent="0.35">
      <c r="A2242" t="str">
        <f t="shared" si="35"/>
        <v>31 DayApril-June 2024NHS GrampianUrological</v>
      </c>
      <c r="B2242" t="s">
        <v>199</v>
      </c>
      <c r="C2242" t="s">
        <v>194</v>
      </c>
      <c r="D2242" t="s">
        <v>166</v>
      </c>
      <c r="E2242" t="s">
        <v>161</v>
      </c>
      <c r="F2242">
        <v>256</v>
      </c>
      <c r="G2242">
        <v>204</v>
      </c>
      <c r="H2242">
        <v>79.6875</v>
      </c>
      <c r="I2242">
        <v>99</v>
      </c>
      <c r="J2242">
        <v>2</v>
      </c>
      <c r="K2242">
        <v>52</v>
      </c>
      <c r="L2242">
        <v>60</v>
      </c>
      <c r="M2242" s="39"/>
    </row>
    <row r="2243" spans="1:13" x14ac:dyDescent="0.35">
      <c r="A2243" t="str">
        <f t="shared" si="35"/>
        <v>31 DayApril-June 2024NHS Greater Glasgow &amp; ClydeUrological</v>
      </c>
      <c r="B2243" t="s">
        <v>199</v>
      </c>
      <c r="C2243" t="s">
        <v>194</v>
      </c>
      <c r="D2243" t="s">
        <v>11</v>
      </c>
      <c r="E2243" t="s">
        <v>161</v>
      </c>
      <c r="F2243">
        <v>457</v>
      </c>
      <c r="G2243">
        <v>421</v>
      </c>
      <c r="H2243">
        <v>92.122538293216607</v>
      </c>
      <c r="I2243">
        <v>84</v>
      </c>
      <c r="J2243">
        <v>2</v>
      </c>
      <c r="K2243">
        <v>29</v>
      </c>
      <c r="L2243">
        <v>37</v>
      </c>
      <c r="M2243" s="38"/>
    </row>
    <row r="2244" spans="1:13" x14ac:dyDescent="0.35">
      <c r="A2244" t="str">
        <f t="shared" si="35"/>
        <v>31 DayApril-June 2024NHS HighlandUrological</v>
      </c>
      <c r="B2244" t="s">
        <v>199</v>
      </c>
      <c r="C2244" t="s">
        <v>194</v>
      </c>
      <c r="D2244" t="s">
        <v>1</v>
      </c>
      <c r="E2244" t="s">
        <v>161</v>
      </c>
      <c r="F2244">
        <v>130</v>
      </c>
      <c r="G2244">
        <v>121</v>
      </c>
      <c r="H2244">
        <v>93.076923076923094</v>
      </c>
      <c r="I2244">
        <v>83</v>
      </c>
      <c r="J2244">
        <v>0</v>
      </c>
      <c r="K2244">
        <v>21</v>
      </c>
      <c r="L2244">
        <v>40</v>
      </c>
      <c r="M2244" s="39"/>
    </row>
    <row r="2245" spans="1:13" x14ac:dyDescent="0.35">
      <c r="A2245" t="str">
        <f t="shared" si="35"/>
        <v>31 DayApril-June 2024NHS LanarkshireUrological</v>
      </c>
      <c r="B2245" t="s">
        <v>199</v>
      </c>
      <c r="C2245" t="s">
        <v>194</v>
      </c>
      <c r="D2245" t="s">
        <v>2</v>
      </c>
      <c r="E2245" t="s">
        <v>161</v>
      </c>
      <c r="F2245">
        <v>121</v>
      </c>
      <c r="G2245">
        <v>112</v>
      </c>
      <c r="H2245">
        <v>92.561983471074399</v>
      </c>
      <c r="I2245">
        <v>65</v>
      </c>
      <c r="J2245">
        <v>0</v>
      </c>
      <c r="K2245">
        <v>21</v>
      </c>
      <c r="L2245">
        <v>37</v>
      </c>
      <c r="M2245" s="38"/>
    </row>
    <row r="2246" spans="1:13" x14ac:dyDescent="0.35">
      <c r="A2246" t="str">
        <f t="shared" si="35"/>
        <v>31 DayApril-June 2024NHS LothianUrological</v>
      </c>
      <c r="B2246" t="s">
        <v>199</v>
      </c>
      <c r="C2246" t="s">
        <v>194</v>
      </c>
      <c r="D2246" t="s">
        <v>3</v>
      </c>
      <c r="E2246" t="s">
        <v>161</v>
      </c>
      <c r="F2246">
        <v>310</v>
      </c>
      <c r="G2246">
        <v>254</v>
      </c>
      <c r="H2246">
        <v>81.935483870967701</v>
      </c>
      <c r="I2246">
        <v>221</v>
      </c>
      <c r="J2246">
        <v>2</v>
      </c>
      <c r="K2246">
        <v>132</v>
      </c>
      <c r="L2246">
        <v>168</v>
      </c>
      <c r="M2246" s="39"/>
    </row>
    <row r="2247" spans="1:13" x14ac:dyDescent="0.35">
      <c r="A2247" t="str">
        <f t="shared" si="35"/>
        <v>31 DayApril-June 2024NHS OrkneyUrological</v>
      </c>
      <c r="B2247" t="s">
        <v>199</v>
      </c>
      <c r="C2247" t="s">
        <v>194</v>
      </c>
      <c r="D2247" t="s">
        <v>4</v>
      </c>
      <c r="E2247" t="s">
        <v>161</v>
      </c>
      <c r="F2247">
        <v>1</v>
      </c>
      <c r="G2247">
        <v>1</v>
      </c>
      <c r="H2247">
        <v>100</v>
      </c>
      <c r="I2247">
        <v>0</v>
      </c>
      <c r="M2247" s="38"/>
    </row>
    <row r="2248" spans="1:13" x14ac:dyDescent="0.35">
      <c r="A2248" t="str">
        <f t="shared" si="35"/>
        <v>31 DayApril-June 2024NHS ScotlandUrological</v>
      </c>
      <c r="B2248" t="s">
        <v>199</v>
      </c>
      <c r="C2248" t="s">
        <v>194</v>
      </c>
      <c r="D2248" t="s">
        <v>8</v>
      </c>
      <c r="E2248" t="s">
        <v>161</v>
      </c>
      <c r="F2248">
        <v>1867</v>
      </c>
      <c r="G2248">
        <v>1672</v>
      </c>
      <c r="H2248">
        <v>89.555436529191198</v>
      </c>
      <c r="I2248">
        <v>221</v>
      </c>
      <c r="J2248">
        <v>2</v>
      </c>
      <c r="K2248">
        <v>33</v>
      </c>
      <c r="L2248">
        <v>52</v>
      </c>
      <c r="M2248" s="39"/>
    </row>
    <row r="2249" spans="1:13" x14ac:dyDescent="0.35">
      <c r="A2249" t="str">
        <f t="shared" si="35"/>
        <v>31 DayApril-June 2024NHS ShetlandUrological</v>
      </c>
      <c r="B2249" t="s">
        <v>199</v>
      </c>
      <c r="C2249" t="s">
        <v>194</v>
      </c>
      <c r="D2249" t="s">
        <v>5</v>
      </c>
      <c r="E2249" t="s">
        <v>161</v>
      </c>
      <c r="F2249">
        <v>8</v>
      </c>
      <c r="G2249">
        <v>8</v>
      </c>
      <c r="H2249">
        <v>100</v>
      </c>
      <c r="I2249">
        <v>27</v>
      </c>
      <c r="J2249">
        <v>0</v>
      </c>
      <c r="M2249" s="38"/>
    </row>
    <row r="2250" spans="1:13" x14ac:dyDescent="0.35">
      <c r="A2250" t="str">
        <f t="shared" si="35"/>
        <v>31 DayApril-June 2024NHS TaysideUrological</v>
      </c>
      <c r="B2250" t="s">
        <v>199</v>
      </c>
      <c r="C2250" t="s">
        <v>194</v>
      </c>
      <c r="D2250" t="s">
        <v>6</v>
      </c>
      <c r="E2250" t="s">
        <v>161</v>
      </c>
      <c r="F2250">
        <v>143</v>
      </c>
      <c r="G2250">
        <v>138</v>
      </c>
      <c r="H2250">
        <v>96.503496503496507</v>
      </c>
      <c r="I2250">
        <v>77</v>
      </c>
      <c r="J2250">
        <v>2</v>
      </c>
      <c r="K2250">
        <v>22</v>
      </c>
      <c r="L2250">
        <v>29</v>
      </c>
      <c r="M2250" s="39"/>
    </row>
    <row r="2251" spans="1:13" x14ac:dyDescent="0.35">
      <c r="A2251" t="str">
        <f t="shared" si="35"/>
        <v>31 DayApril-June 2024NHS Western IslesUrological</v>
      </c>
      <c r="B2251" t="s">
        <v>199</v>
      </c>
      <c r="C2251" t="s">
        <v>194</v>
      </c>
      <c r="D2251" t="s">
        <v>7</v>
      </c>
      <c r="E2251" t="s">
        <v>161</v>
      </c>
      <c r="F2251">
        <v>9</v>
      </c>
      <c r="G2251">
        <v>9</v>
      </c>
      <c r="H2251">
        <v>100</v>
      </c>
      <c r="I2251">
        <v>3</v>
      </c>
      <c r="J2251">
        <v>2</v>
      </c>
      <c r="M2251" s="38"/>
    </row>
    <row r="2252" spans="1:13" x14ac:dyDescent="0.35">
      <c r="A2252" t="str">
        <f t="shared" si="35"/>
        <v>31 DayApril-June 2024SCANUrological</v>
      </c>
      <c r="B2252" t="s">
        <v>199</v>
      </c>
      <c r="C2252" t="s">
        <v>194</v>
      </c>
      <c r="D2252" t="s">
        <v>9</v>
      </c>
      <c r="E2252" t="s">
        <v>161</v>
      </c>
      <c r="F2252">
        <v>549</v>
      </c>
      <c r="G2252">
        <v>473</v>
      </c>
      <c r="H2252">
        <v>86.156648451730405</v>
      </c>
      <c r="I2252">
        <v>221</v>
      </c>
      <c r="J2252">
        <v>2</v>
      </c>
      <c r="K2252">
        <v>44</v>
      </c>
      <c r="L2252">
        <v>151</v>
      </c>
      <c r="M2252" s="39"/>
    </row>
    <row r="2253" spans="1:13" x14ac:dyDescent="0.35">
      <c r="A2253" t="str">
        <f t="shared" si="35"/>
        <v>31 DayApril-June 2024WOSCANUrological</v>
      </c>
      <c r="B2253" t="s">
        <v>199</v>
      </c>
      <c r="C2253" t="s">
        <v>194</v>
      </c>
      <c r="D2253" t="s">
        <v>10</v>
      </c>
      <c r="E2253" t="s">
        <v>161</v>
      </c>
      <c r="F2253">
        <v>771</v>
      </c>
      <c r="G2253">
        <v>718</v>
      </c>
      <c r="H2253">
        <v>93.125810635538301</v>
      </c>
      <c r="I2253">
        <v>84</v>
      </c>
      <c r="J2253">
        <v>2</v>
      </c>
      <c r="K2253">
        <v>28</v>
      </c>
      <c r="L2253">
        <v>37</v>
      </c>
      <c r="M2253" s="38"/>
    </row>
    <row r="2254" spans="1:13" x14ac:dyDescent="0.35">
      <c r="A2254" t="str">
        <f t="shared" si="35"/>
        <v>31 DayApril-June 2024NCAUrology - Bladder</v>
      </c>
      <c r="B2254" t="s">
        <v>199</v>
      </c>
      <c r="C2254" t="s">
        <v>194</v>
      </c>
      <c r="D2254" t="s">
        <v>150</v>
      </c>
      <c r="E2254" t="s">
        <v>157</v>
      </c>
      <c r="F2254">
        <v>54</v>
      </c>
      <c r="G2254">
        <v>27</v>
      </c>
      <c r="H2254">
        <v>50</v>
      </c>
      <c r="I2254">
        <v>89</v>
      </c>
      <c r="J2254">
        <v>31</v>
      </c>
      <c r="K2254">
        <v>72</v>
      </c>
      <c r="L2254">
        <v>79</v>
      </c>
      <c r="M2254" s="39"/>
    </row>
    <row r="2255" spans="1:13" x14ac:dyDescent="0.35">
      <c r="A2255" t="str">
        <f t="shared" si="35"/>
        <v>31 DayApril-June 2024NHS Ayrshire &amp; ArranUrology - Bladder</v>
      </c>
      <c r="B2255" t="s">
        <v>199</v>
      </c>
      <c r="C2255" t="s">
        <v>194</v>
      </c>
      <c r="D2255" t="s">
        <v>162</v>
      </c>
      <c r="E2255" t="s">
        <v>157</v>
      </c>
      <c r="F2255">
        <v>14</v>
      </c>
      <c r="G2255">
        <v>13</v>
      </c>
      <c r="H2255">
        <v>92.857142857142904</v>
      </c>
      <c r="I2255">
        <v>55</v>
      </c>
      <c r="J2255">
        <v>0</v>
      </c>
      <c r="M2255" s="38"/>
    </row>
    <row r="2256" spans="1:13" x14ac:dyDescent="0.35">
      <c r="A2256" t="str">
        <f t="shared" si="35"/>
        <v>31 DayApril-June 2024NHS BordersUrology - Bladder</v>
      </c>
      <c r="B2256" t="s">
        <v>199</v>
      </c>
      <c r="C2256" t="s">
        <v>194</v>
      </c>
      <c r="D2256" t="s">
        <v>0</v>
      </c>
      <c r="E2256" t="s">
        <v>157</v>
      </c>
      <c r="F2256">
        <v>7</v>
      </c>
      <c r="G2256">
        <v>5</v>
      </c>
      <c r="H2256">
        <v>71.428571428571402</v>
      </c>
      <c r="I2256">
        <v>36</v>
      </c>
      <c r="J2256">
        <v>24</v>
      </c>
      <c r="M2256" s="39"/>
    </row>
    <row r="2257" spans="1:13" x14ac:dyDescent="0.35">
      <c r="A2257" t="str">
        <f t="shared" si="35"/>
        <v>31 DayApril-June 2024NHS Dumfries &amp; GallowayUrology - Bladder</v>
      </c>
      <c r="B2257" t="s">
        <v>199</v>
      </c>
      <c r="C2257" t="s">
        <v>194</v>
      </c>
      <c r="D2257" t="s">
        <v>163</v>
      </c>
      <c r="E2257" t="s">
        <v>157</v>
      </c>
      <c r="F2257">
        <v>8</v>
      </c>
      <c r="G2257">
        <v>8</v>
      </c>
      <c r="H2257">
        <v>100</v>
      </c>
      <c r="I2257">
        <v>31</v>
      </c>
      <c r="J2257">
        <v>26</v>
      </c>
      <c r="M2257" s="38"/>
    </row>
    <row r="2258" spans="1:13" x14ac:dyDescent="0.35">
      <c r="A2258" t="str">
        <f t="shared" ref="A2258:A2321" si="36">CONCATENATE(B2258,C2258,D2258,E2258)</f>
        <v>31 DayApril-June 2024NHS FifeUrology - Bladder</v>
      </c>
      <c r="B2258" t="s">
        <v>199</v>
      </c>
      <c r="C2258" t="s">
        <v>194</v>
      </c>
      <c r="D2258" t="s">
        <v>164</v>
      </c>
      <c r="E2258" t="s">
        <v>157</v>
      </c>
      <c r="F2258">
        <v>14</v>
      </c>
      <c r="G2258">
        <v>10</v>
      </c>
      <c r="H2258">
        <v>71.428571428571402</v>
      </c>
      <c r="I2258">
        <v>58</v>
      </c>
      <c r="J2258">
        <v>19</v>
      </c>
      <c r="M2258" s="39"/>
    </row>
    <row r="2259" spans="1:13" x14ac:dyDescent="0.35">
      <c r="A2259" t="str">
        <f t="shared" si="36"/>
        <v>31 DayApril-June 2024NHS Forth ValleyUrology - Bladder</v>
      </c>
      <c r="B2259" t="s">
        <v>199</v>
      </c>
      <c r="C2259" t="s">
        <v>194</v>
      </c>
      <c r="D2259" t="s">
        <v>165</v>
      </c>
      <c r="E2259" t="s">
        <v>157</v>
      </c>
      <c r="F2259">
        <v>11</v>
      </c>
      <c r="G2259">
        <v>11</v>
      </c>
      <c r="H2259">
        <v>100</v>
      </c>
      <c r="I2259">
        <v>28</v>
      </c>
      <c r="J2259">
        <v>22</v>
      </c>
      <c r="M2259" s="38"/>
    </row>
    <row r="2260" spans="1:13" x14ac:dyDescent="0.35">
      <c r="A2260" t="str">
        <f t="shared" si="36"/>
        <v>31 DayApril-June 2024NHS GrampianUrology - Bladder</v>
      </c>
      <c r="B2260" t="s">
        <v>199</v>
      </c>
      <c r="C2260" t="s">
        <v>194</v>
      </c>
      <c r="D2260" t="s">
        <v>166</v>
      </c>
      <c r="E2260" t="s">
        <v>157</v>
      </c>
      <c r="F2260">
        <v>30</v>
      </c>
      <c r="G2260">
        <v>12</v>
      </c>
      <c r="H2260">
        <v>40</v>
      </c>
      <c r="I2260">
        <v>89</v>
      </c>
      <c r="J2260">
        <v>43</v>
      </c>
      <c r="M2260" s="39"/>
    </row>
    <row r="2261" spans="1:13" x14ac:dyDescent="0.35">
      <c r="A2261" t="str">
        <f t="shared" si="36"/>
        <v>31 DayApril-June 2024NHS Greater Glasgow &amp; ClydeUrology - Bladder</v>
      </c>
      <c r="B2261" t="s">
        <v>199</v>
      </c>
      <c r="C2261" t="s">
        <v>194</v>
      </c>
      <c r="D2261" t="s">
        <v>11</v>
      </c>
      <c r="E2261" t="s">
        <v>157</v>
      </c>
      <c r="F2261">
        <v>38</v>
      </c>
      <c r="G2261">
        <v>26</v>
      </c>
      <c r="H2261">
        <v>68.421052631578902</v>
      </c>
      <c r="I2261">
        <v>60</v>
      </c>
      <c r="J2261">
        <v>26</v>
      </c>
      <c r="M2261" s="38"/>
    </row>
    <row r="2262" spans="1:13" x14ac:dyDescent="0.35">
      <c r="A2262" t="str">
        <f t="shared" si="36"/>
        <v>31 DayApril-June 2024NHS HighlandUrology - Bladder</v>
      </c>
      <c r="B2262" t="s">
        <v>199</v>
      </c>
      <c r="C2262" t="s">
        <v>194</v>
      </c>
      <c r="D2262" t="s">
        <v>1</v>
      </c>
      <c r="E2262" t="s">
        <v>157</v>
      </c>
      <c r="F2262">
        <v>10</v>
      </c>
      <c r="G2262">
        <v>2</v>
      </c>
      <c r="H2262">
        <v>20</v>
      </c>
      <c r="I2262">
        <v>83</v>
      </c>
      <c r="J2262">
        <v>44</v>
      </c>
      <c r="M2262" s="39"/>
    </row>
    <row r="2263" spans="1:13" x14ac:dyDescent="0.35">
      <c r="A2263" t="str">
        <f t="shared" si="36"/>
        <v>31 DayApril-June 2024NHS LanarkshireUrology - Bladder</v>
      </c>
      <c r="B2263" t="s">
        <v>199</v>
      </c>
      <c r="C2263" t="s">
        <v>194</v>
      </c>
      <c r="D2263" t="s">
        <v>2</v>
      </c>
      <c r="E2263" t="s">
        <v>157</v>
      </c>
      <c r="F2263">
        <v>17</v>
      </c>
      <c r="G2263">
        <v>9</v>
      </c>
      <c r="H2263">
        <v>52.941176470588204</v>
      </c>
      <c r="I2263">
        <v>65</v>
      </c>
      <c r="J2263">
        <v>31</v>
      </c>
      <c r="M2263" s="38"/>
    </row>
    <row r="2264" spans="1:13" x14ac:dyDescent="0.35">
      <c r="A2264" t="str">
        <f t="shared" si="36"/>
        <v>31 DayApril-June 2024NHS LothianUrology - Bladder</v>
      </c>
      <c r="B2264" t="s">
        <v>199</v>
      </c>
      <c r="C2264" t="s">
        <v>194</v>
      </c>
      <c r="D2264" t="s">
        <v>3</v>
      </c>
      <c r="E2264" t="s">
        <v>157</v>
      </c>
      <c r="F2264">
        <v>25</v>
      </c>
      <c r="G2264">
        <v>18</v>
      </c>
      <c r="H2264">
        <v>72</v>
      </c>
      <c r="I2264">
        <v>51</v>
      </c>
      <c r="J2264">
        <v>24</v>
      </c>
      <c r="M2264" s="39"/>
    </row>
    <row r="2265" spans="1:13" x14ac:dyDescent="0.35">
      <c r="A2265" t="str">
        <f t="shared" si="36"/>
        <v>31 DayApril-June 2024NHS ScotlandUrology - Bladder</v>
      </c>
      <c r="B2265" t="s">
        <v>199</v>
      </c>
      <c r="C2265" t="s">
        <v>194</v>
      </c>
      <c r="D2265" t="s">
        <v>8</v>
      </c>
      <c r="E2265" t="s">
        <v>157</v>
      </c>
      <c r="F2265">
        <v>188</v>
      </c>
      <c r="G2265">
        <v>127</v>
      </c>
      <c r="H2265">
        <v>67.553191489361694</v>
      </c>
      <c r="I2265">
        <v>89</v>
      </c>
      <c r="J2265">
        <v>23</v>
      </c>
      <c r="K2265">
        <v>58</v>
      </c>
      <c r="L2265">
        <v>65</v>
      </c>
      <c r="M2265" s="38"/>
    </row>
    <row r="2266" spans="1:13" x14ac:dyDescent="0.35">
      <c r="A2266" t="str">
        <f t="shared" si="36"/>
        <v>31 DayApril-June 2024NHS ShetlandUrology - Bladder</v>
      </c>
      <c r="B2266" t="s">
        <v>199</v>
      </c>
      <c r="C2266" t="s">
        <v>194</v>
      </c>
      <c r="D2266" t="s">
        <v>5</v>
      </c>
      <c r="E2266" t="s">
        <v>157</v>
      </c>
      <c r="F2266">
        <v>1</v>
      </c>
      <c r="G2266">
        <v>1</v>
      </c>
      <c r="H2266">
        <v>100</v>
      </c>
      <c r="I2266">
        <v>27</v>
      </c>
      <c r="M2266" s="39"/>
    </row>
    <row r="2267" spans="1:13" x14ac:dyDescent="0.35">
      <c r="A2267" t="str">
        <f t="shared" si="36"/>
        <v>31 DayApril-June 2024NHS TaysideUrology - Bladder</v>
      </c>
      <c r="B2267" t="s">
        <v>199</v>
      </c>
      <c r="C2267" t="s">
        <v>194</v>
      </c>
      <c r="D2267" t="s">
        <v>6</v>
      </c>
      <c r="E2267" t="s">
        <v>157</v>
      </c>
      <c r="F2267">
        <v>13</v>
      </c>
      <c r="G2267">
        <v>12</v>
      </c>
      <c r="H2267">
        <v>92.307692307692307</v>
      </c>
      <c r="I2267">
        <v>32</v>
      </c>
      <c r="J2267">
        <v>0</v>
      </c>
      <c r="M2267" s="38"/>
    </row>
    <row r="2268" spans="1:13" x14ac:dyDescent="0.35">
      <c r="A2268" t="str">
        <f t="shared" si="36"/>
        <v>31 DayApril-June 2024SCANUrology - Bladder</v>
      </c>
      <c r="B2268" t="s">
        <v>199</v>
      </c>
      <c r="C2268" t="s">
        <v>194</v>
      </c>
      <c r="D2268" t="s">
        <v>9</v>
      </c>
      <c r="E2268" t="s">
        <v>157</v>
      </c>
      <c r="F2268">
        <v>54</v>
      </c>
      <c r="G2268">
        <v>41</v>
      </c>
      <c r="H2268">
        <v>75.925925925925895</v>
      </c>
      <c r="I2268">
        <v>58</v>
      </c>
      <c r="J2268">
        <v>24</v>
      </c>
      <c r="K2268">
        <v>37</v>
      </c>
      <c r="L2268">
        <v>41</v>
      </c>
      <c r="M2268" s="39"/>
    </row>
    <row r="2269" spans="1:13" x14ac:dyDescent="0.35">
      <c r="A2269" t="str">
        <f t="shared" si="36"/>
        <v>31 DayApril-June 2024WOSCANUrology - Bladder</v>
      </c>
      <c r="B2269" t="s">
        <v>199</v>
      </c>
      <c r="C2269" t="s">
        <v>194</v>
      </c>
      <c r="D2269" t="s">
        <v>10</v>
      </c>
      <c r="E2269" t="s">
        <v>157</v>
      </c>
      <c r="F2269">
        <v>80</v>
      </c>
      <c r="G2269">
        <v>59</v>
      </c>
      <c r="H2269">
        <v>73.75</v>
      </c>
      <c r="I2269">
        <v>65</v>
      </c>
      <c r="J2269">
        <v>22</v>
      </c>
      <c r="K2269">
        <v>48</v>
      </c>
      <c r="L2269">
        <v>58</v>
      </c>
      <c r="M2269" s="38"/>
    </row>
    <row r="2270" spans="1:13" x14ac:dyDescent="0.35">
      <c r="A2270" t="str">
        <f t="shared" si="36"/>
        <v>31 DayApril-June 2024NCAUrology - Other</v>
      </c>
      <c r="B2270" t="s">
        <v>199</v>
      </c>
      <c r="C2270" t="s">
        <v>194</v>
      </c>
      <c r="D2270" t="s">
        <v>150</v>
      </c>
      <c r="E2270" t="s">
        <v>158</v>
      </c>
      <c r="F2270">
        <v>81</v>
      </c>
      <c r="G2270">
        <v>77</v>
      </c>
      <c r="H2270">
        <v>95.061728395061706</v>
      </c>
      <c r="I2270">
        <v>99</v>
      </c>
      <c r="J2270">
        <v>12</v>
      </c>
      <c r="K2270">
        <v>28</v>
      </c>
      <c r="L2270">
        <v>31</v>
      </c>
      <c r="M2270" s="39"/>
    </row>
    <row r="2271" spans="1:13" x14ac:dyDescent="0.35">
      <c r="A2271" t="str">
        <f t="shared" si="36"/>
        <v>31 DayApril-June 2024NHS Ayrshire &amp; ArranUrology - Other</v>
      </c>
      <c r="B2271" t="s">
        <v>199</v>
      </c>
      <c r="C2271" t="s">
        <v>194</v>
      </c>
      <c r="D2271" t="s">
        <v>162</v>
      </c>
      <c r="E2271" t="s">
        <v>158</v>
      </c>
      <c r="F2271">
        <v>4</v>
      </c>
      <c r="G2271">
        <v>4</v>
      </c>
      <c r="H2271">
        <v>100</v>
      </c>
      <c r="I2271">
        <v>25</v>
      </c>
      <c r="J2271">
        <v>6</v>
      </c>
      <c r="M2271" s="38"/>
    </row>
    <row r="2272" spans="1:13" x14ac:dyDescent="0.35">
      <c r="A2272" t="str">
        <f t="shared" si="36"/>
        <v>31 DayApril-June 2024NHS BordersUrology - Other</v>
      </c>
      <c r="B2272" t="s">
        <v>199</v>
      </c>
      <c r="C2272" t="s">
        <v>194</v>
      </c>
      <c r="D2272" t="s">
        <v>0</v>
      </c>
      <c r="E2272" t="s">
        <v>158</v>
      </c>
      <c r="F2272">
        <v>3</v>
      </c>
      <c r="G2272">
        <v>2</v>
      </c>
      <c r="H2272">
        <v>66.6666666666667</v>
      </c>
      <c r="I2272">
        <v>36</v>
      </c>
      <c r="J2272">
        <v>30</v>
      </c>
      <c r="M2272" s="39"/>
    </row>
    <row r="2273" spans="1:13" x14ac:dyDescent="0.35">
      <c r="A2273" t="str">
        <f t="shared" si="36"/>
        <v>31 DayApril-June 2024NHS Dumfries &amp; GallowayUrology - Other</v>
      </c>
      <c r="B2273" t="s">
        <v>199</v>
      </c>
      <c r="C2273" t="s">
        <v>194</v>
      </c>
      <c r="D2273" t="s">
        <v>163</v>
      </c>
      <c r="E2273" t="s">
        <v>158</v>
      </c>
      <c r="F2273">
        <v>5</v>
      </c>
      <c r="G2273">
        <v>5</v>
      </c>
      <c r="H2273">
        <v>100</v>
      </c>
      <c r="I2273">
        <v>15</v>
      </c>
      <c r="J2273">
        <v>0</v>
      </c>
      <c r="M2273" s="38"/>
    </row>
    <row r="2274" spans="1:13" x14ac:dyDescent="0.35">
      <c r="A2274" t="str">
        <f t="shared" si="36"/>
        <v>31 DayApril-June 2024NHS FifeUrology - Other</v>
      </c>
      <c r="B2274" t="s">
        <v>199</v>
      </c>
      <c r="C2274" t="s">
        <v>194</v>
      </c>
      <c r="D2274" t="s">
        <v>164</v>
      </c>
      <c r="E2274" t="s">
        <v>158</v>
      </c>
      <c r="F2274">
        <v>16</v>
      </c>
      <c r="G2274">
        <v>16</v>
      </c>
      <c r="H2274">
        <v>100</v>
      </c>
      <c r="I2274">
        <v>31</v>
      </c>
      <c r="J2274">
        <v>9</v>
      </c>
      <c r="M2274" s="39"/>
    </row>
    <row r="2275" spans="1:13" x14ac:dyDescent="0.35">
      <c r="A2275" t="str">
        <f t="shared" si="36"/>
        <v>31 DayApril-June 2024NHS Forth ValleyUrology - Other</v>
      </c>
      <c r="B2275" t="s">
        <v>199</v>
      </c>
      <c r="C2275" t="s">
        <v>194</v>
      </c>
      <c r="D2275" t="s">
        <v>165</v>
      </c>
      <c r="E2275" t="s">
        <v>158</v>
      </c>
      <c r="F2275">
        <v>12</v>
      </c>
      <c r="G2275">
        <v>12</v>
      </c>
      <c r="H2275">
        <v>100</v>
      </c>
      <c r="I2275">
        <v>27</v>
      </c>
      <c r="J2275">
        <v>0</v>
      </c>
      <c r="M2275" s="38"/>
    </row>
    <row r="2276" spans="1:13" x14ac:dyDescent="0.35">
      <c r="A2276" t="str">
        <f t="shared" si="36"/>
        <v>31 DayApril-June 2024NHS GrampianUrology - Other</v>
      </c>
      <c r="B2276" t="s">
        <v>199</v>
      </c>
      <c r="C2276" t="s">
        <v>194</v>
      </c>
      <c r="D2276" t="s">
        <v>166</v>
      </c>
      <c r="E2276" t="s">
        <v>158</v>
      </c>
      <c r="F2276">
        <v>35</v>
      </c>
      <c r="G2276">
        <v>33</v>
      </c>
      <c r="H2276">
        <v>94.285714285714306</v>
      </c>
      <c r="I2276">
        <v>99</v>
      </c>
      <c r="J2276">
        <v>3</v>
      </c>
      <c r="M2276" s="39"/>
    </row>
    <row r="2277" spans="1:13" x14ac:dyDescent="0.35">
      <c r="A2277" t="str">
        <f t="shared" si="36"/>
        <v>31 DayApril-June 2024NHS Greater Glasgow &amp; ClydeUrology - Other</v>
      </c>
      <c r="B2277" t="s">
        <v>199</v>
      </c>
      <c r="C2277" t="s">
        <v>194</v>
      </c>
      <c r="D2277" t="s">
        <v>11</v>
      </c>
      <c r="E2277" t="s">
        <v>158</v>
      </c>
      <c r="F2277">
        <v>120</v>
      </c>
      <c r="G2277">
        <v>116</v>
      </c>
      <c r="H2277">
        <v>96.6666666666667</v>
      </c>
      <c r="I2277">
        <v>47</v>
      </c>
      <c r="J2277">
        <v>13</v>
      </c>
      <c r="K2277">
        <v>23</v>
      </c>
      <c r="L2277">
        <v>30</v>
      </c>
      <c r="M2277" s="38"/>
    </row>
    <row r="2278" spans="1:13" x14ac:dyDescent="0.35">
      <c r="A2278" t="str">
        <f t="shared" si="36"/>
        <v>31 DayApril-June 2024NHS HighlandUrology - Other</v>
      </c>
      <c r="B2278" t="s">
        <v>199</v>
      </c>
      <c r="C2278" t="s">
        <v>194</v>
      </c>
      <c r="D2278" t="s">
        <v>1</v>
      </c>
      <c r="E2278" t="s">
        <v>158</v>
      </c>
      <c r="F2278">
        <v>20</v>
      </c>
      <c r="G2278">
        <v>19</v>
      </c>
      <c r="H2278">
        <v>95</v>
      </c>
      <c r="I2278">
        <v>34</v>
      </c>
      <c r="J2278">
        <v>20</v>
      </c>
      <c r="M2278" s="39"/>
    </row>
    <row r="2279" spans="1:13" x14ac:dyDescent="0.35">
      <c r="A2279" t="str">
        <f t="shared" si="36"/>
        <v>31 DayApril-June 2024NHS LanarkshireUrology - Other</v>
      </c>
      <c r="B2279" t="s">
        <v>199</v>
      </c>
      <c r="C2279" t="s">
        <v>194</v>
      </c>
      <c r="D2279" t="s">
        <v>2</v>
      </c>
      <c r="E2279" t="s">
        <v>158</v>
      </c>
      <c r="F2279">
        <v>8</v>
      </c>
      <c r="G2279">
        <v>7</v>
      </c>
      <c r="H2279">
        <v>87.5</v>
      </c>
      <c r="I2279">
        <v>35</v>
      </c>
      <c r="J2279">
        <v>8</v>
      </c>
      <c r="M2279" s="38"/>
    </row>
    <row r="2280" spans="1:13" x14ac:dyDescent="0.35">
      <c r="A2280" t="str">
        <f t="shared" si="36"/>
        <v>31 DayApril-June 2024NHS LothianUrology - Other</v>
      </c>
      <c r="B2280" t="s">
        <v>199</v>
      </c>
      <c r="C2280" t="s">
        <v>194</v>
      </c>
      <c r="D2280" t="s">
        <v>3</v>
      </c>
      <c r="E2280" t="s">
        <v>158</v>
      </c>
      <c r="F2280">
        <v>71</v>
      </c>
      <c r="G2280">
        <v>61</v>
      </c>
      <c r="H2280">
        <v>85.915492957746494</v>
      </c>
      <c r="I2280">
        <v>96</v>
      </c>
      <c r="J2280">
        <v>15</v>
      </c>
      <c r="K2280">
        <v>43</v>
      </c>
      <c r="L2280">
        <v>57</v>
      </c>
      <c r="M2280" s="39"/>
    </row>
    <row r="2281" spans="1:13" x14ac:dyDescent="0.35">
      <c r="A2281" t="str">
        <f t="shared" si="36"/>
        <v>31 DayApril-June 2024NHS ScotlandUrology - Other</v>
      </c>
      <c r="B2281" t="s">
        <v>199</v>
      </c>
      <c r="C2281" t="s">
        <v>194</v>
      </c>
      <c r="D2281" t="s">
        <v>8</v>
      </c>
      <c r="E2281" t="s">
        <v>158</v>
      </c>
      <c r="F2281">
        <v>320</v>
      </c>
      <c r="G2281">
        <v>300</v>
      </c>
      <c r="H2281">
        <v>93.75</v>
      </c>
      <c r="I2281">
        <v>99</v>
      </c>
      <c r="J2281">
        <v>11</v>
      </c>
      <c r="K2281">
        <v>29</v>
      </c>
      <c r="L2281">
        <v>35</v>
      </c>
      <c r="M2281" s="38"/>
    </row>
    <row r="2282" spans="1:13" x14ac:dyDescent="0.35">
      <c r="A2282" t="str">
        <f t="shared" si="36"/>
        <v>31 DayApril-June 2024NHS ShetlandUrology - Other</v>
      </c>
      <c r="B2282" t="s">
        <v>199</v>
      </c>
      <c r="C2282" t="s">
        <v>194</v>
      </c>
      <c r="D2282" t="s">
        <v>5</v>
      </c>
      <c r="E2282" t="s">
        <v>158</v>
      </c>
      <c r="F2282">
        <v>1</v>
      </c>
      <c r="G2282">
        <v>1</v>
      </c>
      <c r="H2282">
        <v>100</v>
      </c>
      <c r="I2282">
        <v>0</v>
      </c>
      <c r="M2282" s="39"/>
    </row>
    <row r="2283" spans="1:13" x14ac:dyDescent="0.35">
      <c r="A2283" t="str">
        <f t="shared" si="36"/>
        <v>31 DayApril-June 2024NHS TaysideUrology - Other</v>
      </c>
      <c r="B2283" t="s">
        <v>199</v>
      </c>
      <c r="C2283" t="s">
        <v>194</v>
      </c>
      <c r="D2283" t="s">
        <v>6</v>
      </c>
      <c r="E2283" t="s">
        <v>158</v>
      </c>
      <c r="F2283">
        <v>23</v>
      </c>
      <c r="G2283">
        <v>22</v>
      </c>
      <c r="H2283">
        <v>95.652173913043498</v>
      </c>
      <c r="I2283">
        <v>77</v>
      </c>
      <c r="J2283">
        <v>12</v>
      </c>
      <c r="M2283" s="38"/>
    </row>
    <row r="2284" spans="1:13" x14ac:dyDescent="0.35">
      <c r="A2284" t="str">
        <f t="shared" si="36"/>
        <v>31 DayApril-June 2024NHS Western IslesUrology - Other</v>
      </c>
      <c r="B2284" t="s">
        <v>199</v>
      </c>
      <c r="C2284" t="s">
        <v>194</v>
      </c>
      <c r="D2284" t="s">
        <v>7</v>
      </c>
      <c r="E2284" t="s">
        <v>158</v>
      </c>
      <c r="F2284">
        <v>2</v>
      </c>
      <c r="G2284">
        <v>2</v>
      </c>
      <c r="H2284">
        <v>100</v>
      </c>
      <c r="I2284">
        <v>0</v>
      </c>
      <c r="M2284" s="39"/>
    </row>
    <row r="2285" spans="1:13" x14ac:dyDescent="0.35">
      <c r="A2285" t="str">
        <f t="shared" si="36"/>
        <v>31 DayApril-June 2024SCANUrology - Other</v>
      </c>
      <c r="B2285" t="s">
        <v>199</v>
      </c>
      <c r="C2285" t="s">
        <v>194</v>
      </c>
      <c r="D2285" t="s">
        <v>9</v>
      </c>
      <c r="E2285" t="s">
        <v>158</v>
      </c>
      <c r="F2285">
        <v>95</v>
      </c>
      <c r="G2285">
        <v>84</v>
      </c>
      <c r="H2285">
        <v>88.421052631578902</v>
      </c>
      <c r="I2285">
        <v>96</v>
      </c>
      <c r="J2285">
        <v>10</v>
      </c>
      <c r="K2285">
        <v>34</v>
      </c>
      <c r="L2285">
        <v>47</v>
      </c>
      <c r="M2285" s="38"/>
    </row>
    <row r="2286" spans="1:13" x14ac:dyDescent="0.35">
      <c r="A2286" t="str">
        <f t="shared" si="36"/>
        <v>31 DayApril-June 2024WOSCANUrology - Other</v>
      </c>
      <c r="B2286" t="s">
        <v>199</v>
      </c>
      <c r="C2286" t="s">
        <v>194</v>
      </c>
      <c r="D2286" t="s">
        <v>10</v>
      </c>
      <c r="E2286" t="s">
        <v>158</v>
      </c>
      <c r="F2286">
        <v>144</v>
      </c>
      <c r="G2286">
        <v>139</v>
      </c>
      <c r="H2286">
        <v>96.5277777777778</v>
      </c>
      <c r="I2286">
        <v>47</v>
      </c>
      <c r="J2286">
        <v>10</v>
      </c>
      <c r="K2286">
        <v>26</v>
      </c>
      <c r="L2286">
        <v>30</v>
      </c>
      <c r="M2286" s="39"/>
    </row>
    <row r="2287" spans="1:13" x14ac:dyDescent="0.35">
      <c r="A2287" t="str">
        <f t="shared" si="36"/>
        <v>31 DayApril-June 2024NCAUrology - Prostate</v>
      </c>
      <c r="B2287" t="s">
        <v>199</v>
      </c>
      <c r="C2287" t="s">
        <v>194</v>
      </c>
      <c r="D2287" t="s">
        <v>150</v>
      </c>
      <c r="E2287" t="s">
        <v>159</v>
      </c>
      <c r="F2287">
        <v>412</v>
      </c>
      <c r="G2287">
        <v>377</v>
      </c>
      <c r="H2287">
        <v>91.504854368932001</v>
      </c>
      <c r="I2287">
        <v>92</v>
      </c>
      <c r="J2287">
        <v>2</v>
      </c>
      <c r="K2287">
        <v>22</v>
      </c>
      <c r="L2287">
        <v>44</v>
      </c>
      <c r="M2287" s="38"/>
    </row>
    <row r="2288" spans="1:13" x14ac:dyDescent="0.35">
      <c r="A2288" t="str">
        <f t="shared" si="36"/>
        <v>31 DayApril-June 2024NHS Ayrshire &amp; ArranUrology - Prostate</v>
      </c>
      <c r="B2288" t="s">
        <v>199</v>
      </c>
      <c r="C2288" t="s">
        <v>194</v>
      </c>
      <c r="D2288" t="s">
        <v>162</v>
      </c>
      <c r="E2288" t="s">
        <v>159</v>
      </c>
      <c r="F2288">
        <v>91</v>
      </c>
      <c r="G2288">
        <v>84</v>
      </c>
      <c r="H2288">
        <v>92.307692307692307</v>
      </c>
      <c r="I2288">
        <v>54</v>
      </c>
      <c r="J2288">
        <v>0</v>
      </c>
      <c r="K2288">
        <v>11</v>
      </c>
      <c r="L2288">
        <v>46</v>
      </c>
      <c r="M2288" s="39"/>
    </row>
    <row r="2289" spans="1:13" x14ac:dyDescent="0.35">
      <c r="A2289" t="str">
        <f t="shared" si="36"/>
        <v>31 DayApril-June 2024NHS BordersUrology - Prostate</v>
      </c>
      <c r="B2289" t="s">
        <v>199</v>
      </c>
      <c r="C2289" t="s">
        <v>194</v>
      </c>
      <c r="D2289" t="s">
        <v>0</v>
      </c>
      <c r="E2289" t="s">
        <v>159</v>
      </c>
      <c r="F2289">
        <v>28</v>
      </c>
      <c r="G2289">
        <v>28</v>
      </c>
      <c r="H2289">
        <v>100</v>
      </c>
      <c r="I2289">
        <v>21</v>
      </c>
      <c r="J2289">
        <v>2</v>
      </c>
      <c r="M2289" s="38"/>
    </row>
    <row r="2290" spans="1:13" x14ac:dyDescent="0.35">
      <c r="A2290" t="str">
        <f t="shared" si="36"/>
        <v>31 DayApril-June 2024NHS Dumfries &amp; GallowayUrology - Prostate</v>
      </c>
      <c r="B2290" t="s">
        <v>199</v>
      </c>
      <c r="C2290" t="s">
        <v>194</v>
      </c>
      <c r="D2290" t="s">
        <v>163</v>
      </c>
      <c r="E2290" t="s">
        <v>159</v>
      </c>
      <c r="F2290">
        <v>44</v>
      </c>
      <c r="G2290">
        <v>44</v>
      </c>
      <c r="H2290">
        <v>100</v>
      </c>
      <c r="I2290">
        <v>9</v>
      </c>
      <c r="J2290">
        <v>0</v>
      </c>
      <c r="K2290">
        <v>3</v>
      </c>
      <c r="L2290">
        <v>4</v>
      </c>
      <c r="M2290" s="39"/>
    </row>
    <row r="2291" spans="1:13" x14ac:dyDescent="0.35">
      <c r="A2291" t="str">
        <f t="shared" si="36"/>
        <v>31 DayApril-June 2024NHS FifeUrology - Prostate</v>
      </c>
      <c r="B2291" t="s">
        <v>199</v>
      </c>
      <c r="C2291" t="s">
        <v>194</v>
      </c>
      <c r="D2291" t="s">
        <v>164</v>
      </c>
      <c r="E2291" t="s">
        <v>159</v>
      </c>
      <c r="F2291">
        <v>114</v>
      </c>
      <c r="G2291">
        <v>101</v>
      </c>
      <c r="H2291">
        <v>88.596491228070207</v>
      </c>
      <c r="I2291">
        <v>113</v>
      </c>
      <c r="J2291">
        <v>0</v>
      </c>
      <c r="K2291">
        <v>37</v>
      </c>
      <c r="L2291">
        <v>64</v>
      </c>
      <c r="M2291" s="38"/>
    </row>
    <row r="2292" spans="1:13" x14ac:dyDescent="0.35">
      <c r="A2292" t="str">
        <f t="shared" si="36"/>
        <v>31 DayApril-June 2024NHS Forth ValleyUrology - Prostate</v>
      </c>
      <c r="B2292" t="s">
        <v>199</v>
      </c>
      <c r="C2292" t="s">
        <v>194</v>
      </c>
      <c r="D2292" t="s">
        <v>165</v>
      </c>
      <c r="E2292" t="s">
        <v>159</v>
      </c>
      <c r="F2292">
        <v>61</v>
      </c>
      <c r="G2292">
        <v>61</v>
      </c>
      <c r="H2292">
        <v>100</v>
      </c>
      <c r="I2292">
        <v>28</v>
      </c>
      <c r="J2292">
        <v>0</v>
      </c>
      <c r="K2292">
        <v>3</v>
      </c>
      <c r="L2292">
        <v>4</v>
      </c>
      <c r="M2292" s="39"/>
    </row>
    <row r="2293" spans="1:13" x14ac:dyDescent="0.35">
      <c r="A2293" t="str">
        <f t="shared" si="36"/>
        <v>31 DayApril-June 2024NHS GrampianUrology - Prostate</v>
      </c>
      <c r="B2293" t="s">
        <v>199</v>
      </c>
      <c r="C2293" t="s">
        <v>194</v>
      </c>
      <c r="D2293" t="s">
        <v>166</v>
      </c>
      <c r="E2293" t="s">
        <v>159</v>
      </c>
      <c r="F2293">
        <v>191</v>
      </c>
      <c r="G2293">
        <v>159</v>
      </c>
      <c r="H2293">
        <v>83.246073298429295</v>
      </c>
      <c r="I2293">
        <v>92</v>
      </c>
      <c r="J2293">
        <v>2</v>
      </c>
      <c r="K2293">
        <v>43</v>
      </c>
      <c r="L2293">
        <v>52</v>
      </c>
      <c r="M2293" s="38"/>
    </row>
    <row r="2294" spans="1:13" x14ac:dyDescent="0.35">
      <c r="A2294" t="str">
        <f t="shared" si="36"/>
        <v>31 DayApril-June 2024NHS Greater Glasgow &amp; ClydeUrology - Prostate</v>
      </c>
      <c r="B2294" t="s">
        <v>199</v>
      </c>
      <c r="C2294" t="s">
        <v>194</v>
      </c>
      <c r="D2294" t="s">
        <v>11</v>
      </c>
      <c r="E2294" t="s">
        <v>159</v>
      </c>
      <c r="F2294">
        <v>299</v>
      </c>
      <c r="G2294">
        <v>279</v>
      </c>
      <c r="H2294">
        <v>93.311036789297702</v>
      </c>
      <c r="I2294">
        <v>84</v>
      </c>
      <c r="J2294">
        <v>2</v>
      </c>
      <c r="K2294">
        <v>28</v>
      </c>
      <c r="L2294">
        <v>35</v>
      </c>
      <c r="M2294" s="39"/>
    </row>
    <row r="2295" spans="1:13" x14ac:dyDescent="0.35">
      <c r="A2295" t="str">
        <f t="shared" si="36"/>
        <v>31 DayApril-June 2024NHS HighlandUrology - Prostate</v>
      </c>
      <c r="B2295" t="s">
        <v>199</v>
      </c>
      <c r="C2295" t="s">
        <v>194</v>
      </c>
      <c r="D2295" t="s">
        <v>1</v>
      </c>
      <c r="E2295" t="s">
        <v>159</v>
      </c>
      <c r="F2295">
        <v>100</v>
      </c>
      <c r="G2295">
        <v>100</v>
      </c>
      <c r="H2295">
        <v>100</v>
      </c>
      <c r="I2295">
        <v>12</v>
      </c>
      <c r="J2295">
        <v>0</v>
      </c>
      <c r="K2295">
        <v>2</v>
      </c>
      <c r="L2295">
        <v>2</v>
      </c>
      <c r="M2295" s="38"/>
    </row>
    <row r="2296" spans="1:13" x14ac:dyDescent="0.35">
      <c r="A2296" t="str">
        <f t="shared" si="36"/>
        <v>31 DayApril-June 2024NHS LanarkshireUrology - Prostate</v>
      </c>
      <c r="B2296" t="s">
        <v>199</v>
      </c>
      <c r="C2296" t="s">
        <v>194</v>
      </c>
      <c r="D2296" t="s">
        <v>2</v>
      </c>
      <c r="E2296" t="s">
        <v>159</v>
      </c>
      <c r="F2296">
        <v>96</v>
      </c>
      <c r="G2296">
        <v>96</v>
      </c>
      <c r="H2296">
        <v>100</v>
      </c>
      <c r="I2296">
        <v>2</v>
      </c>
      <c r="J2296">
        <v>0</v>
      </c>
      <c r="K2296">
        <v>2</v>
      </c>
      <c r="L2296">
        <v>2</v>
      </c>
      <c r="M2296" s="39"/>
    </row>
    <row r="2297" spans="1:13" x14ac:dyDescent="0.35">
      <c r="A2297" t="str">
        <f t="shared" si="36"/>
        <v>31 DayApril-June 2024NHS LothianUrology - Prostate</v>
      </c>
      <c r="B2297" t="s">
        <v>199</v>
      </c>
      <c r="C2297" t="s">
        <v>194</v>
      </c>
      <c r="D2297" t="s">
        <v>3</v>
      </c>
      <c r="E2297" t="s">
        <v>159</v>
      </c>
      <c r="F2297">
        <v>214</v>
      </c>
      <c r="G2297">
        <v>175</v>
      </c>
      <c r="H2297">
        <v>81.775700934579405</v>
      </c>
      <c r="I2297">
        <v>221</v>
      </c>
      <c r="J2297">
        <v>2</v>
      </c>
      <c r="K2297">
        <v>162</v>
      </c>
      <c r="L2297">
        <v>180</v>
      </c>
      <c r="M2297" s="38"/>
    </row>
    <row r="2298" spans="1:13" x14ac:dyDescent="0.35">
      <c r="A2298" t="str">
        <f t="shared" si="36"/>
        <v>31 DayApril-June 2024NHS OrkneyUrology - Prostate</v>
      </c>
      <c r="B2298" t="s">
        <v>199</v>
      </c>
      <c r="C2298" t="s">
        <v>194</v>
      </c>
      <c r="D2298" t="s">
        <v>4</v>
      </c>
      <c r="E2298" t="s">
        <v>159</v>
      </c>
      <c r="F2298">
        <v>1</v>
      </c>
      <c r="G2298">
        <v>1</v>
      </c>
      <c r="H2298">
        <v>100</v>
      </c>
      <c r="I2298">
        <v>0</v>
      </c>
      <c r="M2298" s="39"/>
    </row>
    <row r="2299" spans="1:13" x14ac:dyDescent="0.35">
      <c r="A2299" t="str">
        <f t="shared" si="36"/>
        <v>31 DayApril-June 2024NHS ScotlandUrology - Prostate</v>
      </c>
      <c r="B2299" t="s">
        <v>199</v>
      </c>
      <c r="C2299" t="s">
        <v>194</v>
      </c>
      <c r="D2299" t="s">
        <v>8</v>
      </c>
      <c r="E2299" t="s">
        <v>159</v>
      </c>
      <c r="F2299">
        <v>1359</v>
      </c>
      <c r="G2299">
        <v>1245</v>
      </c>
      <c r="H2299">
        <v>91.611479028697602</v>
      </c>
      <c r="I2299">
        <v>221</v>
      </c>
      <c r="J2299">
        <v>2</v>
      </c>
      <c r="K2299">
        <v>27</v>
      </c>
      <c r="L2299">
        <v>49</v>
      </c>
      <c r="M2299" s="38"/>
    </row>
    <row r="2300" spans="1:13" x14ac:dyDescent="0.35">
      <c r="A2300" t="str">
        <f t="shared" si="36"/>
        <v>31 DayApril-June 2024NHS ShetlandUrology - Prostate</v>
      </c>
      <c r="B2300" t="s">
        <v>199</v>
      </c>
      <c r="C2300" t="s">
        <v>194</v>
      </c>
      <c r="D2300" t="s">
        <v>5</v>
      </c>
      <c r="E2300" t="s">
        <v>159</v>
      </c>
      <c r="F2300">
        <v>6</v>
      </c>
      <c r="G2300">
        <v>6</v>
      </c>
      <c r="H2300">
        <v>100</v>
      </c>
      <c r="I2300">
        <v>2</v>
      </c>
      <c r="J2300">
        <v>0</v>
      </c>
      <c r="M2300" s="39"/>
    </row>
    <row r="2301" spans="1:13" x14ac:dyDescent="0.35">
      <c r="A2301" t="str">
        <f t="shared" si="36"/>
        <v>31 DayApril-June 2024NHS TaysideUrology - Prostate</v>
      </c>
      <c r="B2301" t="s">
        <v>199</v>
      </c>
      <c r="C2301" t="s">
        <v>194</v>
      </c>
      <c r="D2301" t="s">
        <v>6</v>
      </c>
      <c r="E2301" t="s">
        <v>159</v>
      </c>
      <c r="F2301">
        <v>107</v>
      </c>
      <c r="G2301">
        <v>104</v>
      </c>
      <c r="H2301">
        <v>97.196261682243005</v>
      </c>
      <c r="I2301">
        <v>56</v>
      </c>
      <c r="J2301">
        <v>2</v>
      </c>
      <c r="K2301">
        <v>2</v>
      </c>
      <c r="L2301">
        <v>2</v>
      </c>
      <c r="M2301" s="38"/>
    </row>
    <row r="2302" spans="1:13" x14ac:dyDescent="0.35">
      <c r="A2302" t="str">
        <f t="shared" si="36"/>
        <v>31 DayApril-June 2024NHS Western IslesUrology - Prostate</v>
      </c>
      <c r="B2302" t="s">
        <v>199</v>
      </c>
      <c r="C2302" t="s">
        <v>194</v>
      </c>
      <c r="D2302" t="s">
        <v>7</v>
      </c>
      <c r="E2302" t="s">
        <v>159</v>
      </c>
      <c r="F2302">
        <v>7</v>
      </c>
      <c r="G2302">
        <v>7</v>
      </c>
      <c r="H2302">
        <v>100</v>
      </c>
      <c r="I2302">
        <v>3</v>
      </c>
      <c r="J2302">
        <v>2</v>
      </c>
      <c r="M2302" s="39"/>
    </row>
    <row r="2303" spans="1:13" x14ac:dyDescent="0.35">
      <c r="A2303" t="str">
        <f t="shared" si="36"/>
        <v>31 DayApril-June 2024SCANUrology - Prostate</v>
      </c>
      <c r="B2303" t="s">
        <v>199</v>
      </c>
      <c r="C2303" t="s">
        <v>194</v>
      </c>
      <c r="D2303" t="s">
        <v>9</v>
      </c>
      <c r="E2303" t="s">
        <v>159</v>
      </c>
      <c r="F2303">
        <v>400</v>
      </c>
      <c r="G2303">
        <v>348</v>
      </c>
      <c r="H2303">
        <v>87</v>
      </c>
      <c r="I2303">
        <v>221</v>
      </c>
      <c r="J2303">
        <v>0</v>
      </c>
      <c r="K2303">
        <v>78</v>
      </c>
      <c r="L2303">
        <v>164</v>
      </c>
      <c r="M2303" s="38"/>
    </row>
    <row r="2304" spans="1:13" x14ac:dyDescent="0.35">
      <c r="A2304" t="str">
        <f t="shared" si="36"/>
        <v>31 DayApril-June 2024WOSCANUrology - Prostate</v>
      </c>
      <c r="B2304" t="s">
        <v>199</v>
      </c>
      <c r="C2304" t="s">
        <v>194</v>
      </c>
      <c r="D2304" t="s">
        <v>10</v>
      </c>
      <c r="E2304" t="s">
        <v>159</v>
      </c>
      <c r="F2304">
        <v>547</v>
      </c>
      <c r="G2304">
        <v>520</v>
      </c>
      <c r="H2304">
        <v>95.063985374771505</v>
      </c>
      <c r="I2304">
        <v>84</v>
      </c>
      <c r="J2304">
        <v>2</v>
      </c>
      <c r="K2304">
        <v>22</v>
      </c>
      <c r="L2304">
        <v>31</v>
      </c>
      <c r="M2304" s="39"/>
    </row>
    <row r="2305" spans="1:13" x14ac:dyDescent="0.35">
      <c r="A2305" t="str">
        <f t="shared" si="36"/>
        <v>31 DayJanuary-March 2024Golden Jubilee National HospitalAll Cancer Types*</v>
      </c>
      <c r="B2305" t="s">
        <v>199</v>
      </c>
      <c r="C2305" t="s">
        <v>195</v>
      </c>
      <c r="D2305" t="s">
        <v>169</v>
      </c>
      <c r="E2305" t="s">
        <v>93</v>
      </c>
      <c r="F2305">
        <v>117</v>
      </c>
      <c r="G2305">
        <v>114</v>
      </c>
      <c r="H2305">
        <v>97.435897435897402</v>
      </c>
      <c r="I2305">
        <v>56</v>
      </c>
      <c r="J2305">
        <v>11</v>
      </c>
      <c r="K2305">
        <v>22</v>
      </c>
      <c r="L2305">
        <v>29</v>
      </c>
      <c r="M2305" s="38"/>
    </row>
    <row r="2306" spans="1:13" x14ac:dyDescent="0.35">
      <c r="A2306" t="str">
        <f t="shared" si="36"/>
        <v>31 DayJanuary-March 2024NCAAll Cancer Types*</v>
      </c>
      <c r="B2306" t="s">
        <v>199</v>
      </c>
      <c r="C2306" t="s">
        <v>195</v>
      </c>
      <c r="D2306" t="s">
        <v>150</v>
      </c>
      <c r="E2306" t="s">
        <v>93</v>
      </c>
      <c r="F2306">
        <v>1747</v>
      </c>
      <c r="G2306">
        <v>1615</v>
      </c>
      <c r="H2306">
        <v>92.444190040068705</v>
      </c>
      <c r="I2306">
        <v>100</v>
      </c>
      <c r="J2306">
        <v>3</v>
      </c>
      <c r="K2306">
        <v>28</v>
      </c>
      <c r="L2306">
        <v>39</v>
      </c>
      <c r="M2306" s="39"/>
    </row>
    <row r="2307" spans="1:13" x14ac:dyDescent="0.35">
      <c r="A2307" t="str">
        <f t="shared" si="36"/>
        <v>31 DayJanuary-March 2024NHS Ayrshire &amp; ArranAll Cancer Types*</v>
      </c>
      <c r="B2307" t="s">
        <v>199</v>
      </c>
      <c r="C2307" t="s">
        <v>195</v>
      </c>
      <c r="D2307" t="s">
        <v>162</v>
      </c>
      <c r="E2307" t="s">
        <v>93</v>
      </c>
      <c r="F2307">
        <v>407</v>
      </c>
      <c r="G2307">
        <v>403</v>
      </c>
      <c r="H2307">
        <v>99.017199017199005</v>
      </c>
      <c r="I2307">
        <v>40</v>
      </c>
      <c r="J2307">
        <v>2</v>
      </c>
      <c r="K2307">
        <v>19</v>
      </c>
      <c r="L2307">
        <v>24</v>
      </c>
      <c r="M2307" s="38"/>
    </row>
    <row r="2308" spans="1:13" x14ac:dyDescent="0.35">
      <c r="A2308" t="str">
        <f t="shared" si="36"/>
        <v>31 DayJanuary-March 2024NHS BordersAll Cancer Types*</v>
      </c>
      <c r="B2308" t="s">
        <v>199</v>
      </c>
      <c r="C2308" t="s">
        <v>195</v>
      </c>
      <c r="D2308" t="s">
        <v>0</v>
      </c>
      <c r="E2308" t="s">
        <v>93</v>
      </c>
      <c r="F2308">
        <v>100</v>
      </c>
      <c r="G2308">
        <v>98</v>
      </c>
      <c r="H2308">
        <v>98</v>
      </c>
      <c r="I2308">
        <v>82</v>
      </c>
      <c r="J2308">
        <v>2</v>
      </c>
      <c r="K2308">
        <v>20</v>
      </c>
      <c r="L2308">
        <v>22</v>
      </c>
      <c r="M2308" s="39"/>
    </row>
    <row r="2309" spans="1:13" x14ac:dyDescent="0.35">
      <c r="A2309" t="str">
        <f t="shared" si="36"/>
        <v>31 DayJanuary-March 2024NHS Dumfries &amp; GallowayAll Cancer Types*</v>
      </c>
      <c r="B2309" t="s">
        <v>199</v>
      </c>
      <c r="C2309" t="s">
        <v>195</v>
      </c>
      <c r="D2309" t="s">
        <v>163</v>
      </c>
      <c r="E2309" t="s">
        <v>93</v>
      </c>
      <c r="F2309">
        <v>172</v>
      </c>
      <c r="G2309">
        <v>165</v>
      </c>
      <c r="H2309">
        <v>95.930232558139494</v>
      </c>
      <c r="I2309">
        <v>60</v>
      </c>
      <c r="J2309">
        <v>1</v>
      </c>
      <c r="K2309">
        <v>24</v>
      </c>
      <c r="L2309">
        <v>30</v>
      </c>
      <c r="M2309" s="38"/>
    </row>
    <row r="2310" spans="1:13" x14ac:dyDescent="0.35">
      <c r="A2310" t="str">
        <f t="shared" si="36"/>
        <v>31 DayJanuary-March 2024NHS FifeAll Cancer Types*</v>
      </c>
      <c r="B2310" t="s">
        <v>199</v>
      </c>
      <c r="C2310" t="s">
        <v>195</v>
      </c>
      <c r="D2310" t="s">
        <v>164</v>
      </c>
      <c r="E2310" t="s">
        <v>93</v>
      </c>
      <c r="F2310">
        <v>380</v>
      </c>
      <c r="G2310">
        <v>364</v>
      </c>
      <c r="H2310">
        <v>95.789473684210506</v>
      </c>
      <c r="I2310">
        <v>141</v>
      </c>
      <c r="J2310">
        <v>0</v>
      </c>
      <c r="K2310">
        <v>22</v>
      </c>
      <c r="L2310">
        <v>30</v>
      </c>
      <c r="M2310" s="39"/>
    </row>
    <row r="2311" spans="1:13" x14ac:dyDescent="0.35">
      <c r="A2311" t="str">
        <f t="shared" si="36"/>
        <v>31 DayJanuary-March 2024NHS Forth ValleyAll Cancer Types*</v>
      </c>
      <c r="B2311" t="s">
        <v>199</v>
      </c>
      <c r="C2311" t="s">
        <v>195</v>
      </c>
      <c r="D2311" t="s">
        <v>165</v>
      </c>
      <c r="E2311" t="s">
        <v>93</v>
      </c>
      <c r="F2311">
        <v>346</v>
      </c>
      <c r="G2311">
        <v>338</v>
      </c>
      <c r="H2311">
        <v>97.687861271676297</v>
      </c>
      <c r="I2311">
        <v>53</v>
      </c>
      <c r="J2311">
        <v>2</v>
      </c>
      <c r="K2311">
        <v>25</v>
      </c>
      <c r="L2311">
        <v>28</v>
      </c>
      <c r="M2311" s="38"/>
    </row>
    <row r="2312" spans="1:13" x14ac:dyDescent="0.35">
      <c r="A2312" t="str">
        <f t="shared" si="36"/>
        <v>31 DayJanuary-March 2024NHS GrampianAll Cancer Types*</v>
      </c>
      <c r="B2312" t="s">
        <v>199</v>
      </c>
      <c r="C2312" t="s">
        <v>195</v>
      </c>
      <c r="D2312" t="s">
        <v>166</v>
      </c>
      <c r="E2312" t="s">
        <v>93</v>
      </c>
      <c r="F2312">
        <v>765</v>
      </c>
      <c r="G2312">
        <v>685</v>
      </c>
      <c r="H2312">
        <v>89.542483660130699</v>
      </c>
      <c r="I2312">
        <v>100</v>
      </c>
      <c r="J2312">
        <v>3</v>
      </c>
      <c r="K2312">
        <v>33</v>
      </c>
      <c r="L2312">
        <v>47</v>
      </c>
      <c r="M2312" s="39"/>
    </row>
    <row r="2313" spans="1:13" x14ac:dyDescent="0.35">
      <c r="A2313" t="str">
        <f t="shared" si="36"/>
        <v>31 DayJanuary-March 2024NHS Greater Glasgow &amp; ClydeAll Cancer Types*</v>
      </c>
      <c r="B2313" t="s">
        <v>199</v>
      </c>
      <c r="C2313" t="s">
        <v>195</v>
      </c>
      <c r="D2313" t="s">
        <v>11</v>
      </c>
      <c r="E2313" t="s">
        <v>93</v>
      </c>
      <c r="F2313">
        <v>1764</v>
      </c>
      <c r="G2313">
        <v>1650</v>
      </c>
      <c r="H2313">
        <v>93.5374149659864</v>
      </c>
      <c r="I2313">
        <v>109</v>
      </c>
      <c r="J2313">
        <v>7</v>
      </c>
      <c r="K2313">
        <v>27</v>
      </c>
      <c r="L2313">
        <v>35</v>
      </c>
      <c r="M2313" s="38"/>
    </row>
    <row r="2314" spans="1:13" x14ac:dyDescent="0.35">
      <c r="A2314" t="str">
        <f t="shared" si="36"/>
        <v>31 DayJanuary-March 2024NHS HighlandAll Cancer Types*</v>
      </c>
      <c r="B2314" t="s">
        <v>199</v>
      </c>
      <c r="C2314" t="s">
        <v>195</v>
      </c>
      <c r="D2314" t="s">
        <v>1</v>
      </c>
      <c r="E2314" t="s">
        <v>93</v>
      </c>
      <c r="F2314">
        <v>356</v>
      </c>
      <c r="G2314">
        <v>323</v>
      </c>
      <c r="H2314">
        <v>90.730337078651701</v>
      </c>
      <c r="I2314">
        <v>61</v>
      </c>
      <c r="J2314">
        <v>4</v>
      </c>
      <c r="K2314">
        <v>29</v>
      </c>
      <c r="L2314">
        <v>39</v>
      </c>
      <c r="M2314" s="39"/>
    </row>
    <row r="2315" spans="1:13" x14ac:dyDescent="0.35">
      <c r="A2315" t="str">
        <f t="shared" si="36"/>
        <v>31 DayJanuary-March 2024NHS LanarkshireAll Cancer Types*</v>
      </c>
      <c r="B2315" t="s">
        <v>199</v>
      </c>
      <c r="C2315" t="s">
        <v>195</v>
      </c>
      <c r="D2315" t="s">
        <v>2</v>
      </c>
      <c r="E2315" t="s">
        <v>93</v>
      </c>
      <c r="F2315">
        <v>506</v>
      </c>
      <c r="G2315">
        <v>473</v>
      </c>
      <c r="H2315">
        <v>93.478260869565204</v>
      </c>
      <c r="I2315">
        <v>87</v>
      </c>
      <c r="J2315">
        <v>2</v>
      </c>
      <c r="K2315">
        <v>26</v>
      </c>
      <c r="L2315">
        <v>42</v>
      </c>
      <c r="M2315" s="38"/>
    </row>
    <row r="2316" spans="1:13" x14ac:dyDescent="0.35">
      <c r="A2316" t="str">
        <f t="shared" si="36"/>
        <v>31 DayJanuary-March 2024NHS LothianAll Cancer Types*</v>
      </c>
      <c r="B2316" t="s">
        <v>199</v>
      </c>
      <c r="C2316" t="s">
        <v>195</v>
      </c>
      <c r="D2316" t="s">
        <v>3</v>
      </c>
      <c r="E2316" t="s">
        <v>93</v>
      </c>
      <c r="F2316">
        <v>1207</v>
      </c>
      <c r="G2316">
        <v>1125</v>
      </c>
      <c r="H2316">
        <v>93.206296603148303</v>
      </c>
      <c r="I2316">
        <v>223</v>
      </c>
      <c r="J2316">
        <v>6</v>
      </c>
      <c r="K2316">
        <v>28</v>
      </c>
      <c r="L2316">
        <v>36</v>
      </c>
      <c r="M2316" s="39"/>
    </row>
    <row r="2317" spans="1:13" x14ac:dyDescent="0.35">
      <c r="A2317" t="str">
        <f t="shared" si="36"/>
        <v>31 DayJanuary-March 2024NHS OrkneyAll Cancer Types*</v>
      </c>
      <c r="B2317" t="s">
        <v>199</v>
      </c>
      <c r="C2317" t="s">
        <v>195</v>
      </c>
      <c r="D2317" t="s">
        <v>4</v>
      </c>
      <c r="E2317" t="s">
        <v>93</v>
      </c>
      <c r="F2317">
        <v>5</v>
      </c>
      <c r="G2317">
        <v>5</v>
      </c>
      <c r="H2317">
        <v>100</v>
      </c>
      <c r="I2317">
        <v>24</v>
      </c>
      <c r="J2317">
        <v>15</v>
      </c>
      <c r="M2317" s="38"/>
    </row>
    <row r="2318" spans="1:13" x14ac:dyDescent="0.35">
      <c r="A2318" t="str">
        <f t="shared" si="36"/>
        <v>31 DayJanuary-March 2024NHS ScotlandAll Cancer Types*</v>
      </c>
      <c r="B2318" t="s">
        <v>199</v>
      </c>
      <c r="C2318" t="s">
        <v>195</v>
      </c>
      <c r="D2318" t="s">
        <v>8</v>
      </c>
      <c r="E2318" t="s">
        <v>93</v>
      </c>
      <c r="F2318">
        <v>6746</v>
      </c>
      <c r="G2318">
        <v>6345</v>
      </c>
      <c r="H2318">
        <v>94.0557367328787</v>
      </c>
      <c r="I2318">
        <v>223</v>
      </c>
      <c r="J2318">
        <v>4</v>
      </c>
      <c r="K2318">
        <v>27</v>
      </c>
      <c r="L2318">
        <v>34</v>
      </c>
      <c r="M2318" s="39"/>
    </row>
    <row r="2319" spans="1:13" x14ac:dyDescent="0.35">
      <c r="A2319" t="str">
        <f t="shared" si="36"/>
        <v>31 DayJanuary-March 2024NHS ShetlandAll Cancer Types*</v>
      </c>
      <c r="B2319" t="s">
        <v>199</v>
      </c>
      <c r="C2319" t="s">
        <v>195</v>
      </c>
      <c r="D2319" t="s">
        <v>5</v>
      </c>
      <c r="E2319" t="s">
        <v>93</v>
      </c>
      <c r="F2319">
        <v>11</v>
      </c>
      <c r="G2319">
        <v>11</v>
      </c>
      <c r="H2319">
        <v>100</v>
      </c>
      <c r="I2319">
        <v>22</v>
      </c>
      <c r="J2319">
        <v>0</v>
      </c>
      <c r="M2319" s="38"/>
    </row>
    <row r="2320" spans="1:13" x14ac:dyDescent="0.35">
      <c r="A2320" t="str">
        <f t="shared" si="36"/>
        <v>31 DayJanuary-March 2024NHS TaysideAll Cancer Types*</v>
      </c>
      <c r="B2320" t="s">
        <v>199</v>
      </c>
      <c r="C2320" t="s">
        <v>195</v>
      </c>
      <c r="D2320" t="s">
        <v>6</v>
      </c>
      <c r="E2320" t="s">
        <v>93</v>
      </c>
      <c r="F2320">
        <v>592</v>
      </c>
      <c r="G2320">
        <v>573</v>
      </c>
      <c r="H2320">
        <v>96.790540540540505</v>
      </c>
      <c r="I2320">
        <v>57</v>
      </c>
      <c r="J2320">
        <v>2</v>
      </c>
      <c r="K2320">
        <v>25</v>
      </c>
      <c r="L2320">
        <v>29</v>
      </c>
      <c r="M2320" s="39"/>
    </row>
    <row r="2321" spans="1:13" x14ac:dyDescent="0.35">
      <c r="A2321" t="str">
        <f t="shared" si="36"/>
        <v>31 DayJanuary-March 2024NHS Western IslesAll Cancer Types*</v>
      </c>
      <c r="B2321" t="s">
        <v>199</v>
      </c>
      <c r="C2321" t="s">
        <v>195</v>
      </c>
      <c r="D2321" t="s">
        <v>7</v>
      </c>
      <c r="E2321" t="s">
        <v>93</v>
      </c>
      <c r="F2321">
        <v>18</v>
      </c>
      <c r="G2321">
        <v>18</v>
      </c>
      <c r="H2321">
        <v>100</v>
      </c>
      <c r="I2321">
        <v>22</v>
      </c>
      <c r="J2321">
        <v>2</v>
      </c>
      <c r="M2321" s="38"/>
    </row>
    <row r="2322" spans="1:13" x14ac:dyDescent="0.35">
      <c r="A2322" t="str">
        <f t="shared" ref="A2322:A2385" si="37">CONCATENATE(B2322,C2322,D2322,E2322)</f>
        <v>31 DayJanuary-March 2024SCANAll Cancer Types*</v>
      </c>
      <c r="B2322" t="s">
        <v>199</v>
      </c>
      <c r="C2322" t="s">
        <v>195</v>
      </c>
      <c r="D2322" t="s">
        <v>9</v>
      </c>
      <c r="E2322" t="s">
        <v>93</v>
      </c>
      <c r="F2322">
        <v>1859</v>
      </c>
      <c r="G2322">
        <v>1752</v>
      </c>
      <c r="H2322">
        <v>94.244217321140397</v>
      </c>
      <c r="I2322">
        <v>223</v>
      </c>
      <c r="J2322">
        <v>3</v>
      </c>
      <c r="K2322">
        <v>27</v>
      </c>
      <c r="L2322">
        <v>34</v>
      </c>
      <c r="M2322" s="39"/>
    </row>
    <row r="2323" spans="1:13" x14ac:dyDescent="0.35">
      <c r="A2323" t="str">
        <f t="shared" si="37"/>
        <v>31 DayJanuary-March 2024WOSCANAll Cancer Types*</v>
      </c>
      <c r="B2323" t="s">
        <v>199</v>
      </c>
      <c r="C2323" t="s">
        <v>195</v>
      </c>
      <c r="D2323" t="s">
        <v>10</v>
      </c>
      <c r="E2323" t="s">
        <v>93</v>
      </c>
      <c r="F2323">
        <v>3023</v>
      </c>
      <c r="G2323">
        <v>2864</v>
      </c>
      <c r="H2323">
        <v>94.740324181276904</v>
      </c>
      <c r="I2323">
        <v>109</v>
      </c>
      <c r="J2323">
        <v>3</v>
      </c>
      <c r="K2323">
        <v>26</v>
      </c>
      <c r="L2323">
        <v>33</v>
      </c>
      <c r="M2323" s="38"/>
    </row>
    <row r="2324" spans="1:13" x14ac:dyDescent="0.35">
      <c r="A2324" t="str">
        <f t="shared" si="37"/>
        <v>31 DayJanuary-March 2024Golden Jubilee National HospitalAll Cancer Types* (screened excluded)</v>
      </c>
      <c r="B2324" t="s">
        <v>199</v>
      </c>
      <c r="C2324" t="s">
        <v>195</v>
      </c>
      <c r="D2324" t="s">
        <v>169</v>
      </c>
      <c r="E2324" t="s">
        <v>94</v>
      </c>
      <c r="F2324">
        <v>115</v>
      </c>
      <c r="G2324">
        <v>113</v>
      </c>
      <c r="H2324">
        <v>98.260869565217405</v>
      </c>
      <c r="I2324">
        <v>41</v>
      </c>
      <c r="J2324">
        <v>11</v>
      </c>
      <c r="K2324">
        <v>22</v>
      </c>
      <c r="L2324">
        <v>28</v>
      </c>
      <c r="M2324" s="39"/>
    </row>
    <row r="2325" spans="1:13" x14ac:dyDescent="0.35">
      <c r="A2325" t="str">
        <f t="shared" si="37"/>
        <v>31 DayJanuary-March 2024NCAAll Cancer Types* (screened excluded)</v>
      </c>
      <c r="B2325" t="s">
        <v>199</v>
      </c>
      <c r="C2325" t="s">
        <v>195</v>
      </c>
      <c r="D2325" t="s">
        <v>150</v>
      </c>
      <c r="E2325" t="s">
        <v>94</v>
      </c>
      <c r="F2325">
        <v>1578</v>
      </c>
      <c r="G2325">
        <v>1460</v>
      </c>
      <c r="H2325">
        <v>92.522179974651493</v>
      </c>
      <c r="I2325">
        <v>94</v>
      </c>
      <c r="J2325">
        <v>2</v>
      </c>
      <c r="K2325">
        <v>28</v>
      </c>
      <c r="L2325">
        <v>38</v>
      </c>
      <c r="M2325" s="38"/>
    </row>
    <row r="2326" spans="1:13" x14ac:dyDescent="0.35">
      <c r="A2326" t="str">
        <f t="shared" si="37"/>
        <v>31 DayJanuary-March 2024NHS Ayrshire &amp; ArranAll Cancer Types* (screened excluded)</v>
      </c>
      <c r="B2326" t="s">
        <v>199</v>
      </c>
      <c r="C2326" t="s">
        <v>195</v>
      </c>
      <c r="D2326" t="s">
        <v>162</v>
      </c>
      <c r="E2326" t="s">
        <v>94</v>
      </c>
      <c r="F2326">
        <v>326</v>
      </c>
      <c r="G2326">
        <v>323</v>
      </c>
      <c r="H2326">
        <v>99.079754601226995</v>
      </c>
      <c r="I2326">
        <v>40</v>
      </c>
      <c r="J2326">
        <v>0</v>
      </c>
      <c r="K2326">
        <v>15</v>
      </c>
      <c r="L2326">
        <v>19</v>
      </c>
      <c r="M2326" s="39"/>
    </row>
    <row r="2327" spans="1:13" x14ac:dyDescent="0.35">
      <c r="A2327" t="str">
        <f t="shared" si="37"/>
        <v>31 DayJanuary-March 2024NHS BordersAll Cancer Types* (screened excluded)</v>
      </c>
      <c r="B2327" t="s">
        <v>199</v>
      </c>
      <c r="C2327" t="s">
        <v>195</v>
      </c>
      <c r="D2327" t="s">
        <v>0</v>
      </c>
      <c r="E2327" t="s">
        <v>94</v>
      </c>
      <c r="F2327">
        <v>90</v>
      </c>
      <c r="G2327">
        <v>89</v>
      </c>
      <c r="H2327">
        <v>98.8888888888889</v>
      </c>
      <c r="I2327">
        <v>82</v>
      </c>
      <c r="J2327">
        <v>2</v>
      </c>
      <c r="K2327">
        <v>19</v>
      </c>
      <c r="L2327">
        <v>22</v>
      </c>
      <c r="M2327" s="38"/>
    </row>
    <row r="2328" spans="1:13" x14ac:dyDescent="0.35">
      <c r="A2328" t="str">
        <f t="shared" si="37"/>
        <v>31 DayJanuary-March 2024NHS Dumfries &amp; GallowayAll Cancer Types* (screened excluded)</v>
      </c>
      <c r="B2328" t="s">
        <v>199</v>
      </c>
      <c r="C2328" t="s">
        <v>195</v>
      </c>
      <c r="D2328" t="s">
        <v>163</v>
      </c>
      <c r="E2328" t="s">
        <v>94</v>
      </c>
      <c r="F2328">
        <v>163</v>
      </c>
      <c r="G2328">
        <v>156</v>
      </c>
      <c r="H2328">
        <v>95.705521472392604</v>
      </c>
      <c r="I2328">
        <v>60</v>
      </c>
      <c r="J2328">
        <v>1</v>
      </c>
      <c r="K2328">
        <v>27</v>
      </c>
      <c r="L2328">
        <v>30</v>
      </c>
      <c r="M2328" s="39"/>
    </row>
    <row r="2329" spans="1:13" x14ac:dyDescent="0.35">
      <c r="A2329" t="str">
        <f t="shared" si="37"/>
        <v>31 DayJanuary-March 2024NHS FifeAll Cancer Types* (screened excluded)</v>
      </c>
      <c r="B2329" t="s">
        <v>199</v>
      </c>
      <c r="C2329" t="s">
        <v>195</v>
      </c>
      <c r="D2329" t="s">
        <v>164</v>
      </c>
      <c r="E2329" t="s">
        <v>94</v>
      </c>
      <c r="F2329">
        <v>359</v>
      </c>
      <c r="G2329">
        <v>343</v>
      </c>
      <c r="H2329">
        <v>95.543175487465206</v>
      </c>
      <c r="I2329">
        <v>141</v>
      </c>
      <c r="J2329">
        <v>0</v>
      </c>
      <c r="K2329">
        <v>24</v>
      </c>
      <c r="L2329">
        <v>31</v>
      </c>
      <c r="M2329" s="38"/>
    </row>
    <row r="2330" spans="1:13" x14ac:dyDescent="0.35">
      <c r="A2330" t="str">
        <f t="shared" si="37"/>
        <v>31 DayJanuary-March 2024NHS Forth ValleyAll Cancer Types* (screened excluded)</v>
      </c>
      <c r="B2330" t="s">
        <v>199</v>
      </c>
      <c r="C2330" t="s">
        <v>195</v>
      </c>
      <c r="D2330" t="s">
        <v>165</v>
      </c>
      <c r="E2330" t="s">
        <v>94</v>
      </c>
      <c r="F2330">
        <v>282</v>
      </c>
      <c r="G2330">
        <v>278</v>
      </c>
      <c r="H2330">
        <v>98.581560283687907</v>
      </c>
      <c r="I2330">
        <v>41</v>
      </c>
      <c r="J2330">
        <v>0</v>
      </c>
      <c r="K2330">
        <v>21</v>
      </c>
      <c r="L2330">
        <v>26</v>
      </c>
      <c r="M2330" s="39"/>
    </row>
    <row r="2331" spans="1:13" x14ac:dyDescent="0.35">
      <c r="A2331" t="str">
        <f t="shared" si="37"/>
        <v>31 DayJanuary-March 2024NHS GrampianAll Cancer Types* (screened excluded)</v>
      </c>
      <c r="B2331" t="s">
        <v>199</v>
      </c>
      <c r="C2331" t="s">
        <v>195</v>
      </c>
      <c r="D2331" t="s">
        <v>166</v>
      </c>
      <c r="E2331" t="s">
        <v>94</v>
      </c>
      <c r="F2331">
        <v>691</v>
      </c>
      <c r="G2331">
        <v>619</v>
      </c>
      <c r="H2331">
        <v>89.580318379160602</v>
      </c>
      <c r="I2331">
        <v>94</v>
      </c>
      <c r="J2331">
        <v>2</v>
      </c>
      <c r="K2331">
        <v>33</v>
      </c>
      <c r="L2331">
        <v>47</v>
      </c>
      <c r="M2331" s="38"/>
    </row>
    <row r="2332" spans="1:13" x14ac:dyDescent="0.35">
      <c r="A2332" t="str">
        <f t="shared" si="37"/>
        <v>31 DayJanuary-March 2024NHS Greater Glasgow &amp; ClydeAll Cancer Types* (screened excluded)</v>
      </c>
      <c r="B2332" t="s">
        <v>199</v>
      </c>
      <c r="C2332" t="s">
        <v>195</v>
      </c>
      <c r="D2332" t="s">
        <v>11</v>
      </c>
      <c r="E2332" t="s">
        <v>94</v>
      </c>
      <c r="F2332">
        <v>1647</v>
      </c>
      <c r="G2332">
        <v>1538</v>
      </c>
      <c r="H2332">
        <v>93.381906496660605</v>
      </c>
      <c r="I2332">
        <v>109</v>
      </c>
      <c r="J2332">
        <v>6</v>
      </c>
      <c r="K2332">
        <v>27</v>
      </c>
      <c r="L2332">
        <v>35</v>
      </c>
      <c r="M2332" s="39"/>
    </row>
    <row r="2333" spans="1:13" x14ac:dyDescent="0.35">
      <c r="A2333" t="str">
        <f t="shared" si="37"/>
        <v>31 DayJanuary-March 2024NHS HighlandAll Cancer Types* (screened excluded)</v>
      </c>
      <c r="B2333" t="s">
        <v>199</v>
      </c>
      <c r="C2333" t="s">
        <v>195</v>
      </c>
      <c r="D2333" t="s">
        <v>1</v>
      </c>
      <c r="E2333" t="s">
        <v>94</v>
      </c>
      <c r="F2333">
        <v>321</v>
      </c>
      <c r="G2333">
        <v>293</v>
      </c>
      <c r="H2333">
        <v>91.277258566978205</v>
      </c>
      <c r="I2333">
        <v>59</v>
      </c>
      <c r="J2333">
        <v>2</v>
      </c>
      <c r="K2333">
        <v>29</v>
      </c>
      <c r="L2333">
        <v>39</v>
      </c>
      <c r="M2333" s="38"/>
    </row>
    <row r="2334" spans="1:13" x14ac:dyDescent="0.35">
      <c r="A2334" t="str">
        <f t="shared" si="37"/>
        <v>31 DayJanuary-March 2024NHS LanarkshireAll Cancer Types* (screened excluded)</v>
      </c>
      <c r="B2334" t="s">
        <v>199</v>
      </c>
      <c r="C2334" t="s">
        <v>195</v>
      </c>
      <c r="D2334" t="s">
        <v>2</v>
      </c>
      <c r="E2334" t="s">
        <v>94</v>
      </c>
      <c r="F2334">
        <v>421</v>
      </c>
      <c r="G2334">
        <v>413</v>
      </c>
      <c r="H2334">
        <v>98.099762470308804</v>
      </c>
      <c r="I2334">
        <v>76</v>
      </c>
      <c r="J2334">
        <v>0</v>
      </c>
      <c r="K2334">
        <v>19</v>
      </c>
      <c r="L2334">
        <v>26</v>
      </c>
      <c r="M2334" s="39"/>
    </row>
    <row r="2335" spans="1:13" x14ac:dyDescent="0.35">
      <c r="A2335" t="str">
        <f t="shared" si="37"/>
        <v>31 DayJanuary-March 2024NHS LothianAll Cancer Types* (screened excluded)</v>
      </c>
      <c r="B2335" t="s">
        <v>199</v>
      </c>
      <c r="C2335" t="s">
        <v>195</v>
      </c>
      <c r="D2335" t="s">
        <v>3</v>
      </c>
      <c r="E2335" t="s">
        <v>94</v>
      </c>
      <c r="F2335">
        <v>1098</v>
      </c>
      <c r="G2335">
        <v>1025</v>
      </c>
      <c r="H2335">
        <v>93.351548269581102</v>
      </c>
      <c r="I2335">
        <v>223</v>
      </c>
      <c r="J2335">
        <v>4</v>
      </c>
      <c r="K2335">
        <v>27</v>
      </c>
      <c r="L2335">
        <v>36</v>
      </c>
      <c r="M2335" s="38"/>
    </row>
    <row r="2336" spans="1:13" x14ac:dyDescent="0.35">
      <c r="A2336" t="str">
        <f t="shared" si="37"/>
        <v>31 DayJanuary-March 2024NHS OrkneyAll Cancer Types* (screened excluded)</v>
      </c>
      <c r="B2336" t="s">
        <v>199</v>
      </c>
      <c r="C2336" t="s">
        <v>195</v>
      </c>
      <c r="D2336" t="s">
        <v>4</v>
      </c>
      <c r="E2336" t="s">
        <v>94</v>
      </c>
      <c r="F2336">
        <v>5</v>
      </c>
      <c r="G2336">
        <v>5</v>
      </c>
      <c r="H2336">
        <v>100</v>
      </c>
      <c r="I2336">
        <v>24</v>
      </c>
      <c r="J2336">
        <v>15</v>
      </c>
      <c r="M2336" s="39"/>
    </row>
    <row r="2337" spans="1:13" x14ac:dyDescent="0.35">
      <c r="A2337" t="str">
        <f t="shared" si="37"/>
        <v>31 DayJanuary-March 2024NHS ScotlandAll Cancer Types* (screened excluded)</v>
      </c>
      <c r="B2337" t="s">
        <v>199</v>
      </c>
      <c r="C2337" t="s">
        <v>195</v>
      </c>
      <c r="D2337" t="s">
        <v>8</v>
      </c>
      <c r="E2337" t="s">
        <v>94</v>
      </c>
      <c r="F2337">
        <v>6079</v>
      </c>
      <c r="G2337">
        <v>5738</v>
      </c>
      <c r="H2337">
        <v>94.390524757361405</v>
      </c>
      <c r="I2337">
        <v>223</v>
      </c>
      <c r="J2337">
        <v>2</v>
      </c>
      <c r="K2337">
        <v>27</v>
      </c>
      <c r="L2337">
        <v>33</v>
      </c>
      <c r="M2337" s="38"/>
    </row>
    <row r="2338" spans="1:13" x14ac:dyDescent="0.35">
      <c r="A2338" t="str">
        <f t="shared" si="37"/>
        <v>31 DayJanuary-March 2024NHS ShetlandAll Cancer Types* (screened excluded)</v>
      </c>
      <c r="B2338" t="s">
        <v>199</v>
      </c>
      <c r="C2338" t="s">
        <v>195</v>
      </c>
      <c r="D2338" t="s">
        <v>5</v>
      </c>
      <c r="E2338" t="s">
        <v>94</v>
      </c>
      <c r="F2338">
        <v>11</v>
      </c>
      <c r="G2338">
        <v>11</v>
      </c>
      <c r="H2338">
        <v>100</v>
      </c>
      <c r="I2338">
        <v>22</v>
      </c>
      <c r="J2338">
        <v>0</v>
      </c>
      <c r="M2338" s="39"/>
    </row>
    <row r="2339" spans="1:13" x14ac:dyDescent="0.35">
      <c r="A2339" t="str">
        <f t="shared" si="37"/>
        <v>31 DayJanuary-March 2024NHS TaysideAll Cancer Types* (screened excluded)</v>
      </c>
      <c r="B2339" t="s">
        <v>199</v>
      </c>
      <c r="C2339" t="s">
        <v>195</v>
      </c>
      <c r="D2339" t="s">
        <v>6</v>
      </c>
      <c r="E2339" t="s">
        <v>94</v>
      </c>
      <c r="F2339">
        <v>533</v>
      </c>
      <c r="G2339">
        <v>515</v>
      </c>
      <c r="H2339">
        <v>96.622889305816102</v>
      </c>
      <c r="I2339">
        <v>57</v>
      </c>
      <c r="J2339">
        <v>2</v>
      </c>
      <c r="K2339">
        <v>26</v>
      </c>
      <c r="L2339">
        <v>29</v>
      </c>
      <c r="M2339" s="38"/>
    </row>
    <row r="2340" spans="1:13" x14ac:dyDescent="0.35">
      <c r="A2340" t="str">
        <f t="shared" si="37"/>
        <v>31 DayJanuary-March 2024NHS Western IslesAll Cancer Types* (screened excluded)</v>
      </c>
      <c r="B2340" t="s">
        <v>199</v>
      </c>
      <c r="C2340" t="s">
        <v>195</v>
      </c>
      <c r="D2340" t="s">
        <v>7</v>
      </c>
      <c r="E2340" t="s">
        <v>94</v>
      </c>
      <c r="F2340">
        <v>17</v>
      </c>
      <c r="G2340">
        <v>17</v>
      </c>
      <c r="H2340">
        <v>100</v>
      </c>
      <c r="I2340">
        <v>22</v>
      </c>
      <c r="J2340">
        <v>2</v>
      </c>
      <c r="M2340" s="39"/>
    </row>
    <row r="2341" spans="1:13" x14ac:dyDescent="0.35">
      <c r="A2341" t="str">
        <f t="shared" si="37"/>
        <v>31 DayJanuary-March 2024SCANAll Cancer Types* (screened excluded)</v>
      </c>
      <c r="B2341" t="s">
        <v>199</v>
      </c>
      <c r="C2341" t="s">
        <v>195</v>
      </c>
      <c r="D2341" t="s">
        <v>9</v>
      </c>
      <c r="E2341" t="s">
        <v>94</v>
      </c>
      <c r="F2341">
        <v>1710</v>
      </c>
      <c r="G2341">
        <v>1613</v>
      </c>
      <c r="H2341">
        <v>94.327485380116997</v>
      </c>
      <c r="I2341">
        <v>223</v>
      </c>
      <c r="J2341">
        <v>2</v>
      </c>
      <c r="K2341">
        <v>27</v>
      </c>
      <c r="L2341">
        <v>34</v>
      </c>
      <c r="M2341" s="38"/>
    </row>
    <row r="2342" spans="1:13" x14ac:dyDescent="0.35">
      <c r="A2342" t="str">
        <f t="shared" si="37"/>
        <v>31 DayJanuary-March 2024WOSCANAll Cancer Types* (screened excluded)</v>
      </c>
      <c r="B2342" t="s">
        <v>199</v>
      </c>
      <c r="C2342" t="s">
        <v>195</v>
      </c>
      <c r="D2342" t="s">
        <v>10</v>
      </c>
      <c r="E2342" t="s">
        <v>94</v>
      </c>
      <c r="F2342">
        <v>2676</v>
      </c>
      <c r="G2342">
        <v>2552</v>
      </c>
      <c r="H2342">
        <v>95.366218236173395</v>
      </c>
      <c r="I2342">
        <v>109</v>
      </c>
      <c r="J2342">
        <v>2</v>
      </c>
      <c r="K2342">
        <v>26</v>
      </c>
      <c r="L2342">
        <v>31</v>
      </c>
      <c r="M2342" s="39"/>
    </row>
    <row r="2343" spans="1:13" x14ac:dyDescent="0.35">
      <c r="A2343" t="str">
        <f t="shared" si="37"/>
        <v>31 DayJanuary-March 2024Golden Jubilee National HospitalAll Cancer Types* (screened only)</v>
      </c>
      <c r="B2343" t="s">
        <v>199</v>
      </c>
      <c r="C2343" t="s">
        <v>195</v>
      </c>
      <c r="D2343" t="s">
        <v>169</v>
      </c>
      <c r="E2343" t="s">
        <v>95</v>
      </c>
      <c r="F2343">
        <v>2</v>
      </c>
      <c r="G2343">
        <v>1</v>
      </c>
      <c r="H2343">
        <v>50</v>
      </c>
      <c r="I2343">
        <v>56</v>
      </c>
      <c r="M2343" s="38"/>
    </row>
    <row r="2344" spans="1:13" x14ac:dyDescent="0.35">
      <c r="A2344" t="str">
        <f t="shared" si="37"/>
        <v>31 DayJanuary-March 2024NCAAll Cancer Types* (screened only)</v>
      </c>
      <c r="B2344" t="s">
        <v>199</v>
      </c>
      <c r="C2344" t="s">
        <v>195</v>
      </c>
      <c r="D2344" t="s">
        <v>150</v>
      </c>
      <c r="E2344" t="s">
        <v>95</v>
      </c>
      <c r="F2344">
        <v>169</v>
      </c>
      <c r="G2344">
        <v>155</v>
      </c>
      <c r="H2344">
        <v>91.715976331360906</v>
      </c>
      <c r="I2344">
        <v>100</v>
      </c>
      <c r="J2344">
        <v>12</v>
      </c>
      <c r="K2344">
        <v>29</v>
      </c>
      <c r="L2344">
        <v>41</v>
      </c>
      <c r="M2344" s="39"/>
    </row>
    <row r="2345" spans="1:13" x14ac:dyDescent="0.35">
      <c r="A2345" t="str">
        <f t="shared" si="37"/>
        <v>31 DayJanuary-March 2024NHS Ayrshire &amp; ArranAll Cancer Types* (screened only)</v>
      </c>
      <c r="B2345" t="s">
        <v>199</v>
      </c>
      <c r="C2345" t="s">
        <v>195</v>
      </c>
      <c r="D2345" t="s">
        <v>162</v>
      </c>
      <c r="E2345" t="s">
        <v>95</v>
      </c>
      <c r="F2345">
        <v>81</v>
      </c>
      <c r="G2345">
        <v>80</v>
      </c>
      <c r="H2345">
        <v>98.765432098765402</v>
      </c>
      <c r="I2345">
        <v>33</v>
      </c>
      <c r="J2345">
        <v>12</v>
      </c>
      <c r="K2345">
        <v>24</v>
      </c>
      <c r="L2345">
        <v>25</v>
      </c>
      <c r="M2345" s="38"/>
    </row>
    <row r="2346" spans="1:13" x14ac:dyDescent="0.35">
      <c r="A2346" t="str">
        <f t="shared" si="37"/>
        <v>31 DayJanuary-March 2024NHS BordersAll Cancer Types* (screened only)</v>
      </c>
      <c r="B2346" t="s">
        <v>199</v>
      </c>
      <c r="C2346" t="s">
        <v>195</v>
      </c>
      <c r="D2346" t="s">
        <v>0</v>
      </c>
      <c r="E2346" t="s">
        <v>95</v>
      </c>
      <c r="F2346">
        <v>10</v>
      </c>
      <c r="G2346">
        <v>9</v>
      </c>
      <c r="H2346">
        <v>90</v>
      </c>
      <c r="I2346">
        <v>32</v>
      </c>
      <c r="J2346">
        <v>10</v>
      </c>
      <c r="M2346" s="39"/>
    </row>
    <row r="2347" spans="1:13" x14ac:dyDescent="0.35">
      <c r="A2347" t="str">
        <f t="shared" si="37"/>
        <v>31 DayJanuary-March 2024NHS Dumfries &amp; GallowayAll Cancer Types* (screened only)</v>
      </c>
      <c r="B2347" t="s">
        <v>199</v>
      </c>
      <c r="C2347" t="s">
        <v>195</v>
      </c>
      <c r="D2347" t="s">
        <v>163</v>
      </c>
      <c r="E2347" t="s">
        <v>95</v>
      </c>
      <c r="F2347">
        <v>9</v>
      </c>
      <c r="G2347">
        <v>9</v>
      </c>
      <c r="H2347">
        <v>100</v>
      </c>
      <c r="I2347">
        <v>22</v>
      </c>
      <c r="J2347">
        <v>6</v>
      </c>
      <c r="M2347" s="38"/>
    </row>
    <row r="2348" spans="1:13" x14ac:dyDescent="0.35">
      <c r="A2348" t="str">
        <f t="shared" si="37"/>
        <v>31 DayJanuary-March 2024NHS FifeAll Cancer Types* (screened only)</v>
      </c>
      <c r="B2348" t="s">
        <v>199</v>
      </c>
      <c r="C2348" t="s">
        <v>195</v>
      </c>
      <c r="D2348" t="s">
        <v>164</v>
      </c>
      <c r="E2348" t="s">
        <v>95</v>
      </c>
      <c r="F2348">
        <v>21</v>
      </c>
      <c r="G2348">
        <v>21</v>
      </c>
      <c r="H2348">
        <v>100</v>
      </c>
      <c r="I2348">
        <v>27</v>
      </c>
      <c r="J2348">
        <v>8</v>
      </c>
      <c r="M2348" s="39"/>
    </row>
    <row r="2349" spans="1:13" x14ac:dyDescent="0.35">
      <c r="A2349" t="str">
        <f t="shared" si="37"/>
        <v>31 DayJanuary-March 2024NHS Forth ValleyAll Cancer Types* (screened only)</v>
      </c>
      <c r="B2349" t="s">
        <v>199</v>
      </c>
      <c r="C2349" t="s">
        <v>195</v>
      </c>
      <c r="D2349" t="s">
        <v>165</v>
      </c>
      <c r="E2349" t="s">
        <v>95</v>
      </c>
      <c r="F2349">
        <v>64</v>
      </c>
      <c r="G2349">
        <v>60</v>
      </c>
      <c r="H2349">
        <v>93.75</v>
      </c>
      <c r="I2349">
        <v>53</v>
      </c>
      <c r="J2349">
        <v>19</v>
      </c>
      <c r="K2349">
        <v>28</v>
      </c>
      <c r="L2349">
        <v>38</v>
      </c>
      <c r="M2349" s="38"/>
    </row>
    <row r="2350" spans="1:13" x14ac:dyDescent="0.35">
      <c r="A2350" t="str">
        <f t="shared" si="37"/>
        <v>31 DayJanuary-March 2024NHS GrampianAll Cancer Types* (screened only)</v>
      </c>
      <c r="B2350" t="s">
        <v>199</v>
      </c>
      <c r="C2350" t="s">
        <v>195</v>
      </c>
      <c r="D2350" t="s">
        <v>166</v>
      </c>
      <c r="E2350" t="s">
        <v>95</v>
      </c>
      <c r="F2350">
        <v>74</v>
      </c>
      <c r="G2350">
        <v>66</v>
      </c>
      <c r="H2350">
        <v>89.189189189189193</v>
      </c>
      <c r="I2350">
        <v>100</v>
      </c>
      <c r="J2350">
        <v>7</v>
      </c>
      <c r="K2350">
        <v>32</v>
      </c>
      <c r="L2350">
        <v>48</v>
      </c>
      <c r="M2350" s="39"/>
    </row>
    <row r="2351" spans="1:13" x14ac:dyDescent="0.35">
      <c r="A2351" t="str">
        <f t="shared" si="37"/>
        <v>31 DayJanuary-March 2024NHS Greater Glasgow &amp; ClydeAll Cancer Types* (screened only)</v>
      </c>
      <c r="B2351" t="s">
        <v>199</v>
      </c>
      <c r="C2351" t="s">
        <v>195</v>
      </c>
      <c r="D2351" t="s">
        <v>11</v>
      </c>
      <c r="E2351" t="s">
        <v>95</v>
      </c>
      <c r="F2351">
        <v>117</v>
      </c>
      <c r="G2351">
        <v>112</v>
      </c>
      <c r="H2351">
        <v>95.726495726495699</v>
      </c>
      <c r="I2351">
        <v>52</v>
      </c>
      <c r="J2351">
        <v>14</v>
      </c>
      <c r="K2351">
        <v>27</v>
      </c>
      <c r="L2351">
        <v>31</v>
      </c>
      <c r="M2351" s="38"/>
    </row>
    <row r="2352" spans="1:13" x14ac:dyDescent="0.35">
      <c r="A2352" t="str">
        <f t="shared" si="37"/>
        <v>31 DayJanuary-March 2024NHS HighlandAll Cancer Types* (screened only)</v>
      </c>
      <c r="B2352" t="s">
        <v>199</v>
      </c>
      <c r="C2352" t="s">
        <v>195</v>
      </c>
      <c r="D2352" t="s">
        <v>1</v>
      </c>
      <c r="E2352" t="s">
        <v>95</v>
      </c>
      <c r="F2352">
        <v>35</v>
      </c>
      <c r="G2352">
        <v>30</v>
      </c>
      <c r="H2352">
        <v>85.714285714285694</v>
      </c>
      <c r="I2352">
        <v>61</v>
      </c>
      <c r="J2352">
        <v>19</v>
      </c>
      <c r="M2352" s="39"/>
    </row>
    <row r="2353" spans="1:13" x14ac:dyDescent="0.35">
      <c r="A2353" t="str">
        <f t="shared" si="37"/>
        <v>31 DayJanuary-March 2024NHS LanarkshireAll Cancer Types* (screened only)</v>
      </c>
      <c r="B2353" t="s">
        <v>199</v>
      </c>
      <c r="C2353" t="s">
        <v>195</v>
      </c>
      <c r="D2353" t="s">
        <v>2</v>
      </c>
      <c r="E2353" t="s">
        <v>95</v>
      </c>
      <c r="F2353">
        <v>85</v>
      </c>
      <c r="G2353">
        <v>60</v>
      </c>
      <c r="H2353">
        <v>70.588235294117695</v>
      </c>
      <c r="I2353">
        <v>87</v>
      </c>
      <c r="J2353">
        <v>15</v>
      </c>
      <c r="K2353">
        <v>70</v>
      </c>
      <c r="L2353">
        <v>73</v>
      </c>
      <c r="M2353" s="38"/>
    </row>
    <row r="2354" spans="1:13" x14ac:dyDescent="0.35">
      <c r="A2354" t="str">
        <f t="shared" si="37"/>
        <v>31 DayJanuary-March 2024NHS LothianAll Cancer Types* (screened only)</v>
      </c>
      <c r="B2354" t="s">
        <v>199</v>
      </c>
      <c r="C2354" t="s">
        <v>195</v>
      </c>
      <c r="D2354" t="s">
        <v>3</v>
      </c>
      <c r="E2354" t="s">
        <v>95</v>
      </c>
      <c r="F2354">
        <v>109</v>
      </c>
      <c r="G2354">
        <v>100</v>
      </c>
      <c r="H2354">
        <v>91.743119266055004</v>
      </c>
      <c r="I2354">
        <v>47</v>
      </c>
      <c r="J2354">
        <v>18</v>
      </c>
      <c r="K2354">
        <v>29</v>
      </c>
      <c r="L2354">
        <v>35</v>
      </c>
      <c r="M2354" s="39"/>
    </row>
    <row r="2355" spans="1:13" x14ac:dyDescent="0.35">
      <c r="A2355" t="str">
        <f t="shared" si="37"/>
        <v>31 DayJanuary-March 2024NHS ScotlandAll Cancer Types* (screened only)</v>
      </c>
      <c r="B2355" t="s">
        <v>199</v>
      </c>
      <c r="C2355" t="s">
        <v>195</v>
      </c>
      <c r="D2355" t="s">
        <v>8</v>
      </c>
      <c r="E2355" t="s">
        <v>95</v>
      </c>
      <c r="F2355">
        <v>667</v>
      </c>
      <c r="G2355">
        <v>607</v>
      </c>
      <c r="H2355">
        <v>91.004497751124404</v>
      </c>
      <c r="I2355">
        <v>100</v>
      </c>
      <c r="J2355">
        <v>13</v>
      </c>
      <c r="K2355">
        <v>30</v>
      </c>
      <c r="L2355">
        <v>43</v>
      </c>
      <c r="M2355" s="38"/>
    </row>
    <row r="2356" spans="1:13" x14ac:dyDescent="0.35">
      <c r="A2356" t="str">
        <f t="shared" si="37"/>
        <v>31 DayJanuary-March 2024NHS TaysideAll Cancer Types* (screened only)</v>
      </c>
      <c r="B2356" t="s">
        <v>199</v>
      </c>
      <c r="C2356" t="s">
        <v>195</v>
      </c>
      <c r="D2356" t="s">
        <v>6</v>
      </c>
      <c r="E2356" t="s">
        <v>95</v>
      </c>
      <c r="F2356">
        <v>59</v>
      </c>
      <c r="G2356">
        <v>58</v>
      </c>
      <c r="H2356">
        <v>98.305084745762699</v>
      </c>
      <c r="I2356">
        <v>34</v>
      </c>
      <c r="J2356">
        <v>13</v>
      </c>
      <c r="K2356">
        <v>20</v>
      </c>
      <c r="L2356">
        <v>25</v>
      </c>
      <c r="M2356" s="39"/>
    </row>
    <row r="2357" spans="1:13" x14ac:dyDescent="0.35">
      <c r="A2357" t="str">
        <f t="shared" si="37"/>
        <v>31 DayJanuary-March 2024NHS Western IslesAll Cancer Types* (screened only)</v>
      </c>
      <c r="B2357" t="s">
        <v>199</v>
      </c>
      <c r="C2357" t="s">
        <v>195</v>
      </c>
      <c r="D2357" t="s">
        <v>7</v>
      </c>
      <c r="E2357" t="s">
        <v>95</v>
      </c>
      <c r="F2357">
        <v>1</v>
      </c>
      <c r="G2357">
        <v>1</v>
      </c>
      <c r="H2357">
        <v>100</v>
      </c>
      <c r="I2357">
        <v>14</v>
      </c>
      <c r="M2357" s="38"/>
    </row>
    <row r="2358" spans="1:13" x14ac:dyDescent="0.35">
      <c r="A2358" t="str">
        <f t="shared" si="37"/>
        <v>31 DayJanuary-March 2024SCANAll Cancer Types* (screened only)</v>
      </c>
      <c r="B2358" t="s">
        <v>199</v>
      </c>
      <c r="C2358" t="s">
        <v>195</v>
      </c>
      <c r="D2358" t="s">
        <v>9</v>
      </c>
      <c r="E2358" t="s">
        <v>95</v>
      </c>
      <c r="F2358">
        <v>149</v>
      </c>
      <c r="G2358">
        <v>139</v>
      </c>
      <c r="H2358">
        <v>93.288590604026894</v>
      </c>
      <c r="I2358">
        <v>47</v>
      </c>
      <c r="J2358">
        <v>16</v>
      </c>
      <c r="K2358">
        <v>29</v>
      </c>
      <c r="L2358">
        <v>32</v>
      </c>
      <c r="M2358" s="39"/>
    </row>
    <row r="2359" spans="1:13" x14ac:dyDescent="0.35">
      <c r="A2359" t="str">
        <f t="shared" si="37"/>
        <v>31 DayJanuary-March 2024WOSCANAll Cancer Types* (screened only)</v>
      </c>
      <c r="B2359" t="s">
        <v>199</v>
      </c>
      <c r="C2359" t="s">
        <v>195</v>
      </c>
      <c r="D2359" t="s">
        <v>10</v>
      </c>
      <c r="E2359" t="s">
        <v>95</v>
      </c>
      <c r="F2359">
        <v>347</v>
      </c>
      <c r="G2359">
        <v>312</v>
      </c>
      <c r="H2359">
        <v>89.913544668587903</v>
      </c>
      <c r="I2359">
        <v>87</v>
      </c>
      <c r="J2359">
        <v>14</v>
      </c>
      <c r="K2359">
        <v>32</v>
      </c>
      <c r="L2359">
        <v>51</v>
      </c>
      <c r="M2359" s="38"/>
    </row>
    <row r="2360" spans="1:13" x14ac:dyDescent="0.35">
      <c r="A2360" t="str">
        <f t="shared" si="37"/>
        <v>31 DayJanuary-March 2024NCABreast</v>
      </c>
      <c r="B2360" t="s">
        <v>199</v>
      </c>
      <c r="C2360" t="s">
        <v>195</v>
      </c>
      <c r="D2360" t="s">
        <v>150</v>
      </c>
      <c r="E2360" t="s">
        <v>12</v>
      </c>
      <c r="F2360">
        <v>322</v>
      </c>
      <c r="G2360">
        <v>294</v>
      </c>
      <c r="H2360">
        <v>91.304347826086996</v>
      </c>
      <c r="I2360">
        <v>100</v>
      </c>
      <c r="J2360">
        <v>11</v>
      </c>
      <c r="K2360">
        <v>29</v>
      </c>
      <c r="L2360">
        <v>39</v>
      </c>
      <c r="M2360" s="39"/>
    </row>
    <row r="2361" spans="1:13" x14ac:dyDescent="0.35">
      <c r="A2361" t="str">
        <f t="shared" si="37"/>
        <v>31 DayJanuary-March 2024NHS Ayrshire &amp; ArranBreast</v>
      </c>
      <c r="B2361" t="s">
        <v>199</v>
      </c>
      <c r="C2361" t="s">
        <v>195</v>
      </c>
      <c r="D2361" t="s">
        <v>162</v>
      </c>
      <c r="E2361" t="s">
        <v>12</v>
      </c>
      <c r="F2361">
        <v>118</v>
      </c>
      <c r="G2361">
        <v>117</v>
      </c>
      <c r="H2361">
        <v>99.152542372881399</v>
      </c>
      <c r="I2361">
        <v>33</v>
      </c>
      <c r="J2361">
        <v>13</v>
      </c>
      <c r="K2361">
        <v>24</v>
      </c>
      <c r="L2361">
        <v>26</v>
      </c>
      <c r="M2361" s="38"/>
    </row>
    <row r="2362" spans="1:13" x14ac:dyDescent="0.35">
      <c r="A2362" t="str">
        <f t="shared" si="37"/>
        <v>31 DayJanuary-March 2024NHS BordersBreast</v>
      </c>
      <c r="B2362" t="s">
        <v>199</v>
      </c>
      <c r="C2362" t="s">
        <v>195</v>
      </c>
      <c r="D2362" t="s">
        <v>0</v>
      </c>
      <c r="E2362" t="s">
        <v>12</v>
      </c>
      <c r="F2362">
        <v>21</v>
      </c>
      <c r="G2362">
        <v>20</v>
      </c>
      <c r="H2362">
        <v>95.238095238095198</v>
      </c>
      <c r="I2362">
        <v>32</v>
      </c>
      <c r="J2362">
        <v>0</v>
      </c>
      <c r="M2362" s="39"/>
    </row>
    <row r="2363" spans="1:13" x14ac:dyDescent="0.35">
      <c r="A2363" t="str">
        <f t="shared" si="37"/>
        <v>31 DayJanuary-March 2024NHS Dumfries &amp; GallowayBreast</v>
      </c>
      <c r="B2363" t="s">
        <v>199</v>
      </c>
      <c r="C2363" t="s">
        <v>195</v>
      </c>
      <c r="D2363" t="s">
        <v>163</v>
      </c>
      <c r="E2363" t="s">
        <v>12</v>
      </c>
      <c r="F2363">
        <v>26</v>
      </c>
      <c r="G2363">
        <v>26</v>
      </c>
      <c r="H2363">
        <v>100</v>
      </c>
      <c r="I2363">
        <v>31</v>
      </c>
      <c r="J2363">
        <v>3</v>
      </c>
      <c r="M2363" s="38"/>
    </row>
    <row r="2364" spans="1:13" x14ac:dyDescent="0.35">
      <c r="A2364" t="str">
        <f t="shared" si="37"/>
        <v>31 DayJanuary-March 2024NHS FifeBreast</v>
      </c>
      <c r="B2364" t="s">
        <v>199</v>
      </c>
      <c r="C2364" t="s">
        <v>195</v>
      </c>
      <c r="D2364" t="s">
        <v>164</v>
      </c>
      <c r="E2364" t="s">
        <v>12</v>
      </c>
      <c r="F2364">
        <v>67</v>
      </c>
      <c r="G2364">
        <v>67</v>
      </c>
      <c r="H2364">
        <v>100</v>
      </c>
      <c r="I2364">
        <v>27</v>
      </c>
      <c r="J2364">
        <v>10</v>
      </c>
      <c r="K2364">
        <v>24</v>
      </c>
      <c r="L2364">
        <v>27</v>
      </c>
      <c r="M2364" s="39"/>
    </row>
    <row r="2365" spans="1:13" x14ac:dyDescent="0.35">
      <c r="A2365" t="str">
        <f t="shared" si="37"/>
        <v>31 DayJanuary-March 2024NHS Forth ValleyBreast</v>
      </c>
      <c r="B2365" t="s">
        <v>199</v>
      </c>
      <c r="C2365" t="s">
        <v>195</v>
      </c>
      <c r="D2365" t="s">
        <v>165</v>
      </c>
      <c r="E2365" t="s">
        <v>12</v>
      </c>
      <c r="F2365">
        <v>115</v>
      </c>
      <c r="G2365">
        <v>112</v>
      </c>
      <c r="H2365">
        <v>97.391304347826093</v>
      </c>
      <c r="I2365">
        <v>53</v>
      </c>
      <c r="J2365">
        <v>13</v>
      </c>
      <c r="K2365">
        <v>26</v>
      </c>
      <c r="L2365">
        <v>28</v>
      </c>
      <c r="M2365" s="38"/>
    </row>
    <row r="2366" spans="1:13" x14ac:dyDescent="0.35">
      <c r="A2366" t="str">
        <f t="shared" si="37"/>
        <v>31 DayJanuary-March 2024NHS GrampianBreast</v>
      </c>
      <c r="B2366" t="s">
        <v>199</v>
      </c>
      <c r="C2366" t="s">
        <v>195</v>
      </c>
      <c r="D2366" t="s">
        <v>166</v>
      </c>
      <c r="E2366" t="s">
        <v>12</v>
      </c>
      <c r="F2366">
        <v>133</v>
      </c>
      <c r="G2366">
        <v>125</v>
      </c>
      <c r="H2366">
        <v>93.984962406015001</v>
      </c>
      <c r="I2366">
        <v>100</v>
      </c>
      <c r="J2366">
        <v>7</v>
      </c>
      <c r="K2366">
        <v>27</v>
      </c>
      <c r="L2366">
        <v>35</v>
      </c>
      <c r="M2366" s="39"/>
    </row>
    <row r="2367" spans="1:13" x14ac:dyDescent="0.35">
      <c r="A2367" t="str">
        <f t="shared" si="37"/>
        <v>31 DayJanuary-March 2024NHS Greater Glasgow &amp; ClydeBreast</v>
      </c>
      <c r="B2367" t="s">
        <v>199</v>
      </c>
      <c r="C2367" t="s">
        <v>195</v>
      </c>
      <c r="D2367" t="s">
        <v>11</v>
      </c>
      <c r="E2367" t="s">
        <v>12</v>
      </c>
      <c r="F2367">
        <v>358</v>
      </c>
      <c r="G2367">
        <v>348</v>
      </c>
      <c r="H2367">
        <v>97.206703910614493</v>
      </c>
      <c r="I2367">
        <v>47</v>
      </c>
      <c r="J2367">
        <v>10</v>
      </c>
      <c r="K2367">
        <v>26</v>
      </c>
      <c r="L2367">
        <v>28</v>
      </c>
      <c r="M2367" s="38"/>
    </row>
    <row r="2368" spans="1:13" x14ac:dyDescent="0.35">
      <c r="A2368" t="str">
        <f t="shared" si="37"/>
        <v>31 DayJanuary-March 2024NHS HighlandBreast</v>
      </c>
      <c r="B2368" t="s">
        <v>199</v>
      </c>
      <c r="C2368" t="s">
        <v>195</v>
      </c>
      <c r="D2368" t="s">
        <v>1</v>
      </c>
      <c r="E2368" t="s">
        <v>12</v>
      </c>
      <c r="F2368">
        <v>65</v>
      </c>
      <c r="G2368">
        <v>46</v>
      </c>
      <c r="H2368">
        <v>70.769230769230802</v>
      </c>
      <c r="I2368">
        <v>61</v>
      </c>
      <c r="J2368">
        <v>19</v>
      </c>
      <c r="K2368">
        <v>42</v>
      </c>
      <c r="L2368">
        <v>49</v>
      </c>
      <c r="M2368" s="39"/>
    </row>
    <row r="2369" spans="1:13" x14ac:dyDescent="0.35">
      <c r="A2369" t="str">
        <f t="shared" si="37"/>
        <v>31 DayJanuary-March 2024NHS LanarkshireBreast</v>
      </c>
      <c r="B2369" t="s">
        <v>199</v>
      </c>
      <c r="C2369" t="s">
        <v>195</v>
      </c>
      <c r="D2369" t="s">
        <v>2</v>
      </c>
      <c r="E2369" t="s">
        <v>12</v>
      </c>
      <c r="F2369">
        <v>136</v>
      </c>
      <c r="G2369">
        <v>107</v>
      </c>
      <c r="H2369">
        <v>78.676470588235304</v>
      </c>
      <c r="I2369">
        <v>87</v>
      </c>
      <c r="J2369">
        <v>8</v>
      </c>
      <c r="K2369">
        <v>57</v>
      </c>
      <c r="L2369">
        <v>71</v>
      </c>
      <c r="M2369" s="38"/>
    </row>
    <row r="2370" spans="1:13" x14ac:dyDescent="0.35">
      <c r="A2370" t="str">
        <f t="shared" si="37"/>
        <v>31 DayJanuary-March 2024NHS LothianBreast</v>
      </c>
      <c r="B2370" t="s">
        <v>199</v>
      </c>
      <c r="C2370" t="s">
        <v>195</v>
      </c>
      <c r="D2370" t="s">
        <v>3</v>
      </c>
      <c r="E2370" t="s">
        <v>12</v>
      </c>
      <c r="F2370">
        <v>202</v>
      </c>
      <c r="G2370">
        <v>194</v>
      </c>
      <c r="H2370">
        <v>96.039603960395993</v>
      </c>
      <c r="I2370">
        <v>41</v>
      </c>
      <c r="J2370">
        <v>14</v>
      </c>
      <c r="K2370">
        <v>28</v>
      </c>
      <c r="L2370">
        <v>29</v>
      </c>
      <c r="M2370" s="39"/>
    </row>
    <row r="2371" spans="1:13" x14ac:dyDescent="0.35">
      <c r="A2371" t="str">
        <f t="shared" si="37"/>
        <v>31 DayJanuary-March 2024NHS ScotlandBreast</v>
      </c>
      <c r="B2371" t="s">
        <v>199</v>
      </c>
      <c r="C2371" t="s">
        <v>195</v>
      </c>
      <c r="D2371" t="s">
        <v>8</v>
      </c>
      <c r="E2371" t="s">
        <v>12</v>
      </c>
      <c r="F2371">
        <v>1365</v>
      </c>
      <c r="G2371">
        <v>1285</v>
      </c>
      <c r="H2371">
        <v>94.139194139194103</v>
      </c>
      <c r="I2371">
        <v>100</v>
      </c>
      <c r="J2371">
        <v>11</v>
      </c>
      <c r="K2371">
        <v>27</v>
      </c>
      <c r="L2371">
        <v>34</v>
      </c>
      <c r="M2371" s="38"/>
    </row>
    <row r="2372" spans="1:13" x14ac:dyDescent="0.35">
      <c r="A2372" t="str">
        <f t="shared" si="37"/>
        <v>31 DayJanuary-March 2024NHS TaysideBreast</v>
      </c>
      <c r="B2372" t="s">
        <v>199</v>
      </c>
      <c r="C2372" t="s">
        <v>195</v>
      </c>
      <c r="D2372" t="s">
        <v>6</v>
      </c>
      <c r="E2372" t="s">
        <v>12</v>
      </c>
      <c r="F2372">
        <v>122</v>
      </c>
      <c r="G2372">
        <v>121</v>
      </c>
      <c r="H2372">
        <v>99.180327868852501</v>
      </c>
      <c r="I2372">
        <v>34</v>
      </c>
      <c r="J2372">
        <v>12</v>
      </c>
      <c r="K2372">
        <v>20</v>
      </c>
      <c r="L2372">
        <v>23</v>
      </c>
      <c r="M2372" s="39"/>
    </row>
    <row r="2373" spans="1:13" x14ac:dyDescent="0.35">
      <c r="A2373" t="str">
        <f t="shared" si="37"/>
        <v>31 DayJanuary-March 2024NHS Western IslesBreast</v>
      </c>
      <c r="B2373" t="s">
        <v>199</v>
      </c>
      <c r="C2373" t="s">
        <v>195</v>
      </c>
      <c r="D2373" t="s">
        <v>7</v>
      </c>
      <c r="E2373" t="s">
        <v>12</v>
      </c>
      <c r="F2373">
        <v>2</v>
      </c>
      <c r="G2373">
        <v>2</v>
      </c>
      <c r="H2373">
        <v>100</v>
      </c>
      <c r="I2373">
        <v>14</v>
      </c>
      <c r="M2373" s="38"/>
    </row>
    <row r="2374" spans="1:13" x14ac:dyDescent="0.35">
      <c r="A2374" t="str">
        <f t="shared" si="37"/>
        <v>31 DayJanuary-March 2024SCANBreast</v>
      </c>
      <c r="B2374" t="s">
        <v>199</v>
      </c>
      <c r="C2374" t="s">
        <v>195</v>
      </c>
      <c r="D2374" t="s">
        <v>9</v>
      </c>
      <c r="E2374" t="s">
        <v>12</v>
      </c>
      <c r="F2374">
        <v>316</v>
      </c>
      <c r="G2374">
        <v>307</v>
      </c>
      <c r="H2374">
        <v>97.151898734177195</v>
      </c>
      <c r="I2374">
        <v>41</v>
      </c>
      <c r="J2374">
        <v>12</v>
      </c>
      <c r="K2374">
        <v>27</v>
      </c>
      <c r="L2374">
        <v>29</v>
      </c>
      <c r="M2374" s="39"/>
    </row>
    <row r="2375" spans="1:13" x14ac:dyDescent="0.35">
      <c r="A2375" t="str">
        <f t="shared" si="37"/>
        <v>31 DayJanuary-March 2024WOSCANBreast</v>
      </c>
      <c r="B2375" t="s">
        <v>199</v>
      </c>
      <c r="C2375" t="s">
        <v>195</v>
      </c>
      <c r="D2375" t="s">
        <v>10</v>
      </c>
      <c r="E2375" t="s">
        <v>12</v>
      </c>
      <c r="F2375">
        <v>727</v>
      </c>
      <c r="G2375">
        <v>684</v>
      </c>
      <c r="H2375">
        <v>94.085281980742806</v>
      </c>
      <c r="I2375">
        <v>87</v>
      </c>
      <c r="J2375">
        <v>12</v>
      </c>
      <c r="K2375">
        <v>27</v>
      </c>
      <c r="L2375">
        <v>35</v>
      </c>
      <c r="M2375" s="38"/>
    </row>
    <row r="2376" spans="1:13" x14ac:dyDescent="0.35">
      <c r="A2376" t="str">
        <f t="shared" si="37"/>
        <v>31 DayJanuary-March 2024NCABreast (screened excluded)</v>
      </c>
      <c r="B2376" t="s">
        <v>199</v>
      </c>
      <c r="C2376" t="s">
        <v>195</v>
      </c>
      <c r="D2376" t="s">
        <v>150</v>
      </c>
      <c r="E2376" t="s">
        <v>30</v>
      </c>
      <c r="F2376">
        <v>190</v>
      </c>
      <c r="G2376">
        <v>173</v>
      </c>
      <c r="H2376">
        <v>91.052631578947398</v>
      </c>
      <c r="I2376">
        <v>49</v>
      </c>
      <c r="J2376">
        <v>10</v>
      </c>
      <c r="K2376">
        <v>29</v>
      </c>
      <c r="L2376">
        <v>39</v>
      </c>
      <c r="M2376" s="39"/>
    </row>
    <row r="2377" spans="1:13" x14ac:dyDescent="0.35">
      <c r="A2377" t="str">
        <f t="shared" si="37"/>
        <v>31 DayJanuary-March 2024NHS Ayrshire &amp; ArranBreast (screened excluded)</v>
      </c>
      <c r="B2377" t="s">
        <v>199</v>
      </c>
      <c r="C2377" t="s">
        <v>195</v>
      </c>
      <c r="D2377" t="s">
        <v>162</v>
      </c>
      <c r="E2377" t="s">
        <v>30</v>
      </c>
      <c r="F2377">
        <v>62</v>
      </c>
      <c r="G2377">
        <v>62</v>
      </c>
      <c r="H2377">
        <v>100</v>
      </c>
      <c r="I2377">
        <v>31</v>
      </c>
      <c r="J2377">
        <v>13</v>
      </c>
      <c r="K2377">
        <v>19</v>
      </c>
      <c r="L2377">
        <v>26</v>
      </c>
      <c r="M2377" s="38"/>
    </row>
    <row r="2378" spans="1:13" x14ac:dyDescent="0.35">
      <c r="A2378" t="str">
        <f t="shared" si="37"/>
        <v>31 DayJanuary-March 2024NHS BordersBreast (screened excluded)</v>
      </c>
      <c r="B2378" t="s">
        <v>199</v>
      </c>
      <c r="C2378" t="s">
        <v>195</v>
      </c>
      <c r="D2378" t="s">
        <v>0</v>
      </c>
      <c r="E2378" t="s">
        <v>30</v>
      </c>
      <c r="F2378">
        <v>15</v>
      </c>
      <c r="G2378">
        <v>15</v>
      </c>
      <c r="H2378">
        <v>100</v>
      </c>
      <c r="I2378">
        <v>20</v>
      </c>
      <c r="J2378">
        <v>0</v>
      </c>
      <c r="M2378" s="39"/>
    </row>
    <row r="2379" spans="1:13" x14ac:dyDescent="0.35">
      <c r="A2379" t="str">
        <f t="shared" si="37"/>
        <v>31 DayJanuary-March 2024NHS Dumfries &amp; GallowayBreast (screened excluded)</v>
      </c>
      <c r="B2379" t="s">
        <v>199</v>
      </c>
      <c r="C2379" t="s">
        <v>195</v>
      </c>
      <c r="D2379" t="s">
        <v>163</v>
      </c>
      <c r="E2379" t="s">
        <v>30</v>
      </c>
      <c r="F2379">
        <v>23</v>
      </c>
      <c r="G2379">
        <v>23</v>
      </c>
      <c r="H2379">
        <v>100</v>
      </c>
      <c r="I2379">
        <v>31</v>
      </c>
      <c r="J2379">
        <v>2</v>
      </c>
      <c r="M2379" s="38"/>
    </row>
    <row r="2380" spans="1:13" x14ac:dyDescent="0.35">
      <c r="A2380" t="str">
        <f t="shared" si="37"/>
        <v>31 DayJanuary-March 2024NHS FifeBreast (screened excluded)</v>
      </c>
      <c r="B2380" t="s">
        <v>199</v>
      </c>
      <c r="C2380" t="s">
        <v>195</v>
      </c>
      <c r="D2380" t="s">
        <v>164</v>
      </c>
      <c r="E2380" t="s">
        <v>30</v>
      </c>
      <c r="F2380">
        <v>65</v>
      </c>
      <c r="G2380">
        <v>65</v>
      </c>
      <c r="H2380">
        <v>100</v>
      </c>
      <c r="I2380">
        <v>27</v>
      </c>
      <c r="J2380">
        <v>10</v>
      </c>
      <c r="K2380">
        <v>23</v>
      </c>
      <c r="L2380">
        <v>27</v>
      </c>
      <c r="M2380" s="39"/>
    </row>
    <row r="2381" spans="1:13" x14ac:dyDescent="0.35">
      <c r="A2381" t="str">
        <f t="shared" si="37"/>
        <v>31 DayJanuary-March 2024NHS Forth ValleyBreast (screened excluded)</v>
      </c>
      <c r="B2381" t="s">
        <v>199</v>
      </c>
      <c r="C2381" t="s">
        <v>195</v>
      </c>
      <c r="D2381" t="s">
        <v>165</v>
      </c>
      <c r="E2381" t="s">
        <v>30</v>
      </c>
      <c r="F2381">
        <v>58</v>
      </c>
      <c r="G2381">
        <v>58</v>
      </c>
      <c r="H2381">
        <v>100</v>
      </c>
      <c r="I2381">
        <v>26</v>
      </c>
      <c r="J2381">
        <v>6</v>
      </c>
      <c r="K2381">
        <v>20</v>
      </c>
      <c r="L2381">
        <v>25</v>
      </c>
      <c r="M2381" s="38"/>
    </row>
    <row r="2382" spans="1:13" x14ac:dyDescent="0.35">
      <c r="A2382" t="str">
        <f t="shared" si="37"/>
        <v>31 DayJanuary-March 2024NHS GrampianBreast (screened excluded)</v>
      </c>
      <c r="B2382" t="s">
        <v>199</v>
      </c>
      <c r="C2382" t="s">
        <v>195</v>
      </c>
      <c r="D2382" t="s">
        <v>166</v>
      </c>
      <c r="E2382" t="s">
        <v>30</v>
      </c>
      <c r="F2382">
        <v>70</v>
      </c>
      <c r="G2382">
        <v>69</v>
      </c>
      <c r="H2382">
        <v>98.571428571428598</v>
      </c>
      <c r="I2382">
        <v>49</v>
      </c>
      <c r="J2382">
        <v>8</v>
      </c>
      <c r="K2382">
        <v>26</v>
      </c>
      <c r="L2382">
        <v>27</v>
      </c>
      <c r="M2382" s="39"/>
    </row>
    <row r="2383" spans="1:13" x14ac:dyDescent="0.35">
      <c r="A2383" t="str">
        <f t="shared" si="37"/>
        <v>31 DayJanuary-March 2024NHS Greater Glasgow &amp; ClydeBreast (screened excluded)</v>
      </c>
      <c r="B2383" t="s">
        <v>199</v>
      </c>
      <c r="C2383" t="s">
        <v>195</v>
      </c>
      <c r="D2383" t="s">
        <v>11</v>
      </c>
      <c r="E2383" t="s">
        <v>30</v>
      </c>
      <c r="F2383">
        <v>276</v>
      </c>
      <c r="G2383">
        <v>268</v>
      </c>
      <c r="H2383">
        <v>97.101449275362299</v>
      </c>
      <c r="I2383">
        <v>47</v>
      </c>
      <c r="J2383">
        <v>9</v>
      </c>
      <c r="K2383">
        <v>22</v>
      </c>
      <c r="L2383">
        <v>26</v>
      </c>
      <c r="M2383" s="38"/>
    </row>
    <row r="2384" spans="1:13" x14ac:dyDescent="0.35">
      <c r="A2384" t="str">
        <f t="shared" si="37"/>
        <v>31 DayJanuary-March 2024NHS HighlandBreast (screened excluded)</v>
      </c>
      <c r="B2384" t="s">
        <v>199</v>
      </c>
      <c r="C2384" t="s">
        <v>195</v>
      </c>
      <c r="D2384" t="s">
        <v>1</v>
      </c>
      <c r="E2384" t="s">
        <v>30</v>
      </c>
      <c r="F2384">
        <v>48</v>
      </c>
      <c r="G2384">
        <v>33</v>
      </c>
      <c r="H2384">
        <v>68.75</v>
      </c>
      <c r="I2384">
        <v>49</v>
      </c>
      <c r="J2384">
        <v>18</v>
      </c>
      <c r="K2384">
        <v>41</v>
      </c>
      <c r="L2384">
        <v>46</v>
      </c>
      <c r="M2384" s="39"/>
    </row>
    <row r="2385" spans="1:13" x14ac:dyDescent="0.35">
      <c r="A2385" t="str">
        <f t="shared" si="37"/>
        <v>31 DayJanuary-March 2024NHS LanarkshireBreast (screened excluded)</v>
      </c>
      <c r="B2385" t="s">
        <v>199</v>
      </c>
      <c r="C2385" t="s">
        <v>195</v>
      </c>
      <c r="D2385" t="s">
        <v>2</v>
      </c>
      <c r="E2385" t="s">
        <v>30</v>
      </c>
      <c r="F2385">
        <v>69</v>
      </c>
      <c r="G2385">
        <v>65</v>
      </c>
      <c r="H2385">
        <v>94.202898550724598</v>
      </c>
      <c r="I2385">
        <v>65</v>
      </c>
      <c r="J2385">
        <v>2</v>
      </c>
      <c r="K2385">
        <v>27</v>
      </c>
      <c r="L2385">
        <v>38</v>
      </c>
      <c r="M2385" s="38"/>
    </row>
    <row r="2386" spans="1:13" x14ac:dyDescent="0.35">
      <c r="A2386" t="str">
        <f t="shared" ref="A2386:A2449" si="38">CONCATENATE(B2386,C2386,D2386,E2386)</f>
        <v>31 DayJanuary-March 2024NHS LothianBreast (screened excluded)</v>
      </c>
      <c r="B2386" t="s">
        <v>199</v>
      </c>
      <c r="C2386" t="s">
        <v>195</v>
      </c>
      <c r="D2386" t="s">
        <v>3</v>
      </c>
      <c r="E2386" t="s">
        <v>30</v>
      </c>
      <c r="F2386">
        <v>125</v>
      </c>
      <c r="G2386">
        <v>122</v>
      </c>
      <c r="H2386">
        <v>97.6</v>
      </c>
      <c r="I2386">
        <v>36</v>
      </c>
      <c r="J2386">
        <v>8</v>
      </c>
      <c r="K2386">
        <v>27</v>
      </c>
      <c r="L2386">
        <v>29</v>
      </c>
      <c r="M2386" s="39"/>
    </row>
    <row r="2387" spans="1:13" x14ac:dyDescent="0.35">
      <c r="A2387" t="str">
        <f t="shared" si="38"/>
        <v>31 DayJanuary-March 2024NHS ScotlandBreast (screened excluded)</v>
      </c>
      <c r="B2387" t="s">
        <v>199</v>
      </c>
      <c r="C2387" t="s">
        <v>195</v>
      </c>
      <c r="D2387" t="s">
        <v>8</v>
      </c>
      <c r="E2387" t="s">
        <v>30</v>
      </c>
      <c r="F2387">
        <v>883</v>
      </c>
      <c r="G2387">
        <v>851</v>
      </c>
      <c r="H2387">
        <v>96.375990939977399</v>
      </c>
      <c r="I2387">
        <v>65</v>
      </c>
      <c r="J2387">
        <v>9</v>
      </c>
      <c r="K2387">
        <v>25</v>
      </c>
      <c r="L2387">
        <v>29</v>
      </c>
      <c r="M2387" s="38"/>
    </row>
    <row r="2388" spans="1:13" x14ac:dyDescent="0.35">
      <c r="A2388" t="str">
        <f t="shared" si="38"/>
        <v>31 DayJanuary-March 2024NHS TaysideBreast (screened excluded)</v>
      </c>
      <c r="B2388" t="s">
        <v>199</v>
      </c>
      <c r="C2388" t="s">
        <v>195</v>
      </c>
      <c r="D2388" t="s">
        <v>6</v>
      </c>
      <c r="E2388" t="s">
        <v>30</v>
      </c>
      <c r="F2388">
        <v>71</v>
      </c>
      <c r="G2388">
        <v>70</v>
      </c>
      <c r="H2388">
        <v>98.591549295774698</v>
      </c>
      <c r="I2388">
        <v>34</v>
      </c>
      <c r="J2388">
        <v>10</v>
      </c>
      <c r="K2388">
        <v>21</v>
      </c>
      <c r="L2388">
        <v>26</v>
      </c>
      <c r="M2388" s="39"/>
    </row>
    <row r="2389" spans="1:13" x14ac:dyDescent="0.35">
      <c r="A2389" t="str">
        <f t="shared" si="38"/>
        <v>31 DayJanuary-March 2024NHS Western IslesBreast (screened excluded)</v>
      </c>
      <c r="B2389" t="s">
        <v>199</v>
      </c>
      <c r="C2389" t="s">
        <v>195</v>
      </c>
      <c r="D2389" t="s">
        <v>7</v>
      </c>
      <c r="E2389" t="s">
        <v>30</v>
      </c>
      <c r="F2389">
        <v>1</v>
      </c>
      <c r="G2389">
        <v>1</v>
      </c>
      <c r="H2389">
        <v>100</v>
      </c>
      <c r="I2389">
        <v>8</v>
      </c>
      <c r="M2389" s="38"/>
    </row>
    <row r="2390" spans="1:13" x14ac:dyDescent="0.35">
      <c r="A2390" t="str">
        <f t="shared" si="38"/>
        <v>31 DayJanuary-March 2024SCANBreast (screened excluded)</v>
      </c>
      <c r="B2390" t="s">
        <v>199</v>
      </c>
      <c r="C2390" t="s">
        <v>195</v>
      </c>
      <c r="D2390" t="s">
        <v>9</v>
      </c>
      <c r="E2390" t="s">
        <v>30</v>
      </c>
      <c r="F2390">
        <v>228</v>
      </c>
      <c r="G2390">
        <v>225</v>
      </c>
      <c r="H2390">
        <v>98.684210526315795</v>
      </c>
      <c r="I2390">
        <v>36</v>
      </c>
      <c r="J2390">
        <v>7</v>
      </c>
      <c r="K2390">
        <v>24</v>
      </c>
      <c r="L2390">
        <v>27</v>
      </c>
      <c r="M2390" s="39"/>
    </row>
    <row r="2391" spans="1:13" x14ac:dyDescent="0.35">
      <c r="A2391" t="str">
        <f t="shared" si="38"/>
        <v>31 DayJanuary-March 2024WOSCANBreast (screened excluded)</v>
      </c>
      <c r="B2391" t="s">
        <v>199</v>
      </c>
      <c r="C2391" t="s">
        <v>195</v>
      </c>
      <c r="D2391" t="s">
        <v>10</v>
      </c>
      <c r="E2391" t="s">
        <v>30</v>
      </c>
      <c r="F2391">
        <v>465</v>
      </c>
      <c r="G2391">
        <v>453</v>
      </c>
      <c r="H2391">
        <v>97.419354838709694</v>
      </c>
      <c r="I2391">
        <v>65</v>
      </c>
      <c r="J2391">
        <v>8</v>
      </c>
      <c r="K2391">
        <v>22</v>
      </c>
      <c r="L2391">
        <v>27</v>
      </c>
      <c r="M2391" s="38"/>
    </row>
    <row r="2392" spans="1:13" x14ac:dyDescent="0.35">
      <c r="A2392" t="str">
        <f t="shared" si="38"/>
        <v>31 DayJanuary-March 2024NCABreast (screened only)</v>
      </c>
      <c r="B2392" t="s">
        <v>199</v>
      </c>
      <c r="C2392" t="s">
        <v>195</v>
      </c>
      <c r="D2392" t="s">
        <v>150</v>
      </c>
      <c r="E2392" t="s">
        <v>31</v>
      </c>
      <c r="F2392">
        <v>132</v>
      </c>
      <c r="G2392">
        <v>121</v>
      </c>
      <c r="H2392">
        <v>91.6666666666667</v>
      </c>
      <c r="I2392">
        <v>100</v>
      </c>
      <c r="J2392">
        <v>12</v>
      </c>
      <c r="K2392">
        <v>28</v>
      </c>
      <c r="L2392">
        <v>43</v>
      </c>
      <c r="M2392" s="39"/>
    </row>
    <row r="2393" spans="1:13" x14ac:dyDescent="0.35">
      <c r="A2393" t="str">
        <f t="shared" si="38"/>
        <v>31 DayJanuary-March 2024NHS Ayrshire &amp; ArranBreast (screened only)</v>
      </c>
      <c r="B2393" t="s">
        <v>199</v>
      </c>
      <c r="C2393" t="s">
        <v>195</v>
      </c>
      <c r="D2393" t="s">
        <v>162</v>
      </c>
      <c r="E2393" t="s">
        <v>31</v>
      </c>
      <c r="F2393">
        <v>56</v>
      </c>
      <c r="G2393">
        <v>55</v>
      </c>
      <c r="H2393">
        <v>98.214285714285694</v>
      </c>
      <c r="I2393">
        <v>33</v>
      </c>
      <c r="J2393">
        <v>13</v>
      </c>
      <c r="K2393">
        <v>24</v>
      </c>
      <c r="L2393">
        <v>25</v>
      </c>
      <c r="M2393" s="38"/>
    </row>
    <row r="2394" spans="1:13" x14ac:dyDescent="0.35">
      <c r="A2394" t="str">
        <f t="shared" si="38"/>
        <v>31 DayJanuary-March 2024NHS BordersBreast (screened only)</v>
      </c>
      <c r="B2394" t="s">
        <v>199</v>
      </c>
      <c r="C2394" t="s">
        <v>195</v>
      </c>
      <c r="D2394" t="s">
        <v>0</v>
      </c>
      <c r="E2394" t="s">
        <v>31</v>
      </c>
      <c r="F2394">
        <v>6</v>
      </c>
      <c r="G2394">
        <v>5</v>
      </c>
      <c r="H2394">
        <v>83.3333333333333</v>
      </c>
      <c r="I2394">
        <v>32</v>
      </c>
      <c r="J2394">
        <v>10</v>
      </c>
      <c r="M2394" s="39"/>
    </row>
    <row r="2395" spans="1:13" x14ac:dyDescent="0.35">
      <c r="A2395" t="str">
        <f t="shared" si="38"/>
        <v>31 DayJanuary-March 2024NHS Dumfries &amp; GallowayBreast (screened only)</v>
      </c>
      <c r="B2395" t="s">
        <v>199</v>
      </c>
      <c r="C2395" t="s">
        <v>195</v>
      </c>
      <c r="D2395" t="s">
        <v>163</v>
      </c>
      <c r="E2395" t="s">
        <v>31</v>
      </c>
      <c r="F2395">
        <v>3</v>
      </c>
      <c r="G2395">
        <v>3</v>
      </c>
      <c r="H2395">
        <v>100</v>
      </c>
      <c r="I2395">
        <v>6</v>
      </c>
      <c r="J2395">
        <v>6</v>
      </c>
      <c r="M2395" s="38"/>
    </row>
    <row r="2396" spans="1:13" x14ac:dyDescent="0.35">
      <c r="A2396" t="str">
        <f t="shared" si="38"/>
        <v>31 DayJanuary-March 2024NHS FifeBreast (screened only)</v>
      </c>
      <c r="B2396" t="s">
        <v>199</v>
      </c>
      <c r="C2396" t="s">
        <v>195</v>
      </c>
      <c r="D2396" t="s">
        <v>164</v>
      </c>
      <c r="E2396" t="s">
        <v>31</v>
      </c>
      <c r="F2396">
        <v>2</v>
      </c>
      <c r="G2396">
        <v>2</v>
      </c>
      <c r="H2396">
        <v>100</v>
      </c>
      <c r="I2396">
        <v>27</v>
      </c>
      <c r="M2396" s="39"/>
    </row>
    <row r="2397" spans="1:13" x14ac:dyDescent="0.35">
      <c r="A2397" t="str">
        <f t="shared" si="38"/>
        <v>31 DayJanuary-March 2024NHS Forth ValleyBreast (screened only)</v>
      </c>
      <c r="B2397" t="s">
        <v>199</v>
      </c>
      <c r="C2397" t="s">
        <v>195</v>
      </c>
      <c r="D2397" t="s">
        <v>165</v>
      </c>
      <c r="E2397" t="s">
        <v>31</v>
      </c>
      <c r="F2397">
        <v>57</v>
      </c>
      <c r="G2397">
        <v>54</v>
      </c>
      <c r="H2397">
        <v>94.736842105263193</v>
      </c>
      <c r="I2397">
        <v>53</v>
      </c>
      <c r="J2397">
        <v>20</v>
      </c>
      <c r="K2397">
        <v>28</v>
      </c>
      <c r="L2397">
        <v>33</v>
      </c>
      <c r="M2397" s="38"/>
    </row>
    <row r="2398" spans="1:13" x14ac:dyDescent="0.35">
      <c r="A2398" t="str">
        <f t="shared" si="38"/>
        <v>31 DayJanuary-March 2024NHS GrampianBreast (screened only)</v>
      </c>
      <c r="B2398" t="s">
        <v>199</v>
      </c>
      <c r="C2398" t="s">
        <v>195</v>
      </c>
      <c r="D2398" t="s">
        <v>166</v>
      </c>
      <c r="E2398" t="s">
        <v>31</v>
      </c>
      <c r="F2398">
        <v>63</v>
      </c>
      <c r="G2398">
        <v>56</v>
      </c>
      <c r="H2398">
        <v>88.8888888888889</v>
      </c>
      <c r="I2398">
        <v>100</v>
      </c>
      <c r="J2398">
        <v>5</v>
      </c>
      <c r="K2398">
        <v>32</v>
      </c>
      <c r="L2398">
        <v>43</v>
      </c>
      <c r="M2398" s="39"/>
    </row>
    <row r="2399" spans="1:13" x14ac:dyDescent="0.35">
      <c r="A2399" t="str">
        <f t="shared" si="38"/>
        <v>31 DayJanuary-March 2024NHS Greater Glasgow &amp; ClydeBreast (screened only)</v>
      </c>
      <c r="B2399" t="s">
        <v>199</v>
      </c>
      <c r="C2399" t="s">
        <v>195</v>
      </c>
      <c r="D2399" t="s">
        <v>11</v>
      </c>
      <c r="E2399" t="s">
        <v>31</v>
      </c>
      <c r="F2399">
        <v>82</v>
      </c>
      <c r="G2399">
        <v>80</v>
      </c>
      <c r="H2399">
        <v>97.560975609756099</v>
      </c>
      <c r="I2399">
        <v>45</v>
      </c>
      <c r="J2399">
        <v>14</v>
      </c>
      <c r="K2399">
        <v>27</v>
      </c>
      <c r="L2399">
        <v>30</v>
      </c>
      <c r="M2399" s="38"/>
    </row>
    <row r="2400" spans="1:13" x14ac:dyDescent="0.35">
      <c r="A2400" t="str">
        <f t="shared" si="38"/>
        <v>31 DayJanuary-March 2024NHS HighlandBreast (screened only)</v>
      </c>
      <c r="B2400" t="s">
        <v>199</v>
      </c>
      <c r="C2400" t="s">
        <v>195</v>
      </c>
      <c r="D2400" t="s">
        <v>1</v>
      </c>
      <c r="E2400" t="s">
        <v>31</v>
      </c>
      <c r="F2400">
        <v>17</v>
      </c>
      <c r="G2400">
        <v>13</v>
      </c>
      <c r="H2400">
        <v>76.470588235294102</v>
      </c>
      <c r="I2400">
        <v>61</v>
      </c>
      <c r="J2400">
        <v>19</v>
      </c>
      <c r="M2400" s="39"/>
    </row>
    <row r="2401" spans="1:13" x14ac:dyDescent="0.35">
      <c r="A2401" t="str">
        <f t="shared" si="38"/>
        <v>31 DayJanuary-March 2024NHS LanarkshireBreast (screened only)</v>
      </c>
      <c r="B2401" t="s">
        <v>199</v>
      </c>
      <c r="C2401" t="s">
        <v>195</v>
      </c>
      <c r="D2401" t="s">
        <v>2</v>
      </c>
      <c r="E2401" t="s">
        <v>31</v>
      </c>
      <c r="F2401">
        <v>67</v>
      </c>
      <c r="G2401">
        <v>42</v>
      </c>
      <c r="H2401">
        <v>62.686567164179102</v>
      </c>
      <c r="I2401">
        <v>87</v>
      </c>
      <c r="J2401">
        <v>15</v>
      </c>
      <c r="K2401">
        <v>71</v>
      </c>
      <c r="L2401">
        <v>78</v>
      </c>
      <c r="M2401" s="38"/>
    </row>
    <row r="2402" spans="1:13" x14ac:dyDescent="0.35">
      <c r="A2402" t="str">
        <f t="shared" si="38"/>
        <v>31 DayJanuary-March 2024NHS LothianBreast (screened only)</v>
      </c>
      <c r="B2402" t="s">
        <v>199</v>
      </c>
      <c r="C2402" t="s">
        <v>195</v>
      </c>
      <c r="D2402" t="s">
        <v>3</v>
      </c>
      <c r="E2402" t="s">
        <v>31</v>
      </c>
      <c r="F2402">
        <v>77</v>
      </c>
      <c r="G2402">
        <v>72</v>
      </c>
      <c r="H2402">
        <v>93.506493506493499</v>
      </c>
      <c r="I2402">
        <v>41</v>
      </c>
      <c r="J2402">
        <v>20</v>
      </c>
      <c r="K2402">
        <v>29</v>
      </c>
      <c r="L2402">
        <v>32</v>
      </c>
      <c r="M2402" s="39"/>
    </row>
    <row r="2403" spans="1:13" x14ac:dyDescent="0.35">
      <c r="A2403" t="str">
        <f t="shared" si="38"/>
        <v>31 DayJanuary-March 2024NHS ScotlandBreast (screened only)</v>
      </c>
      <c r="B2403" t="s">
        <v>199</v>
      </c>
      <c r="C2403" t="s">
        <v>195</v>
      </c>
      <c r="D2403" t="s">
        <v>8</v>
      </c>
      <c r="E2403" t="s">
        <v>31</v>
      </c>
      <c r="F2403">
        <v>482</v>
      </c>
      <c r="G2403">
        <v>434</v>
      </c>
      <c r="H2403">
        <v>90.041493775933603</v>
      </c>
      <c r="I2403">
        <v>100</v>
      </c>
      <c r="J2403">
        <v>14</v>
      </c>
      <c r="K2403">
        <v>31</v>
      </c>
      <c r="L2403">
        <v>49</v>
      </c>
      <c r="M2403" s="38"/>
    </row>
    <row r="2404" spans="1:13" x14ac:dyDescent="0.35">
      <c r="A2404" t="str">
        <f t="shared" si="38"/>
        <v>31 DayJanuary-March 2024NHS TaysideBreast (screened only)</v>
      </c>
      <c r="B2404" t="s">
        <v>199</v>
      </c>
      <c r="C2404" t="s">
        <v>195</v>
      </c>
      <c r="D2404" t="s">
        <v>6</v>
      </c>
      <c r="E2404" t="s">
        <v>31</v>
      </c>
      <c r="F2404">
        <v>51</v>
      </c>
      <c r="G2404">
        <v>51</v>
      </c>
      <c r="H2404">
        <v>100</v>
      </c>
      <c r="I2404">
        <v>26</v>
      </c>
      <c r="J2404">
        <v>13</v>
      </c>
      <c r="K2404">
        <v>19</v>
      </c>
      <c r="L2404">
        <v>20</v>
      </c>
      <c r="M2404" s="39"/>
    </row>
    <row r="2405" spans="1:13" x14ac:dyDescent="0.35">
      <c r="A2405" t="str">
        <f t="shared" si="38"/>
        <v>31 DayJanuary-March 2024NHS Western IslesBreast (screened only)</v>
      </c>
      <c r="B2405" t="s">
        <v>199</v>
      </c>
      <c r="C2405" t="s">
        <v>195</v>
      </c>
      <c r="D2405" t="s">
        <v>7</v>
      </c>
      <c r="E2405" t="s">
        <v>31</v>
      </c>
      <c r="F2405">
        <v>1</v>
      </c>
      <c r="G2405">
        <v>1</v>
      </c>
      <c r="H2405">
        <v>100</v>
      </c>
      <c r="I2405">
        <v>14</v>
      </c>
      <c r="M2405" s="38"/>
    </row>
    <row r="2406" spans="1:13" x14ac:dyDescent="0.35">
      <c r="A2406" t="str">
        <f t="shared" si="38"/>
        <v>31 DayJanuary-March 2024SCANBreast (screened only)</v>
      </c>
      <c r="B2406" t="s">
        <v>199</v>
      </c>
      <c r="C2406" t="s">
        <v>195</v>
      </c>
      <c r="D2406" t="s">
        <v>9</v>
      </c>
      <c r="E2406" t="s">
        <v>31</v>
      </c>
      <c r="F2406">
        <v>88</v>
      </c>
      <c r="G2406">
        <v>82</v>
      </c>
      <c r="H2406">
        <v>93.181818181818201</v>
      </c>
      <c r="I2406">
        <v>41</v>
      </c>
      <c r="J2406">
        <v>19</v>
      </c>
      <c r="K2406">
        <v>29</v>
      </c>
      <c r="L2406">
        <v>32</v>
      </c>
      <c r="M2406" s="39"/>
    </row>
    <row r="2407" spans="1:13" x14ac:dyDescent="0.35">
      <c r="A2407" t="str">
        <f t="shared" si="38"/>
        <v>31 DayJanuary-March 2024WOSCANBreast (screened only)</v>
      </c>
      <c r="B2407" t="s">
        <v>199</v>
      </c>
      <c r="C2407" t="s">
        <v>195</v>
      </c>
      <c r="D2407" t="s">
        <v>10</v>
      </c>
      <c r="E2407" t="s">
        <v>31</v>
      </c>
      <c r="F2407">
        <v>262</v>
      </c>
      <c r="G2407">
        <v>231</v>
      </c>
      <c r="H2407">
        <v>88.167938931297698</v>
      </c>
      <c r="I2407">
        <v>87</v>
      </c>
      <c r="J2407">
        <v>15</v>
      </c>
      <c r="K2407">
        <v>37</v>
      </c>
      <c r="L2407">
        <v>55</v>
      </c>
      <c r="M2407" s="38"/>
    </row>
    <row r="2408" spans="1:13" x14ac:dyDescent="0.35">
      <c r="A2408" t="str">
        <f t="shared" si="38"/>
        <v>31 DayJanuary-March 2024NCACervical</v>
      </c>
      <c r="B2408" t="s">
        <v>199</v>
      </c>
      <c r="C2408" t="s">
        <v>195</v>
      </c>
      <c r="D2408" t="s">
        <v>150</v>
      </c>
      <c r="E2408" t="s">
        <v>13</v>
      </c>
      <c r="F2408">
        <v>14</v>
      </c>
      <c r="G2408">
        <v>14</v>
      </c>
      <c r="H2408">
        <v>100</v>
      </c>
      <c r="I2408">
        <v>31</v>
      </c>
      <c r="J2408">
        <v>13</v>
      </c>
      <c r="M2408" s="39"/>
    </row>
    <row r="2409" spans="1:13" x14ac:dyDescent="0.35">
      <c r="A2409" t="str">
        <f t="shared" si="38"/>
        <v>31 DayJanuary-March 2024NHS Ayrshire &amp; ArranCervical</v>
      </c>
      <c r="B2409" t="s">
        <v>199</v>
      </c>
      <c r="C2409" t="s">
        <v>195</v>
      </c>
      <c r="D2409" t="s">
        <v>162</v>
      </c>
      <c r="E2409" t="s">
        <v>13</v>
      </c>
      <c r="F2409">
        <v>5</v>
      </c>
      <c r="G2409">
        <v>4</v>
      </c>
      <c r="H2409">
        <v>80</v>
      </c>
      <c r="I2409">
        <v>33</v>
      </c>
      <c r="J2409">
        <v>0</v>
      </c>
      <c r="M2409" s="38"/>
    </row>
    <row r="2410" spans="1:13" x14ac:dyDescent="0.35">
      <c r="A2410" t="str">
        <f t="shared" si="38"/>
        <v>31 DayJanuary-March 2024NHS BordersCervical</v>
      </c>
      <c r="B2410" t="s">
        <v>199</v>
      </c>
      <c r="C2410" t="s">
        <v>195</v>
      </c>
      <c r="D2410" t="s">
        <v>0</v>
      </c>
      <c r="E2410" t="s">
        <v>13</v>
      </c>
      <c r="F2410">
        <v>1</v>
      </c>
      <c r="G2410">
        <v>1</v>
      </c>
      <c r="H2410">
        <v>100</v>
      </c>
      <c r="I2410">
        <v>0</v>
      </c>
      <c r="M2410" s="39"/>
    </row>
    <row r="2411" spans="1:13" x14ac:dyDescent="0.35">
      <c r="A2411" t="str">
        <f t="shared" si="38"/>
        <v>31 DayJanuary-March 2024NHS Dumfries &amp; GallowayCervical</v>
      </c>
      <c r="B2411" t="s">
        <v>199</v>
      </c>
      <c r="C2411" t="s">
        <v>195</v>
      </c>
      <c r="D2411" t="s">
        <v>163</v>
      </c>
      <c r="E2411" t="s">
        <v>13</v>
      </c>
      <c r="F2411">
        <v>1</v>
      </c>
      <c r="G2411">
        <v>1</v>
      </c>
      <c r="H2411">
        <v>100</v>
      </c>
      <c r="I2411">
        <v>14</v>
      </c>
      <c r="M2411" s="38"/>
    </row>
    <row r="2412" spans="1:13" x14ac:dyDescent="0.35">
      <c r="A2412" t="str">
        <f t="shared" si="38"/>
        <v>31 DayJanuary-March 2024NHS FifeCervical</v>
      </c>
      <c r="B2412" t="s">
        <v>199</v>
      </c>
      <c r="C2412" t="s">
        <v>195</v>
      </c>
      <c r="D2412" t="s">
        <v>164</v>
      </c>
      <c r="E2412" t="s">
        <v>13</v>
      </c>
      <c r="F2412">
        <v>2</v>
      </c>
      <c r="G2412">
        <v>2</v>
      </c>
      <c r="H2412">
        <v>100</v>
      </c>
      <c r="I2412">
        <v>19</v>
      </c>
      <c r="M2412" s="39"/>
    </row>
    <row r="2413" spans="1:13" x14ac:dyDescent="0.35">
      <c r="A2413" t="str">
        <f t="shared" si="38"/>
        <v>31 DayJanuary-March 2024NHS GrampianCervical</v>
      </c>
      <c r="B2413" t="s">
        <v>199</v>
      </c>
      <c r="C2413" t="s">
        <v>195</v>
      </c>
      <c r="D2413" t="s">
        <v>166</v>
      </c>
      <c r="E2413" t="s">
        <v>13</v>
      </c>
      <c r="F2413">
        <v>6</v>
      </c>
      <c r="G2413">
        <v>6</v>
      </c>
      <c r="H2413">
        <v>100</v>
      </c>
      <c r="I2413">
        <v>27</v>
      </c>
      <c r="J2413">
        <v>10</v>
      </c>
      <c r="M2413" s="38"/>
    </row>
    <row r="2414" spans="1:13" x14ac:dyDescent="0.35">
      <c r="A2414" t="str">
        <f t="shared" si="38"/>
        <v>31 DayJanuary-March 2024NHS Greater Glasgow &amp; ClydeCervical</v>
      </c>
      <c r="B2414" t="s">
        <v>199</v>
      </c>
      <c r="C2414" t="s">
        <v>195</v>
      </c>
      <c r="D2414" t="s">
        <v>11</v>
      </c>
      <c r="E2414" t="s">
        <v>13</v>
      </c>
      <c r="F2414">
        <v>14</v>
      </c>
      <c r="G2414">
        <v>11</v>
      </c>
      <c r="H2414">
        <v>78.571428571428598</v>
      </c>
      <c r="I2414">
        <v>33</v>
      </c>
      <c r="J2414">
        <v>26</v>
      </c>
      <c r="M2414" s="39"/>
    </row>
    <row r="2415" spans="1:13" x14ac:dyDescent="0.35">
      <c r="A2415" t="str">
        <f t="shared" si="38"/>
        <v>31 DayJanuary-March 2024NHS HighlandCervical</v>
      </c>
      <c r="B2415" t="s">
        <v>199</v>
      </c>
      <c r="C2415" t="s">
        <v>195</v>
      </c>
      <c r="D2415" t="s">
        <v>1</v>
      </c>
      <c r="E2415" t="s">
        <v>13</v>
      </c>
      <c r="F2415">
        <v>1</v>
      </c>
      <c r="G2415">
        <v>1</v>
      </c>
      <c r="H2415">
        <v>100</v>
      </c>
      <c r="I2415">
        <v>11</v>
      </c>
      <c r="M2415" s="38"/>
    </row>
    <row r="2416" spans="1:13" x14ac:dyDescent="0.35">
      <c r="A2416" t="str">
        <f t="shared" si="38"/>
        <v>31 DayJanuary-March 2024NHS LanarkshireCervical</v>
      </c>
      <c r="B2416" t="s">
        <v>199</v>
      </c>
      <c r="C2416" t="s">
        <v>195</v>
      </c>
      <c r="D2416" t="s">
        <v>2</v>
      </c>
      <c r="E2416" t="s">
        <v>13</v>
      </c>
      <c r="F2416">
        <v>5</v>
      </c>
      <c r="G2416">
        <v>5</v>
      </c>
      <c r="H2416">
        <v>100</v>
      </c>
      <c r="I2416">
        <v>0</v>
      </c>
      <c r="J2416">
        <v>0</v>
      </c>
      <c r="M2416" s="39"/>
    </row>
    <row r="2417" spans="1:13" x14ac:dyDescent="0.35">
      <c r="A2417" t="str">
        <f t="shared" si="38"/>
        <v>31 DayJanuary-March 2024NHS LothianCervical</v>
      </c>
      <c r="B2417" t="s">
        <v>199</v>
      </c>
      <c r="C2417" t="s">
        <v>195</v>
      </c>
      <c r="D2417" t="s">
        <v>3</v>
      </c>
      <c r="E2417" t="s">
        <v>13</v>
      </c>
      <c r="F2417">
        <v>5</v>
      </c>
      <c r="G2417">
        <v>5</v>
      </c>
      <c r="H2417">
        <v>100</v>
      </c>
      <c r="I2417">
        <v>27</v>
      </c>
      <c r="J2417">
        <v>26</v>
      </c>
      <c r="M2417" s="38"/>
    </row>
    <row r="2418" spans="1:13" x14ac:dyDescent="0.35">
      <c r="A2418" t="str">
        <f t="shared" si="38"/>
        <v>31 DayJanuary-March 2024NHS ScotlandCervical</v>
      </c>
      <c r="B2418" t="s">
        <v>199</v>
      </c>
      <c r="C2418" t="s">
        <v>195</v>
      </c>
      <c r="D2418" t="s">
        <v>8</v>
      </c>
      <c r="E2418" t="s">
        <v>13</v>
      </c>
      <c r="F2418">
        <v>47</v>
      </c>
      <c r="G2418">
        <v>43</v>
      </c>
      <c r="H2418">
        <v>91.489361702127695</v>
      </c>
      <c r="I2418">
        <v>33</v>
      </c>
      <c r="J2418">
        <v>11</v>
      </c>
      <c r="K2418">
        <v>29</v>
      </c>
      <c r="L2418">
        <v>33</v>
      </c>
      <c r="M2418" s="39"/>
    </row>
    <row r="2419" spans="1:13" x14ac:dyDescent="0.35">
      <c r="A2419" t="str">
        <f t="shared" si="38"/>
        <v>31 DayJanuary-March 2024NHS TaysideCervical</v>
      </c>
      <c r="B2419" t="s">
        <v>199</v>
      </c>
      <c r="C2419" t="s">
        <v>195</v>
      </c>
      <c r="D2419" t="s">
        <v>6</v>
      </c>
      <c r="E2419" t="s">
        <v>13</v>
      </c>
      <c r="F2419">
        <v>7</v>
      </c>
      <c r="G2419">
        <v>7</v>
      </c>
      <c r="H2419">
        <v>100</v>
      </c>
      <c r="I2419">
        <v>31</v>
      </c>
      <c r="J2419">
        <v>22</v>
      </c>
      <c r="M2419" s="38"/>
    </row>
    <row r="2420" spans="1:13" x14ac:dyDescent="0.35">
      <c r="A2420" t="str">
        <f t="shared" si="38"/>
        <v>31 DayJanuary-March 2024SCANCervical</v>
      </c>
      <c r="B2420" t="s">
        <v>199</v>
      </c>
      <c r="C2420" t="s">
        <v>195</v>
      </c>
      <c r="D2420" t="s">
        <v>9</v>
      </c>
      <c r="E2420" t="s">
        <v>13</v>
      </c>
      <c r="F2420">
        <v>9</v>
      </c>
      <c r="G2420">
        <v>9</v>
      </c>
      <c r="H2420">
        <v>100</v>
      </c>
      <c r="I2420">
        <v>27</v>
      </c>
      <c r="J2420">
        <v>14</v>
      </c>
      <c r="M2420" s="39"/>
    </row>
    <row r="2421" spans="1:13" x14ac:dyDescent="0.35">
      <c r="A2421" t="str">
        <f t="shared" si="38"/>
        <v>31 DayJanuary-March 2024WOSCANCervical</v>
      </c>
      <c r="B2421" t="s">
        <v>199</v>
      </c>
      <c r="C2421" t="s">
        <v>195</v>
      </c>
      <c r="D2421" t="s">
        <v>10</v>
      </c>
      <c r="E2421" t="s">
        <v>13</v>
      </c>
      <c r="F2421">
        <v>24</v>
      </c>
      <c r="G2421">
        <v>20</v>
      </c>
      <c r="H2421">
        <v>83.3333333333333</v>
      </c>
      <c r="I2421">
        <v>33</v>
      </c>
      <c r="J2421">
        <v>4</v>
      </c>
      <c r="M2421" s="38"/>
    </row>
    <row r="2422" spans="1:13" x14ac:dyDescent="0.35">
      <c r="A2422" t="str">
        <f t="shared" si="38"/>
        <v>31 DayJanuary-March 2024NCACervical (screened excluded)</v>
      </c>
      <c r="B2422" t="s">
        <v>199</v>
      </c>
      <c r="C2422" t="s">
        <v>195</v>
      </c>
      <c r="D2422" t="s">
        <v>150</v>
      </c>
      <c r="E2422" t="s">
        <v>32</v>
      </c>
      <c r="F2422">
        <v>9</v>
      </c>
      <c r="G2422">
        <v>9</v>
      </c>
      <c r="H2422">
        <v>100</v>
      </c>
      <c r="I2422">
        <v>27</v>
      </c>
      <c r="J2422">
        <v>15</v>
      </c>
      <c r="M2422" s="39"/>
    </row>
    <row r="2423" spans="1:13" x14ac:dyDescent="0.35">
      <c r="A2423" t="str">
        <f t="shared" si="38"/>
        <v>31 DayJanuary-March 2024NHS Ayrshire &amp; ArranCervical (screened excluded)</v>
      </c>
      <c r="B2423" t="s">
        <v>199</v>
      </c>
      <c r="C2423" t="s">
        <v>195</v>
      </c>
      <c r="D2423" t="s">
        <v>162</v>
      </c>
      <c r="E2423" t="s">
        <v>32</v>
      </c>
      <c r="F2423">
        <v>2</v>
      </c>
      <c r="G2423">
        <v>1</v>
      </c>
      <c r="H2423">
        <v>50</v>
      </c>
      <c r="I2423">
        <v>33</v>
      </c>
      <c r="M2423" s="38"/>
    </row>
    <row r="2424" spans="1:13" x14ac:dyDescent="0.35">
      <c r="A2424" t="str">
        <f t="shared" si="38"/>
        <v>31 DayJanuary-March 2024NHS GrampianCervical (screened excluded)</v>
      </c>
      <c r="B2424" t="s">
        <v>199</v>
      </c>
      <c r="C2424" t="s">
        <v>195</v>
      </c>
      <c r="D2424" t="s">
        <v>166</v>
      </c>
      <c r="E2424" t="s">
        <v>32</v>
      </c>
      <c r="F2424">
        <v>3</v>
      </c>
      <c r="G2424">
        <v>3</v>
      </c>
      <c r="H2424">
        <v>100</v>
      </c>
      <c r="I2424">
        <v>27</v>
      </c>
      <c r="J2424">
        <v>15</v>
      </c>
      <c r="M2424" s="39"/>
    </row>
    <row r="2425" spans="1:13" x14ac:dyDescent="0.35">
      <c r="A2425" t="str">
        <f t="shared" si="38"/>
        <v>31 DayJanuary-March 2024NHS Greater Glasgow &amp; ClydeCervical (screened excluded)</v>
      </c>
      <c r="B2425" t="s">
        <v>199</v>
      </c>
      <c r="C2425" t="s">
        <v>195</v>
      </c>
      <c r="D2425" t="s">
        <v>11</v>
      </c>
      <c r="E2425" t="s">
        <v>32</v>
      </c>
      <c r="F2425">
        <v>10</v>
      </c>
      <c r="G2425">
        <v>7</v>
      </c>
      <c r="H2425">
        <v>70</v>
      </c>
      <c r="I2425">
        <v>33</v>
      </c>
      <c r="J2425">
        <v>26</v>
      </c>
      <c r="M2425" s="38"/>
    </row>
    <row r="2426" spans="1:13" x14ac:dyDescent="0.35">
      <c r="A2426" t="str">
        <f t="shared" si="38"/>
        <v>31 DayJanuary-March 2024NHS HighlandCervical (screened excluded)</v>
      </c>
      <c r="B2426" t="s">
        <v>199</v>
      </c>
      <c r="C2426" t="s">
        <v>195</v>
      </c>
      <c r="D2426" t="s">
        <v>1</v>
      </c>
      <c r="E2426" t="s">
        <v>32</v>
      </c>
      <c r="F2426">
        <v>1</v>
      </c>
      <c r="G2426">
        <v>1</v>
      </c>
      <c r="H2426">
        <v>100</v>
      </c>
      <c r="I2426">
        <v>11</v>
      </c>
      <c r="M2426" s="39"/>
    </row>
    <row r="2427" spans="1:13" x14ac:dyDescent="0.35">
      <c r="A2427" t="str">
        <f t="shared" si="38"/>
        <v>31 DayJanuary-March 2024NHS LanarkshireCervical (screened excluded)</v>
      </c>
      <c r="B2427" t="s">
        <v>199</v>
      </c>
      <c r="C2427" t="s">
        <v>195</v>
      </c>
      <c r="D2427" t="s">
        <v>2</v>
      </c>
      <c r="E2427" t="s">
        <v>32</v>
      </c>
      <c r="F2427">
        <v>4</v>
      </c>
      <c r="G2427">
        <v>4</v>
      </c>
      <c r="H2427">
        <v>100</v>
      </c>
      <c r="I2427">
        <v>0</v>
      </c>
      <c r="J2427">
        <v>0</v>
      </c>
      <c r="M2427" s="38"/>
    </row>
    <row r="2428" spans="1:13" x14ac:dyDescent="0.35">
      <c r="A2428" t="str">
        <f t="shared" si="38"/>
        <v>31 DayJanuary-March 2024NHS LothianCervical (screened excluded)</v>
      </c>
      <c r="B2428" t="s">
        <v>199</v>
      </c>
      <c r="C2428" t="s">
        <v>195</v>
      </c>
      <c r="D2428" t="s">
        <v>3</v>
      </c>
      <c r="E2428" t="s">
        <v>32</v>
      </c>
      <c r="F2428">
        <v>4</v>
      </c>
      <c r="G2428">
        <v>4</v>
      </c>
      <c r="H2428">
        <v>100</v>
      </c>
      <c r="I2428">
        <v>27</v>
      </c>
      <c r="J2428">
        <v>26</v>
      </c>
      <c r="M2428" s="39"/>
    </row>
    <row r="2429" spans="1:13" x14ac:dyDescent="0.35">
      <c r="A2429" t="str">
        <f t="shared" si="38"/>
        <v>31 DayJanuary-March 2024NHS ScotlandCervical (screened excluded)</v>
      </c>
      <c r="B2429" t="s">
        <v>199</v>
      </c>
      <c r="C2429" t="s">
        <v>195</v>
      </c>
      <c r="D2429" t="s">
        <v>8</v>
      </c>
      <c r="E2429" t="s">
        <v>32</v>
      </c>
      <c r="F2429">
        <v>29</v>
      </c>
      <c r="G2429">
        <v>25</v>
      </c>
      <c r="H2429">
        <v>86.2068965517241</v>
      </c>
      <c r="I2429">
        <v>33</v>
      </c>
      <c r="J2429">
        <v>22</v>
      </c>
      <c r="M2429" s="38"/>
    </row>
    <row r="2430" spans="1:13" x14ac:dyDescent="0.35">
      <c r="A2430" t="str">
        <f t="shared" si="38"/>
        <v>31 DayJanuary-March 2024NHS TaysideCervical (screened excluded)</v>
      </c>
      <c r="B2430" t="s">
        <v>199</v>
      </c>
      <c r="C2430" t="s">
        <v>195</v>
      </c>
      <c r="D2430" t="s">
        <v>6</v>
      </c>
      <c r="E2430" t="s">
        <v>32</v>
      </c>
      <c r="F2430">
        <v>5</v>
      </c>
      <c r="G2430">
        <v>5</v>
      </c>
      <c r="H2430">
        <v>100</v>
      </c>
      <c r="I2430">
        <v>25</v>
      </c>
      <c r="J2430">
        <v>22</v>
      </c>
      <c r="M2430" s="39"/>
    </row>
    <row r="2431" spans="1:13" x14ac:dyDescent="0.35">
      <c r="A2431" t="str">
        <f t="shared" si="38"/>
        <v>31 DayJanuary-March 2024SCANCervical (screened excluded)</v>
      </c>
      <c r="B2431" t="s">
        <v>199</v>
      </c>
      <c r="C2431" t="s">
        <v>195</v>
      </c>
      <c r="D2431" t="s">
        <v>9</v>
      </c>
      <c r="E2431" t="s">
        <v>32</v>
      </c>
      <c r="F2431">
        <v>4</v>
      </c>
      <c r="G2431">
        <v>4</v>
      </c>
      <c r="H2431">
        <v>100</v>
      </c>
      <c r="I2431">
        <v>27</v>
      </c>
      <c r="J2431">
        <v>26</v>
      </c>
      <c r="M2431" s="38"/>
    </row>
    <row r="2432" spans="1:13" x14ac:dyDescent="0.35">
      <c r="A2432" t="str">
        <f t="shared" si="38"/>
        <v>31 DayJanuary-March 2024WOSCANCervical (screened excluded)</v>
      </c>
      <c r="B2432" t="s">
        <v>199</v>
      </c>
      <c r="C2432" t="s">
        <v>195</v>
      </c>
      <c r="D2432" t="s">
        <v>10</v>
      </c>
      <c r="E2432" t="s">
        <v>32</v>
      </c>
      <c r="F2432">
        <v>16</v>
      </c>
      <c r="G2432">
        <v>12</v>
      </c>
      <c r="H2432">
        <v>75</v>
      </c>
      <c r="I2432">
        <v>33</v>
      </c>
      <c r="J2432">
        <v>21</v>
      </c>
      <c r="M2432" s="39"/>
    </row>
    <row r="2433" spans="1:13" x14ac:dyDescent="0.35">
      <c r="A2433" t="str">
        <f t="shared" si="38"/>
        <v>31 DayJanuary-March 2024NCACervical (screened only)</v>
      </c>
      <c r="B2433" t="s">
        <v>199</v>
      </c>
      <c r="C2433" t="s">
        <v>195</v>
      </c>
      <c r="D2433" t="s">
        <v>150</v>
      </c>
      <c r="E2433" t="s">
        <v>33</v>
      </c>
      <c r="F2433">
        <v>5</v>
      </c>
      <c r="G2433">
        <v>5</v>
      </c>
      <c r="H2433">
        <v>100</v>
      </c>
      <c r="I2433">
        <v>31</v>
      </c>
      <c r="J2433">
        <v>11</v>
      </c>
      <c r="M2433" s="38"/>
    </row>
    <row r="2434" spans="1:13" x14ac:dyDescent="0.35">
      <c r="A2434" t="str">
        <f t="shared" si="38"/>
        <v>31 DayJanuary-March 2024NHS Ayrshire &amp; ArranCervical (screened only)</v>
      </c>
      <c r="B2434" t="s">
        <v>199</v>
      </c>
      <c r="C2434" t="s">
        <v>195</v>
      </c>
      <c r="D2434" t="s">
        <v>162</v>
      </c>
      <c r="E2434" t="s">
        <v>33</v>
      </c>
      <c r="F2434">
        <v>3</v>
      </c>
      <c r="G2434">
        <v>3</v>
      </c>
      <c r="H2434">
        <v>100</v>
      </c>
      <c r="I2434">
        <v>0</v>
      </c>
      <c r="J2434">
        <v>0</v>
      </c>
      <c r="M2434" s="39"/>
    </row>
    <row r="2435" spans="1:13" x14ac:dyDescent="0.35">
      <c r="A2435" t="str">
        <f t="shared" si="38"/>
        <v>31 DayJanuary-March 2024NHS BordersCervical (screened only)</v>
      </c>
      <c r="B2435" t="s">
        <v>199</v>
      </c>
      <c r="C2435" t="s">
        <v>195</v>
      </c>
      <c r="D2435" t="s">
        <v>0</v>
      </c>
      <c r="E2435" t="s">
        <v>33</v>
      </c>
      <c r="F2435">
        <v>1</v>
      </c>
      <c r="G2435">
        <v>1</v>
      </c>
      <c r="H2435">
        <v>100</v>
      </c>
      <c r="I2435">
        <v>0</v>
      </c>
      <c r="M2435" s="38"/>
    </row>
    <row r="2436" spans="1:13" x14ac:dyDescent="0.35">
      <c r="A2436" t="str">
        <f t="shared" si="38"/>
        <v>31 DayJanuary-March 2024NHS Dumfries &amp; GallowayCervical (screened only)</v>
      </c>
      <c r="B2436" t="s">
        <v>199</v>
      </c>
      <c r="C2436" t="s">
        <v>195</v>
      </c>
      <c r="D2436" t="s">
        <v>163</v>
      </c>
      <c r="E2436" t="s">
        <v>33</v>
      </c>
      <c r="F2436">
        <v>1</v>
      </c>
      <c r="G2436">
        <v>1</v>
      </c>
      <c r="H2436">
        <v>100</v>
      </c>
      <c r="I2436">
        <v>14</v>
      </c>
      <c r="M2436" s="39"/>
    </row>
    <row r="2437" spans="1:13" x14ac:dyDescent="0.35">
      <c r="A2437" t="str">
        <f t="shared" si="38"/>
        <v>31 DayJanuary-March 2024NHS FifeCervical (screened only)</v>
      </c>
      <c r="B2437" t="s">
        <v>199</v>
      </c>
      <c r="C2437" t="s">
        <v>195</v>
      </c>
      <c r="D2437" t="s">
        <v>164</v>
      </c>
      <c r="E2437" t="s">
        <v>33</v>
      </c>
      <c r="F2437">
        <v>2</v>
      </c>
      <c r="G2437">
        <v>2</v>
      </c>
      <c r="H2437">
        <v>100</v>
      </c>
      <c r="I2437">
        <v>19</v>
      </c>
      <c r="M2437" s="38"/>
    </row>
    <row r="2438" spans="1:13" x14ac:dyDescent="0.35">
      <c r="A2438" t="str">
        <f t="shared" si="38"/>
        <v>31 DayJanuary-March 2024NHS GrampianCervical (screened only)</v>
      </c>
      <c r="B2438" t="s">
        <v>199</v>
      </c>
      <c r="C2438" t="s">
        <v>195</v>
      </c>
      <c r="D2438" t="s">
        <v>166</v>
      </c>
      <c r="E2438" t="s">
        <v>33</v>
      </c>
      <c r="F2438">
        <v>3</v>
      </c>
      <c r="G2438">
        <v>3</v>
      </c>
      <c r="H2438">
        <v>100</v>
      </c>
      <c r="I2438">
        <v>11</v>
      </c>
      <c r="J2438">
        <v>10</v>
      </c>
      <c r="M2438" s="39"/>
    </row>
    <row r="2439" spans="1:13" x14ac:dyDescent="0.35">
      <c r="A2439" t="str">
        <f t="shared" si="38"/>
        <v>31 DayJanuary-March 2024NHS Greater Glasgow &amp; ClydeCervical (screened only)</v>
      </c>
      <c r="B2439" t="s">
        <v>199</v>
      </c>
      <c r="C2439" t="s">
        <v>195</v>
      </c>
      <c r="D2439" t="s">
        <v>11</v>
      </c>
      <c r="E2439" t="s">
        <v>33</v>
      </c>
      <c r="F2439">
        <v>4</v>
      </c>
      <c r="G2439">
        <v>4</v>
      </c>
      <c r="H2439">
        <v>100</v>
      </c>
      <c r="I2439">
        <v>26</v>
      </c>
      <c r="J2439">
        <v>7</v>
      </c>
      <c r="M2439" s="38"/>
    </row>
    <row r="2440" spans="1:13" x14ac:dyDescent="0.35">
      <c r="A2440" t="str">
        <f t="shared" si="38"/>
        <v>31 DayJanuary-March 2024NHS LanarkshireCervical (screened only)</v>
      </c>
      <c r="B2440" t="s">
        <v>199</v>
      </c>
      <c r="C2440" t="s">
        <v>195</v>
      </c>
      <c r="D2440" t="s">
        <v>2</v>
      </c>
      <c r="E2440" t="s">
        <v>33</v>
      </c>
      <c r="F2440">
        <v>1</v>
      </c>
      <c r="G2440">
        <v>1</v>
      </c>
      <c r="H2440">
        <v>100</v>
      </c>
      <c r="I2440">
        <v>0</v>
      </c>
      <c r="M2440" s="39"/>
    </row>
    <row r="2441" spans="1:13" x14ac:dyDescent="0.35">
      <c r="A2441" t="str">
        <f t="shared" si="38"/>
        <v>31 DayJanuary-March 2024NHS LothianCervical (screened only)</v>
      </c>
      <c r="B2441" t="s">
        <v>199</v>
      </c>
      <c r="C2441" t="s">
        <v>195</v>
      </c>
      <c r="D2441" t="s">
        <v>3</v>
      </c>
      <c r="E2441" t="s">
        <v>33</v>
      </c>
      <c r="F2441">
        <v>1</v>
      </c>
      <c r="G2441">
        <v>1</v>
      </c>
      <c r="H2441">
        <v>100</v>
      </c>
      <c r="I2441">
        <v>0</v>
      </c>
      <c r="M2441" s="38"/>
    </row>
    <row r="2442" spans="1:13" x14ac:dyDescent="0.35">
      <c r="A2442" t="str">
        <f t="shared" si="38"/>
        <v>31 DayJanuary-March 2024NHS ScotlandCervical (screened only)</v>
      </c>
      <c r="B2442" t="s">
        <v>199</v>
      </c>
      <c r="C2442" t="s">
        <v>195</v>
      </c>
      <c r="D2442" t="s">
        <v>8</v>
      </c>
      <c r="E2442" t="s">
        <v>33</v>
      </c>
      <c r="F2442">
        <v>18</v>
      </c>
      <c r="G2442">
        <v>18</v>
      </c>
      <c r="H2442">
        <v>100</v>
      </c>
      <c r="I2442">
        <v>31</v>
      </c>
      <c r="J2442">
        <v>6</v>
      </c>
      <c r="M2442" s="39"/>
    </row>
    <row r="2443" spans="1:13" x14ac:dyDescent="0.35">
      <c r="A2443" t="str">
        <f t="shared" si="38"/>
        <v>31 DayJanuary-March 2024NHS TaysideCervical (screened only)</v>
      </c>
      <c r="B2443" t="s">
        <v>199</v>
      </c>
      <c r="C2443" t="s">
        <v>195</v>
      </c>
      <c r="D2443" t="s">
        <v>6</v>
      </c>
      <c r="E2443" t="s">
        <v>33</v>
      </c>
      <c r="F2443">
        <v>2</v>
      </c>
      <c r="G2443">
        <v>2</v>
      </c>
      <c r="H2443">
        <v>100</v>
      </c>
      <c r="I2443">
        <v>31</v>
      </c>
      <c r="M2443" s="38"/>
    </row>
    <row r="2444" spans="1:13" x14ac:dyDescent="0.35">
      <c r="A2444" t="str">
        <f t="shared" si="38"/>
        <v>31 DayJanuary-March 2024SCANCervical (screened only)</v>
      </c>
      <c r="B2444" t="s">
        <v>199</v>
      </c>
      <c r="C2444" t="s">
        <v>195</v>
      </c>
      <c r="D2444" t="s">
        <v>9</v>
      </c>
      <c r="E2444" t="s">
        <v>33</v>
      </c>
      <c r="F2444">
        <v>5</v>
      </c>
      <c r="G2444">
        <v>5</v>
      </c>
      <c r="H2444">
        <v>100</v>
      </c>
      <c r="I2444">
        <v>19</v>
      </c>
      <c r="J2444">
        <v>1</v>
      </c>
      <c r="M2444" s="39"/>
    </row>
    <row r="2445" spans="1:13" x14ac:dyDescent="0.35">
      <c r="A2445" t="str">
        <f t="shared" si="38"/>
        <v>31 DayJanuary-March 2024WOSCANCervical (screened only)</v>
      </c>
      <c r="B2445" t="s">
        <v>199</v>
      </c>
      <c r="C2445" t="s">
        <v>195</v>
      </c>
      <c r="D2445" t="s">
        <v>10</v>
      </c>
      <c r="E2445" t="s">
        <v>33</v>
      </c>
      <c r="F2445">
        <v>8</v>
      </c>
      <c r="G2445">
        <v>8</v>
      </c>
      <c r="H2445">
        <v>100</v>
      </c>
      <c r="I2445">
        <v>26</v>
      </c>
      <c r="J2445">
        <v>0</v>
      </c>
      <c r="M2445" s="38"/>
    </row>
    <row r="2446" spans="1:13" x14ac:dyDescent="0.35">
      <c r="A2446" t="str">
        <f t="shared" si="38"/>
        <v>31 DayJanuary-March 2024Golden Jubilee National HospitalColorectal</v>
      </c>
      <c r="B2446" t="s">
        <v>199</v>
      </c>
      <c r="C2446" t="s">
        <v>195</v>
      </c>
      <c r="D2446" t="s">
        <v>169</v>
      </c>
      <c r="E2446" t="s">
        <v>14</v>
      </c>
      <c r="F2446">
        <v>7</v>
      </c>
      <c r="G2446">
        <v>4</v>
      </c>
      <c r="H2446">
        <v>57.142857142857103</v>
      </c>
      <c r="I2446">
        <v>56</v>
      </c>
      <c r="J2446">
        <v>20</v>
      </c>
      <c r="M2446" s="39"/>
    </row>
    <row r="2447" spans="1:13" x14ac:dyDescent="0.35">
      <c r="A2447" t="str">
        <f t="shared" si="38"/>
        <v>31 DayJanuary-March 2024NCAColorectal</v>
      </c>
      <c r="B2447" t="s">
        <v>199</v>
      </c>
      <c r="C2447" t="s">
        <v>195</v>
      </c>
      <c r="D2447" t="s">
        <v>150</v>
      </c>
      <c r="E2447" t="s">
        <v>14</v>
      </c>
      <c r="F2447">
        <v>242</v>
      </c>
      <c r="G2447">
        <v>221</v>
      </c>
      <c r="H2447">
        <v>91.322314049586794</v>
      </c>
      <c r="I2447">
        <v>80</v>
      </c>
      <c r="J2447">
        <v>8</v>
      </c>
      <c r="K2447">
        <v>29</v>
      </c>
      <c r="L2447">
        <v>38</v>
      </c>
      <c r="M2447" s="38"/>
    </row>
    <row r="2448" spans="1:13" x14ac:dyDescent="0.35">
      <c r="A2448" t="str">
        <f t="shared" si="38"/>
        <v>31 DayJanuary-March 2024NHS Ayrshire &amp; ArranColorectal</v>
      </c>
      <c r="B2448" t="s">
        <v>199</v>
      </c>
      <c r="C2448" t="s">
        <v>195</v>
      </c>
      <c r="D2448" t="s">
        <v>162</v>
      </c>
      <c r="E2448" t="s">
        <v>14</v>
      </c>
      <c r="F2448">
        <v>67</v>
      </c>
      <c r="G2448">
        <v>67</v>
      </c>
      <c r="H2448">
        <v>100</v>
      </c>
      <c r="I2448">
        <v>31</v>
      </c>
      <c r="J2448">
        <v>0</v>
      </c>
      <c r="K2448">
        <v>16</v>
      </c>
      <c r="L2448">
        <v>19</v>
      </c>
      <c r="M2448" s="39"/>
    </row>
    <row r="2449" spans="1:13" x14ac:dyDescent="0.35">
      <c r="A2449" t="str">
        <f t="shared" si="38"/>
        <v>31 DayJanuary-March 2024NHS BordersColorectal</v>
      </c>
      <c r="B2449" t="s">
        <v>199</v>
      </c>
      <c r="C2449" t="s">
        <v>195</v>
      </c>
      <c r="D2449" t="s">
        <v>0</v>
      </c>
      <c r="E2449" t="s">
        <v>14</v>
      </c>
      <c r="F2449">
        <v>20</v>
      </c>
      <c r="G2449">
        <v>20</v>
      </c>
      <c r="H2449">
        <v>100</v>
      </c>
      <c r="I2449">
        <v>21</v>
      </c>
      <c r="J2449">
        <v>8</v>
      </c>
      <c r="M2449" s="38"/>
    </row>
    <row r="2450" spans="1:13" x14ac:dyDescent="0.35">
      <c r="A2450" t="str">
        <f t="shared" ref="A2450:A2513" si="39">CONCATENATE(B2450,C2450,D2450,E2450)</f>
        <v>31 DayJanuary-March 2024NHS Dumfries &amp; GallowayColorectal</v>
      </c>
      <c r="B2450" t="s">
        <v>199</v>
      </c>
      <c r="C2450" t="s">
        <v>195</v>
      </c>
      <c r="D2450" t="s">
        <v>163</v>
      </c>
      <c r="E2450" t="s">
        <v>14</v>
      </c>
      <c r="F2450">
        <v>29</v>
      </c>
      <c r="G2450">
        <v>29</v>
      </c>
      <c r="H2450">
        <v>100</v>
      </c>
      <c r="I2450">
        <v>30</v>
      </c>
      <c r="J2450">
        <v>10</v>
      </c>
      <c r="M2450" s="39"/>
    </row>
    <row r="2451" spans="1:13" x14ac:dyDescent="0.35">
      <c r="A2451" t="str">
        <f t="shared" si="39"/>
        <v>31 DayJanuary-March 2024NHS FifeColorectal</v>
      </c>
      <c r="B2451" t="s">
        <v>199</v>
      </c>
      <c r="C2451" t="s">
        <v>195</v>
      </c>
      <c r="D2451" t="s">
        <v>164</v>
      </c>
      <c r="E2451" t="s">
        <v>14</v>
      </c>
      <c r="F2451">
        <v>64</v>
      </c>
      <c r="G2451">
        <v>63</v>
      </c>
      <c r="H2451">
        <v>98.4375</v>
      </c>
      <c r="I2451">
        <v>33</v>
      </c>
      <c r="J2451">
        <v>6</v>
      </c>
      <c r="K2451">
        <v>21</v>
      </c>
      <c r="L2451">
        <v>28</v>
      </c>
      <c r="M2451" s="38"/>
    </row>
    <row r="2452" spans="1:13" x14ac:dyDescent="0.35">
      <c r="A2452" t="str">
        <f t="shared" si="39"/>
        <v>31 DayJanuary-March 2024NHS Forth ValleyColorectal</v>
      </c>
      <c r="B2452" t="s">
        <v>199</v>
      </c>
      <c r="C2452" t="s">
        <v>195</v>
      </c>
      <c r="D2452" t="s">
        <v>165</v>
      </c>
      <c r="E2452" t="s">
        <v>14</v>
      </c>
      <c r="F2452">
        <v>30</v>
      </c>
      <c r="G2452">
        <v>28</v>
      </c>
      <c r="H2452">
        <v>93.3333333333333</v>
      </c>
      <c r="I2452">
        <v>47</v>
      </c>
      <c r="J2452">
        <v>9</v>
      </c>
      <c r="M2452" s="39"/>
    </row>
    <row r="2453" spans="1:13" x14ac:dyDescent="0.35">
      <c r="A2453" t="str">
        <f t="shared" si="39"/>
        <v>31 DayJanuary-March 2024NHS GrampianColorectal</v>
      </c>
      <c r="B2453" t="s">
        <v>199</v>
      </c>
      <c r="C2453" t="s">
        <v>195</v>
      </c>
      <c r="D2453" t="s">
        <v>166</v>
      </c>
      <c r="E2453" t="s">
        <v>14</v>
      </c>
      <c r="F2453">
        <v>101</v>
      </c>
      <c r="G2453">
        <v>92</v>
      </c>
      <c r="H2453">
        <v>91.089108910891099</v>
      </c>
      <c r="I2453">
        <v>80</v>
      </c>
      <c r="J2453">
        <v>0</v>
      </c>
      <c r="K2453">
        <v>29</v>
      </c>
      <c r="L2453">
        <v>40</v>
      </c>
      <c r="M2453" s="38"/>
    </row>
    <row r="2454" spans="1:13" x14ac:dyDescent="0.35">
      <c r="A2454" t="str">
        <f t="shared" si="39"/>
        <v>31 DayJanuary-March 2024NHS Greater Glasgow &amp; ClydeColorectal</v>
      </c>
      <c r="B2454" t="s">
        <v>199</v>
      </c>
      <c r="C2454" t="s">
        <v>195</v>
      </c>
      <c r="D2454" t="s">
        <v>11</v>
      </c>
      <c r="E2454" t="s">
        <v>14</v>
      </c>
      <c r="F2454">
        <v>193</v>
      </c>
      <c r="G2454">
        <v>185</v>
      </c>
      <c r="H2454">
        <v>95.854922279792703</v>
      </c>
      <c r="I2454">
        <v>52</v>
      </c>
      <c r="J2454">
        <v>9</v>
      </c>
      <c r="K2454">
        <v>27</v>
      </c>
      <c r="L2454">
        <v>31</v>
      </c>
      <c r="M2454" s="39"/>
    </row>
    <row r="2455" spans="1:13" x14ac:dyDescent="0.35">
      <c r="A2455" t="str">
        <f t="shared" si="39"/>
        <v>31 DayJanuary-March 2024NHS HighlandColorectal</v>
      </c>
      <c r="B2455" t="s">
        <v>199</v>
      </c>
      <c r="C2455" t="s">
        <v>195</v>
      </c>
      <c r="D2455" t="s">
        <v>1</v>
      </c>
      <c r="E2455" t="s">
        <v>14</v>
      </c>
      <c r="F2455">
        <v>65</v>
      </c>
      <c r="G2455">
        <v>57</v>
      </c>
      <c r="H2455">
        <v>87.692307692307693</v>
      </c>
      <c r="I2455">
        <v>43</v>
      </c>
      <c r="J2455">
        <v>16</v>
      </c>
      <c r="K2455">
        <v>34</v>
      </c>
      <c r="L2455">
        <v>39</v>
      </c>
      <c r="M2455" s="38"/>
    </row>
    <row r="2456" spans="1:13" x14ac:dyDescent="0.35">
      <c r="A2456" t="str">
        <f t="shared" si="39"/>
        <v>31 DayJanuary-March 2024NHS LanarkshireColorectal</v>
      </c>
      <c r="B2456" t="s">
        <v>199</v>
      </c>
      <c r="C2456" t="s">
        <v>195</v>
      </c>
      <c r="D2456" t="s">
        <v>2</v>
      </c>
      <c r="E2456" t="s">
        <v>14</v>
      </c>
      <c r="F2456">
        <v>112</v>
      </c>
      <c r="G2456">
        <v>111</v>
      </c>
      <c r="H2456">
        <v>99.107142857142904</v>
      </c>
      <c r="I2456">
        <v>33</v>
      </c>
      <c r="J2456">
        <v>2</v>
      </c>
      <c r="K2456">
        <v>23</v>
      </c>
      <c r="L2456">
        <v>26</v>
      </c>
      <c r="M2456" s="39"/>
    </row>
    <row r="2457" spans="1:13" x14ac:dyDescent="0.35">
      <c r="A2457" t="str">
        <f t="shared" si="39"/>
        <v>31 DayJanuary-March 2024NHS LothianColorectal</v>
      </c>
      <c r="B2457" t="s">
        <v>199</v>
      </c>
      <c r="C2457" t="s">
        <v>195</v>
      </c>
      <c r="D2457" t="s">
        <v>3</v>
      </c>
      <c r="E2457" t="s">
        <v>14</v>
      </c>
      <c r="F2457">
        <v>134</v>
      </c>
      <c r="G2457">
        <v>125</v>
      </c>
      <c r="H2457">
        <v>93.283582089552198</v>
      </c>
      <c r="I2457">
        <v>54</v>
      </c>
      <c r="J2457">
        <v>10</v>
      </c>
      <c r="K2457">
        <v>28</v>
      </c>
      <c r="L2457">
        <v>38</v>
      </c>
      <c r="M2457" s="38"/>
    </row>
    <row r="2458" spans="1:13" x14ac:dyDescent="0.35">
      <c r="A2458" t="str">
        <f t="shared" si="39"/>
        <v>31 DayJanuary-March 2024NHS OrkneyColorectal</v>
      </c>
      <c r="B2458" t="s">
        <v>199</v>
      </c>
      <c r="C2458" t="s">
        <v>195</v>
      </c>
      <c r="D2458" t="s">
        <v>4</v>
      </c>
      <c r="E2458" t="s">
        <v>14</v>
      </c>
      <c r="F2458">
        <v>1</v>
      </c>
      <c r="G2458">
        <v>1</v>
      </c>
      <c r="H2458">
        <v>100</v>
      </c>
      <c r="I2458">
        <v>20</v>
      </c>
      <c r="M2458" s="39"/>
    </row>
    <row r="2459" spans="1:13" x14ac:dyDescent="0.35">
      <c r="A2459" t="str">
        <f t="shared" si="39"/>
        <v>31 DayJanuary-March 2024NHS ScotlandColorectal</v>
      </c>
      <c r="B2459" t="s">
        <v>199</v>
      </c>
      <c r="C2459" t="s">
        <v>195</v>
      </c>
      <c r="D2459" t="s">
        <v>8</v>
      </c>
      <c r="E2459" t="s">
        <v>14</v>
      </c>
      <c r="F2459">
        <v>898</v>
      </c>
      <c r="G2459">
        <v>853</v>
      </c>
      <c r="H2459">
        <v>94.988864142539001</v>
      </c>
      <c r="I2459">
        <v>80</v>
      </c>
      <c r="J2459">
        <v>8</v>
      </c>
      <c r="K2459">
        <v>27</v>
      </c>
      <c r="L2459">
        <v>31</v>
      </c>
      <c r="M2459" s="38"/>
    </row>
    <row r="2460" spans="1:13" x14ac:dyDescent="0.35">
      <c r="A2460" t="str">
        <f t="shared" si="39"/>
        <v>31 DayJanuary-March 2024NHS TaysideColorectal</v>
      </c>
      <c r="B2460" t="s">
        <v>199</v>
      </c>
      <c r="C2460" t="s">
        <v>195</v>
      </c>
      <c r="D2460" t="s">
        <v>6</v>
      </c>
      <c r="E2460" t="s">
        <v>14</v>
      </c>
      <c r="F2460">
        <v>70</v>
      </c>
      <c r="G2460">
        <v>66</v>
      </c>
      <c r="H2460">
        <v>94.285714285714306</v>
      </c>
      <c r="I2460">
        <v>43</v>
      </c>
      <c r="J2460">
        <v>8</v>
      </c>
      <c r="K2460">
        <v>26</v>
      </c>
      <c r="L2460">
        <v>32</v>
      </c>
      <c r="M2460" s="39"/>
    </row>
    <row r="2461" spans="1:13" x14ac:dyDescent="0.35">
      <c r="A2461" t="str">
        <f t="shared" si="39"/>
        <v>31 DayJanuary-March 2024NHS Western IslesColorectal</v>
      </c>
      <c r="B2461" t="s">
        <v>199</v>
      </c>
      <c r="C2461" t="s">
        <v>195</v>
      </c>
      <c r="D2461" t="s">
        <v>7</v>
      </c>
      <c r="E2461" t="s">
        <v>14</v>
      </c>
      <c r="F2461">
        <v>5</v>
      </c>
      <c r="G2461">
        <v>5</v>
      </c>
      <c r="H2461">
        <v>100</v>
      </c>
      <c r="I2461">
        <v>22</v>
      </c>
      <c r="J2461">
        <v>5</v>
      </c>
      <c r="M2461" s="38"/>
    </row>
    <row r="2462" spans="1:13" x14ac:dyDescent="0.35">
      <c r="A2462" t="str">
        <f t="shared" si="39"/>
        <v>31 DayJanuary-March 2024SCANColorectal</v>
      </c>
      <c r="B2462" t="s">
        <v>199</v>
      </c>
      <c r="C2462" t="s">
        <v>195</v>
      </c>
      <c r="D2462" t="s">
        <v>9</v>
      </c>
      <c r="E2462" t="s">
        <v>14</v>
      </c>
      <c r="F2462">
        <v>247</v>
      </c>
      <c r="G2462">
        <v>237</v>
      </c>
      <c r="H2462">
        <v>95.951417004048594</v>
      </c>
      <c r="I2462">
        <v>54</v>
      </c>
      <c r="J2462">
        <v>9</v>
      </c>
      <c r="K2462">
        <v>26</v>
      </c>
      <c r="L2462">
        <v>31</v>
      </c>
      <c r="M2462" s="39"/>
    </row>
    <row r="2463" spans="1:13" x14ac:dyDescent="0.35">
      <c r="A2463" t="str">
        <f t="shared" si="39"/>
        <v>31 DayJanuary-March 2024WOSCANColorectal</v>
      </c>
      <c r="B2463" t="s">
        <v>199</v>
      </c>
      <c r="C2463" t="s">
        <v>195</v>
      </c>
      <c r="D2463" t="s">
        <v>10</v>
      </c>
      <c r="E2463" t="s">
        <v>14</v>
      </c>
      <c r="F2463">
        <v>402</v>
      </c>
      <c r="G2463">
        <v>391</v>
      </c>
      <c r="H2463">
        <v>97.263681592039802</v>
      </c>
      <c r="I2463">
        <v>52</v>
      </c>
      <c r="J2463">
        <v>6</v>
      </c>
      <c r="K2463">
        <v>27</v>
      </c>
      <c r="L2463">
        <v>29</v>
      </c>
      <c r="M2463" s="38"/>
    </row>
    <row r="2464" spans="1:13" x14ac:dyDescent="0.35">
      <c r="A2464" t="str">
        <f t="shared" si="39"/>
        <v>31 DayJanuary-March 2024Golden Jubilee National HospitalColorectal (screened excluded)</v>
      </c>
      <c r="B2464" t="s">
        <v>199</v>
      </c>
      <c r="C2464" t="s">
        <v>195</v>
      </c>
      <c r="D2464" t="s">
        <v>169</v>
      </c>
      <c r="E2464" t="s">
        <v>34</v>
      </c>
      <c r="F2464">
        <v>5</v>
      </c>
      <c r="G2464">
        <v>3</v>
      </c>
      <c r="H2464">
        <v>60</v>
      </c>
      <c r="I2464">
        <v>41</v>
      </c>
      <c r="J2464">
        <v>20</v>
      </c>
      <c r="M2464" s="39"/>
    </row>
    <row r="2465" spans="1:13" x14ac:dyDescent="0.35">
      <c r="A2465" t="str">
        <f t="shared" si="39"/>
        <v>31 DayJanuary-March 2024NCAColorectal (screened excluded)</v>
      </c>
      <c r="B2465" t="s">
        <v>199</v>
      </c>
      <c r="C2465" t="s">
        <v>195</v>
      </c>
      <c r="D2465" t="s">
        <v>150</v>
      </c>
      <c r="E2465" t="s">
        <v>34</v>
      </c>
      <c r="F2465">
        <v>210</v>
      </c>
      <c r="G2465">
        <v>192</v>
      </c>
      <c r="H2465">
        <v>91.428571428571402</v>
      </c>
      <c r="I2465">
        <v>74</v>
      </c>
      <c r="J2465">
        <v>6</v>
      </c>
      <c r="K2465">
        <v>29</v>
      </c>
      <c r="L2465">
        <v>39</v>
      </c>
      <c r="M2465" s="38"/>
    </row>
    <row r="2466" spans="1:13" x14ac:dyDescent="0.35">
      <c r="A2466" t="str">
        <f t="shared" si="39"/>
        <v>31 DayJanuary-March 2024NHS Ayrshire &amp; ArranColorectal (screened excluded)</v>
      </c>
      <c r="B2466" t="s">
        <v>199</v>
      </c>
      <c r="C2466" t="s">
        <v>195</v>
      </c>
      <c r="D2466" t="s">
        <v>162</v>
      </c>
      <c r="E2466" t="s">
        <v>34</v>
      </c>
      <c r="F2466">
        <v>45</v>
      </c>
      <c r="G2466">
        <v>45</v>
      </c>
      <c r="H2466">
        <v>100</v>
      </c>
      <c r="I2466">
        <v>31</v>
      </c>
      <c r="J2466">
        <v>0</v>
      </c>
      <c r="K2466">
        <v>17</v>
      </c>
      <c r="L2466">
        <v>19</v>
      </c>
      <c r="M2466" s="39"/>
    </row>
    <row r="2467" spans="1:13" x14ac:dyDescent="0.35">
      <c r="A2467" t="str">
        <f t="shared" si="39"/>
        <v>31 DayJanuary-March 2024NHS BordersColorectal (screened excluded)</v>
      </c>
      <c r="B2467" t="s">
        <v>199</v>
      </c>
      <c r="C2467" t="s">
        <v>195</v>
      </c>
      <c r="D2467" t="s">
        <v>0</v>
      </c>
      <c r="E2467" t="s">
        <v>34</v>
      </c>
      <c r="F2467">
        <v>17</v>
      </c>
      <c r="G2467">
        <v>17</v>
      </c>
      <c r="H2467">
        <v>100</v>
      </c>
      <c r="I2467">
        <v>21</v>
      </c>
      <c r="J2467">
        <v>8</v>
      </c>
      <c r="M2467" s="38"/>
    </row>
    <row r="2468" spans="1:13" x14ac:dyDescent="0.35">
      <c r="A2468" t="str">
        <f t="shared" si="39"/>
        <v>31 DayJanuary-March 2024NHS Dumfries &amp; GallowayColorectal (screened excluded)</v>
      </c>
      <c r="B2468" t="s">
        <v>199</v>
      </c>
      <c r="C2468" t="s">
        <v>195</v>
      </c>
      <c r="D2468" t="s">
        <v>163</v>
      </c>
      <c r="E2468" t="s">
        <v>34</v>
      </c>
      <c r="F2468">
        <v>24</v>
      </c>
      <c r="G2468">
        <v>24</v>
      </c>
      <c r="H2468">
        <v>100</v>
      </c>
      <c r="I2468">
        <v>30</v>
      </c>
      <c r="J2468">
        <v>10</v>
      </c>
      <c r="M2468" s="39"/>
    </row>
    <row r="2469" spans="1:13" x14ac:dyDescent="0.35">
      <c r="A2469" t="str">
        <f t="shared" si="39"/>
        <v>31 DayJanuary-March 2024NHS FifeColorectal (screened excluded)</v>
      </c>
      <c r="B2469" t="s">
        <v>199</v>
      </c>
      <c r="C2469" t="s">
        <v>195</v>
      </c>
      <c r="D2469" t="s">
        <v>164</v>
      </c>
      <c r="E2469" t="s">
        <v>34</v>
      </c>
      <c r="F2469">
        <v>47</v>
      </c>
      <c r="G2469">
        <v>46</v>
      </c>
      <c r="H2469">
        <v>97.872340425531902</v>
      </c>
      <c r="I2469">
        <v>33</v>
      </c>
      <c r="J2469">
        <v>6</v>
      </c>
      <c r="K2469">
        <v>23</v>
      </c>
      <c r="L2469">
        <v>30</v>
      </c>
      <c r="M2469" s="38"/>
    </row>
    <row r="2470" spans="1:13" x14ac:dyDescent="0.35">
      <c r="A2470" t="str">
        <f t="shared" si="39"/>
        <v>31 DayJanuary-March 2024NHS Forth ValleyColorectal (screened excluded)</v>
      </c>
      <c r="B2470" t="s">
        <v>199</v>
      </c>
      <c r="C2470" t="s">
        <v>195</v>
      </c>
      <c r="D2470" t="s">
        <v>165</v>
      </c>
      <c r="E2470" t="s">
        <v>34</v>
      </c>
      <c r="F2470">
        <v>23</v>
      </c>
      <c r="G2470">
        <v>22</v>
      </c>
      <c r="H2470">
        <v>95.652173913043498</v>
      </c>
      <c r="I2470">
        <v>40</v>
      </c>
      <c r="J2470">
        <v>7</v>
      </c>
      <c r="M2470" s="39"/>
    </row>
    <row r="2471" spans="1:13" x14ac:dyDescent="0.35">
      <c r="A2471" t="str">
        <f t="shared" si="39"/>
        <v>31 DayJanuary-March 2024NHS GrampianColorectal (screened excluded)</v>
      </c>
      <c r="B2471" t="s">
        <v>199</v>
      </c>
      <c r="C2471" t="s">
        <v>195</v>
      </c>
      <c r="D2471" t="s">
        <v>166</v>
      </c>
      <c r="E2471" t="s">
        <v>34</v>
      </c>
      <c r="F2471">
        <v>93</v>
      </c>
      <c r="G2471">
        <v>85</v>
      </c>
      <c r="H2471">
        <v>91.397849462365599</v>
      </c>
      <c r="I2471">
        <v>74</v>
      </c>
      <c r="J2471">
        <v>0</v>
      </c>
      <c r="K2471">
        <v>29</v>
      </c>
      <c r="L2471">
        <v>38</v>
      </c>
      <c r="M2471" s="38"/>
    </row>
    <row r="2472" spans="1:13" x14ac:dyDescent="0.35">
      <c r="A2472" t="str">
        <f t="shared" si="39"/>
        <v>31 DayJanuary-March 2024NHS Greater Glasgow &amp; ClydeColorectal (screened excluded)</v>
      </c>
      <c r="B2472" t="s">
        <v>199</v>
      </c>
      <c r="C2472" t="s">
        <v>195</v>
      </c>
      <c r="D2472" t="s">
        <v>11</v>
      </c>
      <c r="E2472" t="s">
        <v>34</v>
      </c>
      <c r="F2472">
        <v>162</v>
      </c>
      <c r="G2472">
        <v>157</v>
      </c>
      <c r="H2472">
        <v>96.913580246913597</v>
      </c>
      <c r="I2472">
        <v>43</v>
      </c>
      <c r="J2472">
        <v>8</v>
      </c>
      <c r="K2472">
        <v>27</v>
      </c>
      <c r="L2472">
        <v>30</v>
      </c>
      <c r="M2472" s="39"/>
    </row>
    <row r="2473" spans="1:13" x14ac:dyDescent="0.35">
      <c r="A2473" t="str">
        <f t="shared" si="39"/>
        <v>31 DayJanuary-March 2024NHS HighlandColorectal (screened excluded)</v>
      </c>
      <c r="B2473" t="s">
        <v>199</v>
      </c>
      <c r="C2473" t="s">
        <v>195</v>
      </c>
      <c r="D2473" t="s">
        <v>1</v>
      </c>
      <c r="E2473" t="s">
        <v>34</v>
      </c>
      <c r="F2473">
        <v>47</v>
      </c>
      <c r="G2473">
        <v>40</v>
      </c>
      <c r="H2473">
        <v>85.106382978723403</v>
      </c>
      <c r="I2473">
        <v>43</v>
      </c>
      <c r="J2473">
        <v>14</v>
      </c>
      <c r="K2473">
        <v>38</v>
      </c>
      <c r="L2473">
        <v>41</v>
      </c>
      <c r="M2473" s="38"/>
    </row>
    <row r="2474" spans="1:13" x14ac:dyDescent="0.35">
      <c r="A2474" t="str">
        <f t="shared" si="39"/>
        <v>31 DayJanuary-March 2024NHS LanarkshireColorectal (screened excluded)</v>
      </c>
      <c r="B2474" t="s">
        <v>199</v>
      </c>
      <c r="C2474" t="s">
        <v>195</v>
      </c>
      <c r="D2474" t="s">
        <v>2</v>
      </c>
      <c r="E2474" t="s">
        <v>34</v>
      </c>
      <c r="F2474">
        <v>95</v>
      </c>
      <c r="G2474">
        <v>94</v>
      </c>
      <c r="H2474">
        <v>98.947368421052602</v>
      </c>
      <c r="I2474">
        <v>33</v>
      </c>
      <c r="J2474">
        <v>1</v>
      </c>
      <c r="K2474">
        <v>22</v>
      </c>
      <c r="L2474">
        <v>26</v>
      </c>
      <c r="M2474" s="39"/>
    </row>
    <row r="2475" spans="1:13" x14ac:dyDescent="0.35">
      <c r="A2475" t="str">
        <f t="shared" si="39"/>
        <v>31 DayJanuary-March 2024NHS LothianColorectal (screened excluded)</v>
      </c>
      <c r="B2475" t="s">
        <v>199</v>
      </c>
      <c r="C2475" t="s">
        <v>195</v>
      </c>
      <c r="D2475" t="s">
        <v>3</v>
      </c>
      <c r="E2475" t="s">
        <v>34</v>
      </c>
      <c r="F2475">
        <v>103</v>
      </c>
      <c r="G2475">
        <v>98</v>
      </c>
      <c r="H2475">
        <v>95.145631067961205</v>
      </c>
      <c r="I2475">
        <v>54</v>
      </c>
      <c r="J2475">
        <v>10</v>
      </c>
      <c r="K2475">
        <v>27</v>
      </c>
      <c r="L2475">
        <v>31</v>
      </c>
      <c r="M2475" s="38"/>
    </row>
    <row r="2476" spans="1:13" x14ac:dyDescent="0.35">
      <c r="A2476" t="str">
        <f t="shared" si="39"/>
        <v>31 DayJanuary-March 2024NHS OrkneyColorectal (screened excluded)</v>
      </c>
      <c r="B2476" t="s">
        <v>199</v>
      </c>
      <c r="C2476" t="s">
        <v>195</v>
      </c>
      <c r="D2476" t="s">
        <v>4</v>
      </c>
      <c r="E2476" t="s">
        <v>34</v>
      </c>
      <c r="F2476">
        <v>1</v>
      </c>
      <c r="G2476">
        <v>1</v>
      </c>
      <c r="H2476">
        <v>100</v>
      </c>
      <c r="I2476">
        <v>20</v>
      </c>
      <c r="M2476" s="39"/>
    </row>
    <row r="2477" spans="1:13" x14ac:dyDescent="0.35">
      <c r="A2477" t="str">
        <f t="shared" si="39"/>
        <v>31 DayJanuary-March 2024NHS ScotlandColorectal (screened excluded)</v>
      </c>
      <c r="B2477" t="s">
        <v>199</v>
      </c>
      <c r="C2477" t="s">
        <v>195</v>
      </c>
      <c r="D2477" t="s">
        <v>8</v>
      </c>
      <c r="E2477" t="s">
        <v>34</v>
      </c>
      <c r="F2477">
        <v>731</v>
      </c>
      <c r="G2477">
        <v>698</v>
      </c>
      <c r="H2477">
        <v>95.485636114911102</v>
      </c>
      <c r="I2477">
        <v>74</v>
      </c>
      <c r="J2477">
        <v>7</v>
      </c>
      <c r="K2477">
        <v>27</v>
      </c>
      <c r="L2477">
        <v>31</v>
      </c>
      <c r="M2477" s="38"/>
    </row>
    <row r="2478" spans="1:13" x14ac:dyDescent="0.35">
      <c r="A2478" t="str">
        <f t="shared" si="39"/>
        <v>31 DayJanuary-March 2024NHS TaysideColorectal (screened excluded)</v>
      </c>
      <c r="B2478" t="s">
        <v>199</v>
      </c>
      <c r="C2478" t="s">
        <v>195</v>
      </c>
      <c r="D2478" t="s">
        <v>6</v>
      </c>
      <c r="E2478" t="s">
        <v>34</v>
      </c>
      <c r="F2478">
        <v>64</v>
      </c>
      <c r="G2478">
        <v>61</v>
      </c>
      <c r="H2478">
        <v>95.3125</v>
      </c>
      <c r="I2478">
        <v>43</v>
      </c>
      <c r="J2478">
        <v>10</v>
      </c>
      <c r="K2478">
        <v>26</v>
      </c>
      <c r="L2478">
        <v>31</v>
      </c>
      <c r="M2478" s="39"/>
    </row>
    <row r="2479" spans="1:13" x14ac:dyDescent="0.35">
      <c r="A2479" t="str">
        <f t="shared" si="39"/>
        <v>31 DayJanuary-March 2024NHS Western IslesColorectal (screened excluded)</v>
      </c>
      <c r="B2479" t="s">
        <v>199</v>
      </c>
      <c r="C2479" t="s">
        <v>195</v>
      </c>
      <c r="D2479" t="s">
        <v>7</v>
      </c>
      <c r="E2479" t="s">
        <v>34</v>
      </c>
      <c r="F2479">
        <v>5</v>
      </c>
      <c r="G2479">
        <v>5</v>
      </c>
      <c r="H2479">
        <v>100</v>
      </c>
      <c r="I2479">
        <v>22</v>
      </c>
      <c r="J2479">
        <v>5</v>
      </c>
      <c r="M2479" s="38"/>
    </row>
    <row r="2480" spans="1:13" x14ac:dyDescent="0.35">
      <c r="A2480" t="str">
        <f t="shared" si="39"/>
        <v>31 DayJanuary-March 2024SCANColorectal (screened excluded)</v>
      </c>
      <c r="B2480" t="s">
        <v>199</v>
      </c>
      <c r="C2480" t="s">
        <v>195</v>
      </c>
      <c r="D2480" t="s">
        <v>9</v>
      </c>
      <c r="E2480" t="s">
        <v>34</v>
      </c>
      <c r="F2480">
        <v>191</v>
      </c>
      <c r="G2480">
        <v>185</v>
      </c>
      <c r="H2480">
        <v>96.858638743455501</v>
      </c>
      <c r="I2480">
        <v>54</v>
      </c>
      <c r="J2480">
        <v>9</v>
      </c>
      <c r="K2480">
        <v>26</v>
      </c>
      <c r="L2480">
        <v>30</v>
      </c>
      <c r="M2480" s="39"/>
    </row>
    <row r="2481" spans="1:13" x14ac:dyDescent="0.35">
      <c r="A2481" t="str">
        <f t="shared" si="39"/>
        <v>31 DayJanuary-March 2024WOSCANColorectal (screened excluded)</v>
      </c>
      <c r="B2481" t="s">
        <v>199</v>
      </c>
      <c r="C2481" t="s">
        <v>195</v>
      </c>
      <c r="D2481" t="s">
        <v>10</v>
      </c>
      <c r="E2481" t="s">
        <v>34</v>
      </c>
      <c r="F2481">
        <v>325</v>
      </c>
      <c r="G2481">
        <v>318</v>
      </c>
      <c r="H2481">
        <v>97.846153846153896</v>
      </c>
      <c r="I2481">
        <v>43</v>
      </c>
      <c r="J2481">
        <v>5</v>
      </c>
      <c r="K2481">
        <v>26</v>
      </c>
      <c r="L2481">
        <v>28</v>
      </c>
      <c r="M2481" s="38"/>
    </row>
    <row r="2482" spans="1:13" x14ac:dyDescent="0.35">
      <c r="A2482" t="str">
        <f t="shared" si="39"/>
        <v>31 DayJanuary-March 2024Golden Jubilee National HospitalColorectal (screened only)</v>
      </c>
      <c r="B2482" t="s">
        <v>199</v>
      </c>
      <c r="C2482" t="s">
        <v>195</v>
      </c>
      <c r="D2482" t="s">
        <v>169</v>
      </c>
      <c r="E2482" t="s">
        <v>35</v>
      </c>
      <c r="F2482">
        <v>2</v>
      </c>
      <c r="G2482">
        <v>1</v>
      </c>
      <c r="H2482">
        <v>50</v>
      </c>
      <c r="I2482">
        <v>56</v>
      </c>
      <c r="M2482" s="39"/>
    </row>
    <row r="2483" spans="1:13" x14ac:dyDescent="0.35">
      <c r="A2483" t="str">
        <f t="shared" si="39"/>
        <v>31 DayJanuary-March 2024NCAColorectal (screened only)</v>
      </c>
      <c r="B2483" t="s">
        <v>199</v>
      </c>
      <c r="C2483" t="s">
        <v>195</v>
      </c>
      <c r="D2483" t="s">
        <v>150</v>
      </c>
      <c r="E2483" t="s">
        <v>35</v>
      </c>
      <c r="F2483">
        <v>32</v>
      </c>
      <c r="G2483">
        <v>29</v>
      </c>
      <c r="H2483">
        <v>90.625</v>
      </c>
      <c r="I2483">
        <v>80</v>
      </c>
      <c r="J2483">
        <v>17</v>
      </c>
      <c r="M2483" s="38"/>
    </row>
    <row r="2484" spans="1:13" x14ac:dyDescent="0.35">
      <c r="A2484" t="str">
        <f t="shared" si="39"/>
        <v>31 DayJanuary-March 2024NHS Ayrshire &amp; ArranColorectal (screened only)</v>
      </c>
      <c r="B2484" t="s">
        <v>199</v>
      </c>
      <c r="C2484" t="s">
        <v>195</v>
      </c>
      <c r="D2484" t="s">
        <v>162</v>
      </c>
      <c r="E2484" t="s">
        <v>35</v>
      </c>
      <c r="F2484">
        <v>22</v>
      </c>
      <c r="G2484">
        <v>22</v>
      </c>
      <c r="H2484">
        <v>100</v>
      </c>
      <c r="I2484">
        <v>26</v>
      </c>
      <c r="J2484">
        <v>2</v>
      </c>
      <c r="M2484" s="39"/>
    </row>
    <row r="2485" spans="1:13" x14ac:dyDescent="0.35">
      <c r="A2485" t="str">
        <f t="shared" si="39"/>
        <v>31 DayJanuary-March 2024NHS BordersColorectal (screened only)</v>
      </c>
      <c r="B2485" t="s">
        <v>199</v>
      </c>
      <c r="C2485" t="s">
        <v>195</v>
      </c>
      <c r="D2485" t="s">
        <v>0</v>
      </c>
      <c r="E2485" t="s">
        <v>35</v>
      </c>
      <c r="F2485">
        <v>3</v>
      </c>
      <c r="G2485">
        <v>3</v>
      </c>
      <c r="H2485">
        <v>100</v>
      </c>
      <c r="I2485">
        <v>13</v>
      </c>
      <c r="J2485">
        <v>11</v>
      </c>
      <c r="M2485" s="38"/>
    </row>
    <row r="2486" spans="1:13" x14ac:dyDescent="0.35">
      <c r="A2486" t="str">
        <f t="shared" si="39"/>
        <v>31 DayJanuary-March 2024NHS Dumfries &amp; GallowayColorectal (screened only)</v>
      </c>
      <c r="B2486" t="s">
        <v>199</v>
      </c>
      <c r="C2486" t="s">
        <v>195</v>
      </c>
      <c r="D2486" t="s">
        <v>163</v>
      </c>
      <c r="E2486" t="s">
        <v>35</v>
      </c>
      <c r="F2486">
        <v>5</v>
      </c>
      <c r="G2486">
        <v>5</v>
      </c>
      <c r="H2486">
        <v>100</v>
      </c>
      <c r="I2486">
        <v>22</v>
      </c>
      <c r="J2486">
        <v>12</v>
      </c>
      <c r="M2486" s="39"/>
    </row>
    <row r="2487" spans="1:13" x14ac:dyDescent="0.35">
      <c r="A2487" t="str">
        <f t="shared" si="39"/>
        <v>31 DayJanuary-March 2024NHS FifeColorectal (screened only)</v>
      </c>
      <c r="B2487" t="s">
        <v>199</v>
      </c>
      <c r="C2487" t="s">
        <v>195</v>
      </c>
      <c r="D2487" t="s">
        <v>164</v>
      </c>
      <c r="E2487" t="s">
        <v>35</v>
      </c>
      <c r="F2487">
        <v>17</v>
      </c>
      <c r="G2487">
        <v>17</v>
      </c>
      <c r="H2487">
        <v>100</v>
      </c>
      <c r="I2487">
        <v>21</v>
      </c>
      <c r="J2487">
        <v>8</v>
      </c>
      <c r="M2487" s="38"/>
    </row>
    <row r="2488" spans="1:13" x14ac:dyDescent="0.35">
      <c r="A2488" t="str">
        <f t="shared" si="39"/>
        <v>31 DayJanuary-March 2024NHS Forth ValleyColorectal (screened only)</v>
      </c>
      <c r="B2488" t="s">
        <v>199</v>
      </c>
      <c r="C2488" t="s">
        <v>195</v>
      </c>
      <c r="D2488" t="s">
        <v>165</v>
      </c>
      <c r="E2488" t="s">
        <v>35</v>
      </c>
      <c r="F2488">
        <v>7</v>
      </c>
      <c r="G2488">
        <v>6</v>
      </c>
      <c r="H2488">
        <v>85.714285714285694</v>
      </c>
      <c r="I2488">
        <v>47</v>
      </c>
      <c r="J2488">
        <v>15</v>
      </c>
      <c r="M2488" s="39"/>
    </row>
    <row r="2489" spans="1:13" x14ac:dyDescent="0.35">
      <c r="A2489" t="str">
        <f t="shared" si="39"/>
        <v>31 DayJanuary-March 2024NHS GrampianColorectal (screened only)</v>
      </c>
      <c r="B2489" t="s">
        <v>199</v>
      </c>
      <c r="C2489" t="s">
        <v>195</v>
      </c>
      <c r="D2489" t="s">
        <v>166</v>
      </c>
      <c r="E2489" t="s">
        <v>35</v>
      </c>
      <c r="F2489">
        <v>8</v>
      </c>
      <c r="G2489">
        <v>7</v>
      </c>
      <c r="H2489">
        <v>87.5</v>
      </c>
      <c r="I2489">
        <v>80</v>
      </c>
      <c r="J2489">
        <v>23</v>
      </c>
      <c r="M2489" s="38"/>
    </row>
    <row r="2490" spans="1:13" x14ac:dyDescent="0.35">
      <c r="A2490" t="str">
        <f t="shared" si="39"/>
        <v>31 DayJanuary-March 2024NHS Greater Glasgow &amp; ClydeColorectal (screened only)</v>
      </c>
      <c r="B2490" t="s">
        <v>199</v>
      </c>
      <c r="C2490" t="s">
        <v>195</v>
      </c>
      <c r="D2490" t="s">
        <v>11</v>
      </c>
      <c r="E2490" t="s">
        <v>35</v>
      </c>
      <c r="F2490">
        <v>31</v>
      </c>
      <c r="G2490">
        <v>28</v>
      </c>
      <c r="H2490">
        <v>90.322580645161295</v>
      </c>
      <c r="I2490">
        <v>52</v>
      </c>
      <c r="J2490">
        <v>17</v>
      </c>
      <c r="M2490" s="39"/>
    </row>
    <row r="2491" spans="1:13" x14ac:dyDescent="0.35">
      <c r="A2491" t="str">
        <f t="shared" si="39"/>
        <v>31 DayJanuary-March 2024NHS HighlandColorectal (screened only)</v>
      </c>
      <c r="B2491" t="s">
        <v>199</v>
      </c>
      <c r="C2491" t="s">
        <v>195</v>
      </c>
      <c r="D2491" t="s">
        <v>1</v>
      </c>
      <c r="E2491" t="s">
        <v>35</v>
      </c>
      <c r="F2491">
        <v>18</v>
      </c>
      <c r="G2491">
        <v>17</v>
      </c>
      <c r="H2491">
        <v>94.4444444444444</v>
      </c>
      <c r="I2491">
        <v>36</v>
      </c>
      <c r="J2491">
        <v>18</v>
      </c>
      <c r="M2491" s="38"/>
    </row>
    <row r="2492" spans="1:13" x14ac:dyDescent="0.35">
      <c r="A2492" t="str">
        <f t="shared" si="39"/>
        <v>31 DayJanuary-March 2024NHS LanarkshireColorectal (screened only)</v>
      </c>
      <c r="B2492" t="s">
        <v>199</v>
      </c>
      <c r="C2492" t="s">
        <v>195</v>
      </c>
      <c r="D2492" t="s">
        <v>2</v>
      </c>
      <c r="E2492" t="s">
        <v>35</v>
      </c>
      <c r="F2492">
        <v>17</v>
      </c>
      <c r="G2492">
        <v>17</v>
      </c>
      <c r="H2492">
        <v>100</v>
      </c>
      <c r="I2492">
        <v>27</v>
      </c>
      <c r="J2492">
        <v>10</v>
      </c>
      <c r="M2492" s="39"/>
    </row>
    <row r="2493" spans="1:13" x14ac:dyDescent="0.35">
      <c r="A2493" t="str">
        <f t="shared" si="39"/>
        <v>31 DayJanuary-March 2024NHS LothianColorectal (screened only)</v>
      </c>
      <c r="B2493" t="s">
        <v>199</v>
      </c>
      <c r="C2493" t="s">
        <v>195</v>
      </c>
      <c r="D2493" t="s">
        <v>3</v>
      </c>
      <c r="E2493" t="s">
        <v>35</v>
      </c>
      <c r="F2493">
        <v>31</v>
      </c>
      <c r="G2493">
        <v>27</v>
      </c>
      <c r="H2493">
        <v>87.096774193548399</v>
      </c>
      <c r="I2493">
        <v>47</v>
      </c>
      <c r="J2493">
        <v>10</v>
      </c>
      <c r="M2493" s="38"/>
    </row>
    <row r="2494" spans="1:13" x14ac:dyDescent="0.35">
      <c r="A2494" t="str">
        <f t="shared" si="39"/>
        <v>31 DayJanuary-March 2024NHS ScotlandColorectal (screened only)</v>
      </c>
      <c r="B2494" t="s">
        <v>199</v>
      </c>
      <c r="C2494" t="s">
        <v>195</v>
      </c>
      <c r="D2494" t="s">
        <v>8</v>
      </c>
      <c r="E2494" t="s">
        <v>35</v>
      </c>
      <c r="F2494">
        <v>167</v>
      </c>
      <c r="G2494">
        <v>155</v>
      </c>
      <c r="H2494">
        <v>92.814371257485007</v>
      </c>
      <c r="I2494">
        <v>80</v>
      </c>
      <c r="J2494">
        <v>10</v>
      </c>
      <c r="K2494">
        <v>27</v>
      </c>
      <c r="L2494">
        <v>37</v>
      </c>
      <c r="M2494" s="39"/>
    </row>
    <row r="2495" spans="1:13" x14ac:dyDescent="0.35">
      <c r="A2495" t="str">
        <f t="shared" si="39"/>
        <v>31 DayJanuary-March 2024NHS TaysideColorectal (screened only)</v>
      </c>
      <c r="B2495" t="s">
        <v>199</v>
      </c>
      <c r="C2495" t="s">
        <v>195</v>
      </c>
      <c r="D2495" t="s">
        <v>6</v>
      </c>
      <c r="E2495" t="s">
        <v>35</v>
      </c>
      <c r="F2495">
        <v>6</v>
      </c>
      <c r="G2495">
        <v>5</v>
      </c>
      <c r="H2495">
        <v>83.3333333333333</v>
      </c>
      <c r="I2495">
        <v>34</v>
      </c>
      <c r="J2495">
        <v>8</v>
      </c>
      <c r="M2495" s="38"/>
    </row>
    <row r="2496" spans="1:13" x14ac:dyDescent="0.35">
      <c r="A2496" t="str">
        <f t="shared" si="39"/>
        <v>31 DayJanuary-March 2024SCANColorectal (screened only)</v>
      </c>
      <c r="B2496" t="s">
        <v>199</v>
      </c>
      <c r="C2496" t="s">
        <v>195</v>
      </c>
      <c r="D2496" t="s">
        <v>9</v>
      </c>
      <c r="E2496" t="s">
        <v>35</v>
      </c>
      <c r="F2496">
        <v>56</v>
      </c>
      <c r="G2496">
        <v>52</v>
      </c>
      <c r="H2496">
        <v>92.857142857142904</v>
      </c>
      <c r="I2496">
        <v>47</v>
      </c>
      <c r="J2496">
        <v>10</v>
      </c>
      <c r="K2496">
        <v>24</v>
      </c>
      <c r="L2496">
        <v>38</v>
      </c>
      <c r="M2496" s="39"/>
    </row>
    <row r="2497" spans="1:13" x14ac:dyDescent="0.35">
      <c r="A2497" t="str">
        <f t="shared" si="39"/>
        <v>31 DayJanuary-March 2024WOSCANColorectal (screened only)</v>
      </c>
      <c r="B2497" t="s">
        <v>199</v>
      </c>
      <c r="C2497" t="s">
        <v>195</v>
      </c>
      <c r="D2497" t="s">
        <v>10</v>
      </c>
      <c r="E2497" t="s">
        <v>35</v>
      </c>
      <c r="F2497">
        <v>77</v>
      </c>
      <c r="G2497">
        <v>73</v>
      </c>
      <c r="H2497">
        <v>94.805194805194802</v>
      </c>
      <c r="I2497">
        <v>52</v>
      </c>
      <c r="J2497">
        <v>8</v>
      </c>
      <c r="K2497">
        <v>27</v>
      </c>
      <c r="L2497">
        <v>31</v>
      </c>
      <c r="M2497" s="38"/>
    </row>
    <row r="2498" spans="1:13" x14ac:dyDescent="0.35">
      <c r="A2498" t="str">
        <f t="shared" si="39"/>
        <v>31 DayJanuary-March 2024NCAHead &amp; Neck</v>
      </c>
      <c r="B2498" t="s">
        <v>199</v>
      </c>
      <c r="C2498" t="s">
        <v>195</v>
      </c>
      <c r="D2498" t="s">
        <v>150</v>
      </c>
      <c r="E2498" t="s">
        <v>15</v>
      </c>
      <c r="F2498">
        <v>68</v>
      </c>
      <c r="G2498">
        <v>66</v>
      </c>
      <c r="H2498">
        <v>97.058823529411796</v>
      </c>
      <c r="I2498">
        <v>35</v>
      </c>
      <c r="J2498">
        <v>18</v>
      </c>
      <c r="K2498">
        <v>27</v>
      </c>
      <c r="L2498">
        <v>29</v>
      </c>
      <c r="M2498" s="39"/>
    </row>
    <row r="2499" spans="1:13" x14ac:dyDescent="0.35">
      <c r="A2499" t="str">
        <f t="shared" si="39"/>
        <v>31 DayJanuary-March 2024NHS Ayrshire &amp; ArranHead &amp; Neck</v>
      </c>
      <c r="B2499" t="s">
        <v>199</v>
      </c>
      <c r="C2499" t="s">
        <v>195</v>
      </c>
      <c r="D2499" t="s">
        <v>162</v>
      </c>
      <c r="E2499" t="s">
        <v>15</v>
      </c>
      <c r="F2499">
        <v>8</v>
      </c>
      <c r="G2499">
        <v>8</v>
      </c>
      <c r="H2499">
        <v>100</v>
      </c>
      <c r="I2499">
        <v>19</v>
      </c>
      <c r="J2499">
        <v>0</v>
      </c>
      <c r="M2499" s="38"/>
    </row>
    <row r="2500" spans="1:13" x14ac:dyDescent="0.35">
      <c r="A2500" t="str">
        <f t="shared" si="39"/>
        <v>31 DayJanuary-March 2024NHS BordersHead &amp; Neck</v>
      </c>
      <c r="B2500" t="s">
        <v>199</v>
      </c>
      <c r="C2500" t="s">
        <v>195</v>
      </c>
      <c r="D2500" t="s">
        <v>0</v>
      </c>
      <c r="E2500" t="s">
        <v>15</v>
      </c>
      <c r="F2500">
        <v>1</v>
      </c>
      <c r="G2500">
        <v>1</v>
      </c>
      <c r="H2500">
        <v>100</v>
      </c>
      <c r="I2500">
        <v>0</v>
      </c>
      <c r="M2500" s="39"/>
    </row>
    <row r="2501" spans="1:13" x14ac:dyDescent="0.35">
      <c r="A2501" t="str">
        <f t="shared" si="39"/>
        <v>31 DayJanuary-March 2024NHS Dumfries &amp; GallowayHead &amp; Neck</v>
      </c>
      <c r="B2501" t="s">
        <v>199</v>
      </c>
      <c r="C2501" t="s">
        <v>195</v>
      </c>
      <c r="D2501" t="s">
        <v>163</v>
      </c>
      <c r="E2501" t="s">
        <v>15</v>
      </c>
      <c r="F2501">
        <v>3</v>
      </c>
      <c r="G2501">
        <v>3</v>
      </c>
      <c r="H2501">
        <v>100</v>
      </c>
      <c r="I2501">
        <v>11</v>
      </c>
      <c r="J2501">
        <v>10</v>
      </c>
      <c r="M2501" s="38"/>
    </row>
    <row r="2502" spans="1:13" x14ac:dyDescent="0.35">
      <c r="A2502" t="str">
        <f t="shared" si="39"/>
        <v>31 DayJanuary-March 2024NHS FifeHead &amp; Neck</v>
      </c>
      <c r="B2502" t="s">
        <v>199</v>
      </c>
      <c r="C2502" t="s">
        <v>195</v>
      </c>
      <c r="D2502" t="s">
        <v>164</v>
      </c>
      <c r="E2502" t="s">
        <v>15</v>
      </c>
      <c r="F2502">
        <v>2</v>
      </c>
      <c r="G2502">
        <v>2</v>
      </c>
      <c r="H2502">
        <v>100</v>
      </c>
      <c r="I2502">
        <v>0</v>
      </c>
      <c r="M2502" s="39"/>
    </row>
    <row r="2503" spans="1:13" x14ac:dyDescent="0.35">
      <c r="A2503" t="str">
        <f t="shared" si="39"/>
        <v>31 DayJanuary-March 2024NHS Forth ValleyHead &amp; Neck</v>
      </c>
      <c r="B2503" t="s">
        <v>199</v>
      </c>
      <c r="C2503" t="s">
        <v>195</v>
      </c>
      <c r="D2503" t="s">
        <v>165</v>
      </c>
      <c r="E2503" t="s">
        <v>15</v>
      </c>
      <c r="F2503">
        <v>5</v>
      </c>
      <c r="G2503">
        <v>5</v>
      </c>
      <c r="H2503">
        <v>100</v>
      </c>
      <c r="I2503">
        <v>25</v>
      </c>
      <c r="J2503">
        <v>11</v>
      </c>
      <c r="M2503" s="38"/>
    </row>
    <row r="2504" spans="1:13" x14ac:dyDescent="0.35">
      <c r="A2504" t="str">
        <f t="shared" si="39"/>
        <v>31 DayJanuary-March 2024NHS GrampianHead &amp; Neck</v>
      </c>
      <c r="B2504" t="s">
        <v>199</v>
      </c>
      <c r="C2504" t="s">
        <v>195</v>
      </c>
      <c r="D2504" t="s">
        <v>166</v>
      </c>
      <c r="E2504" t="s">
        <v>15</v>
      </c>
      <c r="F2504">
        <v>27</v>
      </c>
      <c r="G2504">
        <v>27</v>
      </c>
      <c r="H2504">
        <v>100</v>
      </c>
      <c r="I2504">
        <v>28</v>
      </c>
      <c r="J2504">
        <v>19</v>
      </c>
      <c r="M2504" s="39"/>
    </row>
    <row r="2505" spans="1:13" x14ac:dyDescent="0.35">
      <c r="A2505" t="str">
        <f t="shared" si="39"/>
        <v>31 DayJanuary-March 2024NHS Greater Glasgow &amp; ClydeHead &amp; Neck</v>
      </c>
      <c r="B2505" t="s">
        <v>199</v>
      </c>
      <c r="C2505" t="s">
        <v>195</v>
      </c>
      <c r="D2505" t="s">
        <v>11</v>
      </c>
      <c r="E2505" t="s">
        <v>15</v>
      </c>
      <c r="F2505">
        <v>104</v>
      </c>
      <c r="G2505">
        <v>96</v>
      </c>
      <c r="H2505">
        <v>92.307692307692307</v>
      </c>
      <c r="I2505">
        <v>41</v>
      </c>
      <c r="J2505">
        <v>18</v>
      </c>
      <c r="K2505">
        <v>31</v>
      </c>
      <c r="L2505">
        <v>34</v>
      </c>
      <c r="M2505" s="38"/>
    </row>
    <row r="2506" spans="1:13" x14ac:dyDescent="0.35">
      <c r="A2506" t="str">
        <f t="shared" si="39"/>
        <v>31 DayJanuary-March 2024NHS HighlandHead &amp; Neck</v>
      </c>
      <c r="B2506" t="s">
        <v>199</v>
      </c>
      <c r="C2506" t="s">
        <v>195</v>
      </c>
      <c r="D2506" t="s">
        <v>1</v>
      </c>
      <c r="E2506" t="s">
        <v>15</v>
      </c>
      <c r="F2506">
        <v>12</v>
      </c>
      <c r="G2506">
        <v>12</v>
      </c>
      <c r="H2506">
        <v>100</v>
      </c>
      <c r="I2506">
        <v>31</v>
      </c>
      <c r="J2506">
        <v>16</v>
      </c>
      <c r="M2506" s="39"/>
    </row>
    <row r="2507" spans="1:13" x14ac:dyDescent="0.35">
      <c r="A2507" t="str">
        <f t="shared" si="39"/>
        <v>31 DayJanuary-March 2024NHS LanarkshireHead &amp; Neck</v>
      </c>
      <c r="B2507" t="s">
        <v>199</v>
      </c>
      <c r="C2507" t="s">
        <v>195</v>
      </c>
      <c r="D2507" t="s">
        <v>2</v>
      </c>
      <c r="E2507" t="s">
        <v>15</v>
      </c>
      <c r="F2507">
        <v>10</v>
      </c>
      <c r="G2507">
        <v>10</v>
      </c>
      <c r="H2507">
        <v>100</v>
      </c>
      <c r="I2507">
        <v>20</v>
      </c>
      <c r="J2507">
        <v>4</v>
      </c>
      <c r="M2507" s="38"/>
    </row>
    <row r="2508" spans="1:13" x14ac:dyDescent="0.35">
      <c r="A2508" t="str">
        <f t="shared" si="39"/>
        <v>31 DayJanuary-March 2024NHS LothianHead &amp; Neck</v>
      </c>
      <c r="B2508" t="s">
        <v>199</v>
      </c>
      <c r="C2508" t="s">
        <v>195</v>
      </c>
      <c r="D2508" t="s">
        <v>3</v>
      </c>
      <c r="E2508" t="s">
        <v>15</v>
      </c>
      <c r="F2508">
        <v>57</v>
      </c>
      <c r="G2508">
        <v>54</v>
      </c>
      <c r="H2508">
        <v>94.736842105263193</v>
      </c>
      <c r="I2508">
        <v>41</v>
      </c>
      <c r="J2508">
        <v>13</v>
      </c>
      <c r="K2508">
        <v>27</v>
      </c>
      <c r="L2508">
        <v>30</v>
      </c>
      <c r="M2508" s="39"/>
    </row>
    <row r="2509" spans="1:13" x14ac:dyDescent="0.35">
      <c r="A2509" t="str">
        <f t="shared" si="39"/>
        <v>31 DayJanuary-March 2024NHS ScotlandHead &amp; Neck</v>
      </c>
      <c r="B2509" t="s">
        <v>199</v>
      </c>
      <c r="C2509" t="s">
        <v>195</v>
      </c>
      <c r="D2509" t="s">
        <v>8</v>
      </c>
      <c r="E2509" t="s">
        <v>15</v>
      </c>
      <c r="F2509">
        <v>258</v>
      </c>
      <c r="G2509">
        <v>245</v>
      </c>
      <c r="H2509">
        <v>94.9612403100775</v>
      </c>
      <c r="I2509">
        <v>41</v>
      </c>
      <c r="J2509">
        <v>16</v>
      </c>
      <c r="K2509">
        <v>28</v>
      </c>
      <c r="L2509">
        <v>31</v>
      </c>
      <c r="M2509" s="38"/>
    </row>
    <row r="2510" spans="1:13" x14ac:dyDescent="0.35">
      <c r="A2510" t="str">
        <f t="shared" si="39"/>
        <v>31 DayJanuary-March 2024NHS TaysideHead &amp; Neck</v>
      </c>
      <c r="B2510" t="s">
        <v>199</v>
      </c>
      <c r="C2510" t="s">
        <v>195</v>
      </c>
      <c r="D2510" t="s">
        <v>6</v>
      </c>
      <c r="E2510" t="s">
        <v>15</v>
      </c>
      <c r="F2510">
        <v>29</v>
      </c>
      <c r="G2510">
        <v>27</v>
      </c>
      <c r="H2510">
        <v>93.103448275862107</v>
      </c>
      <c r="I2510">
        <v>35</v>
      </c>
      <c r="J2510">
        <v>13</v>
      </c>
      <c r="M2510" s="39"/>
    </row>
    <row r="2511" spans="1:13" x14ac:dyDescent="0.35">
      <c r="A2511" t="str">
        <f t="shared" si="39"/>
        <v>31 DayJanuary-March 2024SCANHead &amp; Neck</v>
      </c>
      <c r="B2511" t="s">
        <v>199</v>
      </c>
      <c r="C2511" t="s">
        <v>195</v>
      </c>
      <c r="D2511" t="s">
        <v>9</v>
      </c>
      <c r="E2511" t="s">
        <v>15</v>
      </c>
      <c r="F2511">
        <v>63</v>
      </c>
      <c r="G2511">
        <v>60</v>
      </c>
      <c r="H2511">
        <v>95.238095238095198</v>
      </c>
      <c r="I2511">
        <v>41</v>
      </c>
      <c r="J2511">
        <v>11</v>
      </c>
      <c r="K2511">
        <v>27</v>
      </c>
      <c r="L2511">
        <v>30</v>
      </c>
      <c r="M2511" s="38"/>
    </row>
    <row r="2512" spans="1:13" x14ac:dyDescent="0.35">
      <c r="A2512" t="str">
        <f t="shared" si="39"/>
        <v>31 DayJanuary-March 2024WOSCANHead &amp; Neck</v>
      </c>
      <c r="B2512" t="s">
        <v>199</v>
      </c>
      <c r="C2512" t="s">
        <v>195</v>
      </c>
      <c r="D2512" t="s">
        <v>10</v>
      </c>
      <c r="E2512" t="s">
        <v>15</v>
      </c>
      <c r="F2512">
        <v>127</v>
      </c>
      <c r="G2512">
        <v>119</v>
      </c>
      <c r="H2512">
        <v>93.7007874015748</v>
      </c>
      <c r="I2512">
        <v>41</v>
      </c>
      <c r="J2512">
        <v>17</v>
      </c>
      <c r="K2512">
        <v>29</v>
      </c>
      <c r="L2512">
        <v>34</v>
      </c>
      <c r="M2512" s="39"/>
    </row>
    <row r="2513" spans="1:13" x14ac:dyDescent="0.35">
      <c r="A2513" t="str">
        <f t="shared" si="39"/>
        <v>31 DayJanuary-March 2024Golden Jubilee National HospitalLung</v>
      </c>
      <c r="B2513" t="s">
        <v>199</v>
      </c>
      <c r="C2513" t="s">
        <v>195</v>
      </c>
      <c r="D2513" t="s">
        <v>169</v>
      </c>
      <c r="E2513" t="s">
        <v>16</v>
      </c>
      <c r="F2513">
        <v>110</v>
      </c>
      <c r="G2513">
        <v>110</v>
      </c>
      <c r="H2513">
        <v>100</v>
      </c>
      <c r="I2513">
        <v>31</v>
      </c>
      <c r="J2513">
        <v>11</v>
      </c>
      <c r="K2513">
        <v>21</v>
      </c>
      <c r="L2513">
        <v>26</v>
      </c>
      <c r="M2513" s="38"/>
    </row>
    <row r="2514" spans="1:13" x14ac:dyDescent="0.35">
      <c r="A2514" t="str">
        <f t="shared" ref="A2514:A2577" si="40">CONCATENATE(B2514,C2514,D2514,E2514)</f>
        <v>31 DayJanuary-March 2024NCALung</v>
      </c>
      <c r="B2514" t="s">
        <v>199</v>
      </c>
      <c r="C2514" t="s">
        <v>195</v>
      </c>
      <c r="D2514" t="s">
        <v>150</v>
      </c>
      <c r="E2514" t="s">
        <v>16</v>
      </c>
      <c r="F2514">
        <v>213</v>
      </c>
      <c r="G2514">
        <v>204</v>
      </c>
      <c r="H2514">
        <v>95.774647887323894</v>
      </c>
      <c r="I2514">
        <v>59</v>
      </c>
      <c r="J2514">
        <v>1</v>
      </c>
      <c r="K2514">
        <v>27</v>
      </c>
      <c r="L2514">
        <v>30</v>
      </c>
      <c r="M2514" s="39"/>
    </row>
    <row r="2515" spans="1:13" x14ac:dyDescent="0.35">
      <c r="A2515" t="str">
        <f t="shared" si="40"/>
        <v>31 DayJanuary-March 2024NHS Ayrshire &amp; ArranLung</v>
      </c>
      <c r="B2515" t="s">
        <v>199</v>
      </c>
      <c r="C2515" t="s">
        <v>195</v>
      </c>
      <c r="D2515" t="s">
        <v>162</v>
      </c>
      <c r="E2515" t="s">
        <v>16</v>
      </c>
      <c r="F2515">
        <v>41</v>
      </c>
      <c r="G2515">
        <v>41</v>
      </c>
      <c r="H2515">
        <v>100</v>
      </c>
      <c r="I2515">
        <v>15</v>
      </c>
      <c r="J2515">
        <v>0</v>
      </c>
      <c r="K2515">
        <v>8</v>
      </c>
      <c r="L2515">
        <v>12</v>
      </c>
      <c r="M2515" s="38"/>
    </row>
    <row r="2516" spans="1:13" x14ac:dyDescent="0.35">
      <c r="A2516" t="str">
        <f t="shared" si="40"/>
        <v>31 DayJanuary-March 2024NHS BordersLung</v>
      </c>
      <c r="B2516" t="s">
        <v>199</v>
      </c>
      <c r="C2516" t="s">
        <v>195</v>
      </c>
      <c r="D2516" t="s">
        <v>0</v>
      </c>
      <c r="E2516" t="s">
        <v>16</v>
      </c>
      <c r="F2516">
        <v>12</v>
      </c>
      <c r="G2516">
        <v>12</v>
      </c>
      <c r="H2516">
        <v>100</v>
      </c>
      <c r="I2516">
        <v>14</v>
      </c>
      <c r="J2516">
        <v>0</v>
      </c>
      <c r="M2516" s="39"/>
    </row>
    <row r="2517" spans="1:13" x14ac:dyDescent="0.35">
      <c r="A2517" t="str">
        <f t="shared" si="40"/>
        <v>31 DayJanuary-March 2024NHS Dumfries &amp; GallowayLung</v>
      </c>
      <c r="B2517" t="s">
        <v>199</v>
      </c>
      <c r="C2517" t="s">
        <v>195</v>
      </c>
      <c r="D2517" t="s">
        <v>163</v>
      </c>
      <c r="E2517" t="s">
        <v>16</v>
      </c>
      <c r="F2517">
        <v>22</v>
      </c>
      <c r="G2517">
        <v>22</v>
      </c>
      <c r="H2517">
        <v>100</v>
      </c>
      <c r="I2517">
        <v>14</v>
      </c>
      <c r="J2517">
        <v>0</v>
      </c>
      <c r="M2517" s="38"/>
    </row>
    <row r="2518" spans="1:13" x14ac:dyDescent="0.35">
      <c r="A2518" t="str">
        <f t="shared" si="40"/>
        <v>31 DayJanuary-March 2024NHS FifeLung</v>
      </c>
      <c r="B2518" t="s">
        <v>199</v>
      </c>
      <c r="C2518" t="s">
        <v>195</v>
      </c>
      <c r="D2518" t="s">
        <v>164</v>
      </c>
      <c r="E2518" t="s">
        <v>16</v>
      </c>
      <c r="F2518">
        <v>47</v>
      </c>
      <c r="G2518">
        <v>47</v>
      </c>
      <c r="H2518">
        <v>100</v>
      </c>
      <c r="I2518">
        <v>29</v>
      </c>
      <c r="J2518">
        <v>0</v>
      </c>
      <c r="K2518">
        <v>14</v>
      </c>
      <c r="L2518">
        <v>22</v>
      </c>
      <c r="M2518" s="39"/>
    </row>
    <row r="2519" spans="1:13" x14ac:dyDescent="0.35">
      <c r="A2519" t="str">
        <f t="shared" si="40"/>
        <v>31 DayJanuary-March 2024NHS Forth ValleyLung</v>
      </c>
      <c r="B2519" t="s">
        <v>199</v>
      </c>
      <c r="C2519" t="s">
        <v>195</v>
      </c>
      <c r="D2519" t="s">
        <v>165</v>
      </c>
      <c r="E2519" t="s">
        <v>16</v>
      </c>
      <c r="F2519">
        <v>37</v>
      </c>
      <c r="G2519">
        <v>37</v>
      </c>
      <c r="H2519">
        <v>100</v>
      </c>
      <c r="I2519">
        <v>20</v>
      </c>
      <c r="J2519">
        <v>0</v>
      </c>
      <c r="M2519" s="38"/>
    </row>
    <row r="2520" spans="1:13" x14ac:dyDescent="0.35">
      <c r="A2520" t="str">
        <f t="shared" si="40"/>
        <v>31 DayJanuary-March 2024NHS GrampianLung</v>
      </c>
      <c r="B2520" t="s">
        <v>199</v>
      </c>
      <c r="C2520" t="s">
        <v>195</v>
      </c>
      <c r="D2520" t="s">
        <v>166</v>
      </c>
      <c r="E2520" t="s">
        <v>16</v>
      </c>
      <c r="F2520">
        <v>83</v>
      </c>
      <c r="G2520">
        <v>83</v>
      </c>
      <c r="H2520">
        <v>100</v>
      </c>
      <c r="I2520">
        <v>26</v>
      </c>
      <c r="J2520">
        <v>0</v>
      </c>
      <c r="K2520">
        <v>20</v>
      </c>
      <c r="L2520">
        <v>22</v>
      </c>
      <c r="M2520" s="39"/>
    </row>
    <row r="2521" spans="1:13" x14ac:dyDescent="0.35">
      <c r="A2521" t="str">
        <f t="shared" si="40"/>
        <v>31 DayJanuary-March 2024NHS Greater Glasgow &amp; ClydeLung</v>
      </c>
      <c r="B2521" t="s">
        <v>199</v>
      </c>
      <c r="C2521" t="s">
        <v>195</v>
      </c>
      <c r="D2521" t="s">
        <v>11</v>
      </c>
      <c r="E2521" t="s">
        <v>16</v>
      </c>
      <c r="F2521">
        <v>262</v>
      </c>
      <c r="G2521">
        <v>260</v>
      </c>
      <c r="H2521">
        <v>99.236641221374001</v>
      </c>
      <c r="I2521">
        <v>32</v>
      </c>
      <c r="J2521">
        <v>4</v>
      </c>
      <c r="K2521">
        <v>26</v>
      </c>
      <c r="L2521">
        <v>27</v>
      </c>
      <c r="M2521" s="38"/>
    </row>
    <row r="2522" spans="1:13" x14ac:dyDescent="0.35">
      <c r="A2522" t="str">
        <f t="shared" si="40"/>
        <v>31 DayJanuary-March 2024NHS HighlandLung</v>
      </c>
      <c r="B2522" t="s">
        <v>199</v>
      </c>
      <c r="C2522" t="s">
        <v>195</v>
      </c>
      <c r="D2522" t="s">
        <v>1</v>
      </c>
      <c r="E2522" t="s">
        <v>16</v>
      </c>
      <c r="F2522">
        <v>33</v>
      </c>
      <c r="G2522">
        <v>30</v>
      </c>
      <c r="H2522">
        <v>90.909090909090907</v>
      </c>
      <c r="I2522">
        <v>59</v>
      </c>
      <c r="J2522">
        <v>3</v>
      </c>
      <c r="M2522" s="39"/>
    </row>
    <row r="2523" spans="1:13" x14ac:dyDescent="0.35">
      <c r="A2523" t="str">
        <f t="shared" si="40"/>
        <v>31 DayJanuary-March 2024NHS LanarkshireLung</v>
      </c>
      <c r="B2523" t="s">
        <v>199</v>
      </c>
      <c r="C2523" t="s">
        <v>195</v>
      </c>
      <c r="D2523" t="s">
        <v>2</v>
      </c>
      <c r="E2523" t="s">
        <v>16</v>
      </c>
      <c r="F2523">
        <v>59</v>
      </c>
      <c r="G2523">
        <v>59</v>
      </c>
      <c r="H2523">
        <v>100</v>
      </c>
      <c r="I2523">
        <v>24</v>
      </c>
      <c r="J2523">
        <v>0</v>
      </c>
      <c r="K2523">
        <v>16</v>
      </c>
      <c r="L2523">
        <v>16</v>
      </c>
      <c r="M2523" s="38"/>
    </row>
    <row r="2524" spans="1:13" x14ac:dyDescent="0.35">
      <c r="A2524" t="str">
        <f t="shared" si="40"/>
        <v>31 DayJanuary-March 2024NHS LothianLung</v>
      </c>
      <c r="B2524" t="s">
        <v>199</v>
      </c>
      <c r="C2524" t="s">
        <v>195</v>
      </c>
      <c r="D2524" t="s">
        <v>3</v>
      </c>
      <c r="E2524" t="s">
        <v>16</v>
      </c>
      <c r="F2524">
        <v>213</v>
      </c>
      <c r="G2524">
        <v>212</v>
      </c>
      <c r="H2524">
        <v>99.530516431924895</v>
      </c>
      <c r="I2524">
        <v>32</v>
      </c>
      <c r="J2524">
        <v>6</v>
      </c>
      <c r="K2524">
        <v>27</v>
      </c>
      <c r="L2524">
        <v>27</v>
      </c>
      <c r="M2524" s="39"/>
    </row>
    <row r="2525" spans="1:13" x14ac:dyDescent="0.35">
      <c r="A2525" t="str">
        <f t="shared" si="40"/>
        <v>31 DayJanuary-March 2024NHS ScotlandLung</v>
      </c>
      <c r="B2525" t="s">
        <v>199</v>
      </c>
      <c r="C2525" t="s">
        <v>195</v>
      </c>
      <c r="D2525" t="s">
        <v>8</v>
      </c>
      <c r="E2525" t="s">
        <v>16</v>
      </c>
      <c r="F2525">
        <v>1016</v>
      </c>
      <c r="G2525">
        <v>1004</v>
      </c>
      <c r="H2525">
        <v>98.818897637795303</v>
      </c>
      <c r="I2525">
        <v>59</v>
      </c>
      <c r="J2525">
        <v>2</v>
      </c>
      <c r="K2525">
        <v>24</v>
      </c>
      <c r="L2525">
        <v>27</v>
      </c>
      <c r="M2525" s="38"/>
    </row>
    <row r="2526" spans="1:13" x14ac:dyDescent="0.35">
      <c r="A2526" t="str">
        <f t="shared" si="40"/>
        <v>31 DayJanuary-March 2024NHS TaysideLung</v>
      </c>
      <c r="B2526" t="s">
        <v>199</v>
      </c>
      <c r="C2526" t="s">
        <v>195</v>
      </c>
      <c r="D2526" t="s">
        <v>6</v>
      </c>
      <c r="E2526" t="s">
        <v>16</v>
      </c>
      <c r="F2526">
        <v>95</v>
      </c>
      <c r="G2526">
        <v>89</v>
      </c>
      <c r="H2526">
        <v>93.684210526315795</v>
      </c>
      <c r="I2526">
        <v>39</v>
      </c>
      <c r="J2526">
        <v>9</v>
      </c>
      <c r="K2526">
        <v>29</v>
      </c>
      <c r="L2526">
        <v>32</v>
      </c>
      <c r="M2526" s="39"/>
    </row>
    <row r="2527" spans="1:13" x14ac:dyDescent="0.35">
      <c r="A2527" t="str">
        <f t="shared" si="40"/>
        <v>31 DayJanuary-March 2024NHS Western IslesLung</v>
      </c>
      <c r="B2527" t="s">
        <v>199</v>
      </c>
      <c r="C2527" t="s">
        <v>195</v>
      </c>
      <c r="D2527" t="s">
        <v>7</v>
      </c>
      <c r="E2527" t="s">
        <v>16</v>
      </c>
      <c r="F2527">
        <v>2</v>
      </c>
      <c r="G2527">
        <v>2</v>
      </c>
      <c r="H2527">
        <v>100</v>
      </c>
      <c r="I2527">
        <v>16</v>
      </c>
      <c r="M2527" s="38"/>
    </row>
    <row r="2528" spans="1:13" x14ac:dyDescent="0.35">
      <c r="A2528" t="str">
        <f t="shared" si="40"/>
        <v>31 DayJanuary-March 2024SCANLung</v>
      </c>
      <c r="B2528" t="s">
        <v>199</v>
      </c>
      <c r="C2528" t="s">
        <v>195</v>
      </c>
      <c r="D2528" t="s">
        <v>9</v>
      </c>
      <c r="E2528" t="s">
        <v>16</v>
      </c>
      <c r="F2528">
        <v>294</v>
      </c>
      <c r="G2528">
        <v>293</v>
      </c>
      <c r="H2528">
        <v>99.659863945578195</v>
      </c>
      <c r="I2528">
        <v>32</v>
      </c>
      <c r="J2528">
        <v>0</v>
      </c>
      <c r="K2528">
        <v>22</v>
      </c>
      <c r="L2528">
        <v>27</v>
      </c>
      <c r="M2528" s="39"/>
    </row>
    <row r="2529" spans="1:13" x14ac:dyDescent="0.35">
      <c r="A2529" t="str">
        <f t="shared" si="40"/>
        <v>31 DayJanuary-March 2024WOSCANLung</v>
      </c>
      <c r="B2529" t="s">
        <v>199</v>
      </c>
      <c r="C2529" t="s">
        <v>195</v>
      </c>
      <c r="D2529" t="s">
        <v>10</v>
      </c>
      <c r="E2529" t="s">
        <v>16</v>
      </c>
      <c r="F2529">
        <v>399</v>
      </c>
      <c r="G2529">
        <v>397</v>
      </c>
      <c r="H2529">
        <v>99.498746867167895</v>
      </c>
      <c r="I2529">
        <v>32</v>
      </c>
      <c r="J2529">
        <v>1</v>
      </c>
      <c r="K2529">
        <v>22</v>
      </c>
      <c r="L2529">
        <v>27</v>
      </c>
      <c r="M2529" s="38"/>
    </row>
    <row r="2530" spans="1:13" x14ac:dyDescent="0.35">
      <c r="A2530" t="str">
        <f t="shared" si="40"/>
        <v>31 DayJanuary-March 2024NCALymphoma</v>
      </c>
      <c r="B2530" t="s">
        <v>199</v>
      </c>
      <c r="C2530" t="s">
        <v>195</v>
      </c>
      <c r="D2530" t="s">
        <v>150</v>
      </c>
      <c r="E2530" t="s">
        <v>17</v>
      </c>
      <c r="F2530">
        <v>81</v>
      </c>
      <c r="G2530">
        <v>80</v>
      </c>
      <c r="H2530">
        <v>98.765432098765402</v>
      </c>
      <c r="I2530">
        <v>37</v>
      </c>
      <c r="J2530">
        <v>2</v>
      </c>
      <c r="K2530">
        <v>18</v>
      </c>
      <c r="L2530">
        <v>24</v>
      </c>
      <c r="M2530" s="39"/>
    </row>
    <row r="2531" spans="1:13" x14ac:dyDescent="0.35">
      <c r="A2531" t="str">
        <f t="shared" si="40"/>
        <v>31 DayJanuary-March 2024NHS Ayrshire &amp; ArranLymphoma</v>
      </c>
      <c r="B2531" t="s">
        <v>199</v>
      </c>
      <c r="C2531" t="s">
        <v>195</v>
      </c>
      <c r="D2531" t="s">
        <v>162</v>
      </c>
      <c r="E2531" t="s">
        <v>17</v>
      </c>
      <c r="F2531">
        <v>15</v>
      </c>
      <c r="G2531">
        <v>15</v>
      </c>
      <c r="H2531">
        <v>100</v>
      </c>
      <c r="I2531">
        <v>24</v>
      </c>
      <c r="J2531">
        <v>1</v>
      </c>
      <c r="M2531" s="38"/>
    </row>
    <row r="2532" spans="1:13" x14ac:dyDescent="0.35">
      <c r="A2532" t="str">
        <f t="shared" si="40"/>
        <v>31 DayJanuary-March 2024NHS BordersLymphoma</v>
      </c>
      <c r="B2532" t="s">
        <v>199</v>
      </c>
      <c r="C2532" t="s">
        <v>195</v>
      </c>
      <c r="D2532" t="s">
        <v>0</v>
      </c>
      <c r="E2532" t="s">
        <v>17</v>
      </c>
      <c r="F2532">
        <v>10</v>
      </c>
      <c r="G2532">
        <v>10</v>
      </c>
      <c r="H2532">
        <v>100</v>
      </c>
      <c r="I2532">
        <v>29</v>
      </c>
      <c r="J2532">
        <v>10</v>
      </c>
      <c r="M2532" s="39"/>
    </row>
    <row r="2533" spans="1:13" x14ac:dyDescent="0.35">
      <c r="A2533" t="str">
        <f t="shared" si="40"/>
        <v>31 DayJanuary-March 2024NHS Dumfries &amp; GallowayLymphoma</v>
      </c>
      <c r="B2533" t="s">
        <v>199</v>
      </c>
      <c r="C2533" t="s">
        <v>195</v>
      </c>
      <c r="D2533" t="s">
        <v>163</v>
      </c>
      <c r="E2533" t="s">
        <v>17</v>
      </c>
      <c r="F2533">
        <v>13</v>
      </c>
      <c r="G2533">
        <v>13</v>
      </c>
      <c r="H2533">
        <v>100</v>
      </c>
      <c r="I2533">
        <v>21</v>
      </c>
      <c r="J2533">
        <v>9</v>
      </c>
      <c r="M2533" s="38"/>
    </row>
    <row r="2534" spans="1:13" x14ac:dyDescent="0.35">
      <c r="A2534" t="str">
        <f t="shared" si="40"/>
        <v>31 DayJanuary-March 2024NHS FifeLymphoma</v>
      </c>
      <c r="B2534" t="s">
        <v>199</v>
      </c>
      <c r="C2534" t="s">
        <v>195</v>
      </c>
      <c r="D2534" t="s">
        <v>164</v>
      </c>
      <c r="E2534" t="s">
        <v>17</v>
      </c>
      <c r="F2534">
        <v>21</v>
      </c>
      <c r="G2534">
        <v>21</v>
      </c>
      <c r="H2534">
        <v>100</v>
      </c>
      <c r="I2534">
        <v>14</v>
      </c>
      <c r="J2534">
        <v>2</v>
      </c>
      <c r="M2534" s="39"/>
    </row>
    <row r="2535" spans="1:13" x14ac:dyDescent="0.35">
      <c r="A2535" t="str">
        <f t="shared" si="40"/>
        <v>31 DayJanuary-March 2024NHS Forth ValleyLymphoma</v>
      </c>
      <c r="B2535" t="s">
        <v>199</v>
      </c>
      <c r="C2535" t="s">
        <v>195</v>
      </c>
      <c r="D2535" t="s">
        <v>165</v>
      </c>
      <c r="E2535" t="s">
        <v>17</v>
      </c>
      <c r="F2535">
        <v>17</v>
      </c>
      <c r="G2535">
        <v>17</v>
      </c>
      <c r="H2535">
        <v>100</v>
      </c>
      <c r="I2535">
        <v>21</v>
      </c>
      <c r="J2535">
        <v>1</v>
      </c>
      <c r="M2535" s="38"/>
    </row>
    <row r="2536" spans="1:13" x14ac:dyDescent="0.35">
      <c r="A2536" t="str">
        <f t="shared" si="40"/>
        <v>31 DayJanuary-March 2024NHS GrampianLymphoma</v>
      </c>
      <c r="B2536" t="s">
        <v>199</v>
      </c>
      <c r="C2536" t="s">
        <v>195</v>
      </c>
      <c r="D2536" t="s">
        <v>166</v>
      </c>
      <c r="E2536" t="s">
        <v>17</v>
      </c>
      <c r="F2536">
        <v>43</v>
      </c>
      <c r="G2536">
        <v>42</v>
      </c>
      <c r="H2536">
        <v>97.674418604651194</v>
      </c>
      <c r="I2536">
        <v>37</v>
      </c>
      <c r="J2536">
        <v>5</v>
      </c>
      <c r="K2536">
        <v>23</v>
      </c>
      <c r="L2536">
        <v>26</v>
      </c>
      <c r="M2536" s="39"/>
    </row>
    <row r="2537" spans="1:13" x14ac:dyDescent="0.35">
      <c r="A2537" t="str">
        <f t="shared" si="40"/>
        <v>31 DayJanuary-March 2024NHS Greater Glasgow &amp; ClydeLymphoma</v>
      </c>
      <c r="B2537" t="s">
        <v>199</v>
      </c>
      <c r="C2537" t="s">
        <v>195</v>
      </c>
      <c r="D2537" t="s">
        <v>11</v>
      </c>
      <c r="E2537" t="s">
        <v>17</v>
      </c>
      <c r="F2537">
        <v>39</v>
      </c>
      <c r="G2537">
        <v>39</v>
      </c>
      <c r="H2537">
        <v>100</v>
      </c>
      <c r="I2537">
        <v>27</v>
      </c>
      <c r="J2537">
        <v>3</v>
      </c>
      <c r="M2537" s="38"/>
    </row>
    <row r="2538" spans="1:13" x14ac:dyDescent="0.35">
      <c r="A2538" t="str">
        <f t="shared" si="40"/>
        <v>31 DayJanuary-March 2024NHS HighlandLymphoma</v>
      </c>
      <c r="B2538" t="s">
        <v>199</v>
      </c>
      <c r="C2538" t="s">
        <v>195</v>
      </c>
      <c r="D2538" t="s">
        <v>1</v>
      </c>
      <c r="E2538" t="s">
        <v>17</v>
      </c>
      <c r="F2538">
        <v>13</v>
      </c>
      <c r="G2538">
        <v>13</v>
      </c>
      <c r="H2538">
        <v>100</v>
      </c>
      <c r="I2538">
        <v>11</v>
      </c>
      <c r="J2538">
        <v>1</v>
      </c>
      <c r="M2538" s="39"/>
    </row>
    <row r="2539" spans="1:13" x14ac:dyDescent="0.35">
      <c r="A2539" t="str">
        <f t="shared" si="40"/>
        <v>31 DayJanuary-March 2024NHS LanarkshireLymphoma</v>
      </c>
      <c r="B2539" t="s">
        <v>199</v>
      </c>
      <c r="C2539" t="s">
        <v>195</v>
      </c>
      <c r="D2539" t="s">
        <v>2</v>
      </c>
      <c r="E2539" t="s">
        <v>17</v>
      </c>
      <c r="F2539">
        <v>24</v>
      </c>
      <c r="G2539">
        <v>24</v>
      </c>
      <c r="H2539">
        <v>100</v>
      </c>
      <c r="I2539">
        <v>21</v>
      </c>
      <c r="J2539">
        <v>3</v>
      </c>
      <c r="M2539" s="38"/>
    </row>
    <row r="2540" spans="1:13" x14ac:dyDescent="0.35">
      <c r="A2540" t="str">
        <f t="shared" si="40"/>
        <v>31 DayJanuary-March 2024NHS LothianLymphoma</v>
      </c>
      <c r="B2540" t="s">
        <v>199</v>
      </c>
      <c r="C2540" t="s">
        <v>195</v>
      </c>
      <c r="D2540" t="s">
        <v>3</v>
      </c>
      <c r="E2540" t="s">
        <v>17</v>
      </c>
      <c r="F2540">
        <v>37</v>
      </c>
      <c r="G2540">
        <v>36</v>
      </c>
      <c r="H2540">
        <v>97.297297297297305</v>
      </c>
      <c r="I2540">
        <v>32</v>
      </c>
      <c r="J2540">
        <v>1</v>
      </c>
      <c r="M2540" s="39"/>
    </row>
    <row r="2541" spans="1:13" x14ac:dyDescent="0.35">
      <c r="A2541" t="str">
        <f t="shared" si="40"/>
        <v>31 DayJanuary-March 2024NHS ScotlandLymphoma</v>
      </c>
      <c r="B2541" t="s">
        <v>199</v>
      </c>
      <c r="C2541" t="s">
        <v>195</v>
      </c>
      <c r="D2541" t="s">
        <v>8</v>
      </c>
      <c r="E2541" t="s">
        <v>17</v>
      </c>
      <c r="F2541">
        <v>257</v>
      </c>
      <c r="G2541">
        <v>255</v>
      </c>
      <c r="H2541">
        <v>99.221789883268499</v>
      </c>
      <c r="I2541">
        <v>37</v>
      </c>
      <c r="J2541">
        <v>2</v>
      </c>
      <c r="K2541">
        <v>19</v>
      </c>
      <c r="L2541">
        <v>25</v>
      </c>
      <c r="M2541" s="38"/>
    </row>
    <row r="2542" spans="1:13" x14ac:dyDescent="0.35">
      <c r="A2542" t="str">
        <f t="shared" si="40"/>
        <v>31 DayJanuary-March 2024NHS ShetlandLymphoma</v>
      </c>
      <c r="B2542" t="s">
        <v>199</v>
      </c>
      <c r="C2542" t="s">
        <v>195</v>
      </c>
      <c r="D2542" t="s">
        <v>5</v>
      </c>
      <c r="E2542" t="s">
        <v>17</v>
      </c>
      <c r="F2542">
        <v>1</v>
      </c>
      <c r="G2542">
        <v>1</v>
      </c>
      <c r="H2542">
        <v>100</v>
      </c>
      <c r="I2542">
        <v>0</v>
      </c>
      <c r="M2542" s="39"/>
    </row>
    <row r="2543" spans="1:13" x14ac:dyDescent="0.35">
      <c r="A2543" t="str">
        <f t="shared" si="40"/>
        <v>31 DayJanuary-March 2024NHS TaysideLymphoma</v>
      </c>
      <c r="B2543" t="s">
        <v>199</v>
      </c>
      <c r="C2543" t="s">
        <v>195</v>
      </c>
      <c r="D2543" t="s">
        <v>6</v>
      </c>
      <c r="E2543" t="s">
        <v>17</v>
      </c>
      <c r="F2543">
        <v>23</v>
      </c>
      <c r="G2543">
        <v>23</v>
      </c>
      <c r="H2543">
        <v>100</v>
      </c>
      <c r="I2543">
        <v>21</v>
      </c>
      <c r="J2543">
        <v>2</v>
      </c>
      <c r="M2543" s="38"/>
    </row>
    <row r="2544" spans="1:13" x14ac:dyDescent="0.35">
      <c r="A2544" t="str">
        <f t="shared" si="40"/>
        <v>31 DayJanuary-March 2024NHS Western IslesLymphoma</v>
      </c>
      <c r="B2544" t="s">
        <v>199</v>
      </c>
      <c r="C2544" t="s">
        <v>195</v>
      </c>
      <c r="D2544" t="s">
        <v>7</v>
      </c>
      <c r="E2544" t="s">
        <v>17</v>
      </c>
      <c r="F2544">
        <v>1</v>
      </c>
      <c r="G2544">
        <v>1</v>
      </c>
      <c r="H2544">
        <v>100</v>
      </c>
      <c r="I2544">
        <v>0</v>
      </c>
      <c r="M2544" s="39"/>
    </row>
    <row r="2545" spans="1:13" x14ac:dyDescent="0.35">
      <c r="A2545" t="str">
        <f t="shared" si="40"/>
        <v>31 DayJanuary-March 2024SCANLymphoma</v>
      </c>
      <c r="B2545" t="s">
        <v>199</v>
      </c>
      <c r="C2545" t="s">
        <v>195</v>
      </c>
      <c r="D2545" t="s">
        <v>9</v>
      </c>
      <c r="E2545" t="s">
        <v>17</v>
      </c>
      <c r="F2545">
        <v>81</v>
      </c>
      <c r="G2545">
        <v>80</v>
      </c>
      <c r="H2545">
        <v>98.765432098765402</v>
      </c>
      <c r="I2545">
        <v>32</v>
      </c>
      <c r="J2545">
        <v>2</v>
      </c>
      <c r="K2545">
        <v>22</v>
      </c>
      <c r="L2545">
        <v>27</v>
      </c>
      <c r="M2545" s="38"/>
    </row>
    <row r="2546" spans="1:13" x14ac:dyDescent="0.35">
      <c r="A2546" t="str">
        <f t="shared" si="40"/>
        <v>31 DayJanuary-March 2024WOSCANLymphoma</v>
      </c>
      <c r="B2546" t="s">
        <v>199</v>
      </c>
      <c r="C2546" t="s">
        <v>195</v>
      </c>
      <c r="D2546" t="s">
        <v>10</v>
      </c>
      <c r="E2546" t="s">
        <v>17</v>
      </c>
      <c r="F2546">
        <v>95</v>
      </c>
      <c r="G2546">
        <v>95</v>
      </c>
      <c r="H2546">
        <v>100</v>
      </c>
      <c r="I2546">
        <v>27</v>
      </c>
      <c r="J2546">
        <v>2</v>
      </c>
      <c r="K2546">
        <v>15</v>
      </c>
      <c r="L2546">
        <v>23</v>
      </c>
      <c r="M2546" s="39"/>
    </row>
    <row r="2547" spans="1:13" x14ac:dyDescent="0.35">
      <c r="A2547" t="str">
        <f t="shared" si="40"/>
        <v>31 DayJanuary-March 2024NCAMelanoma</v>
      </c>
      <c r="B2547" t="s">
        <v>199</v>
      </c>
      <c r="C2547" t="s">
        <v>195</v>
      </c>
      <c r="D2547" t="s">
        <v>150</v>
      </c>
      <c r="E2547" t="s">
        <v>18</v>
      </c>
      <c r="F2547">
        <v>104</v>
      </c>
      <c r="G2547">
        <v>104</v>
      </c>
      <c r="H2547">
        <v>100</v>
      </c>
      <c r="I2547">
        <v>29</v>
      </c>
      <c r="J2547">
        <v>0</v>
      </c>
      <c r="K2547">
        <v>19</v>
      </c>
      <c r="L2547">
        <v>24</v>
      </c>
      <c r="M2547" s="38"/>
    </row>
    <row r="2548" spans="1:13" x14ac:dyDescent="0.35">
      <c r="A2548" t="str">
        <f t="shared" si="40"/>
        <v>31 DayJanuary-March 2024NHS Ayrshire &amp; ArranMelanoma</v>
      </c>
      <c r="B2548" t="s">
        <v>199</v>
      </c>
      <c r="C2548" t="s">
        <v>195</v>
      </c>
      <c r="D2548" t="s">
        <v>162</v>
      </c>
      <c r="E2548" t="s">
        <v>18</v>
      </c>
      <c r="F2548">
        <v>33</v>
      </c>
      <c r="G2548">
        <v>33</v>
      </c>
      <c r="H2548">
        <v>100</v>
      </c>
      <c r="I2548">
        <v>15</v>
      </c>
      <c r="J2548">
        <v>0</v>
      </c>
      <c r="M2548" s="39"/>
    </row>
    <row r="2549" spans="1:13" x14ac:dyDescent="0.35">
      <c r="A2549" t="str">
        <f t="shared" si="40"/>
        <v>31 DayJanuary-March 2024NHS BordersMelanoma</v>
      </c>
      <c r="B2549" t="s">
        <v>199</v>
      </c>
      <c r="C2549" t="s">
        <v>195</v>
      </c>
      <c r="D2549" t="s">
        <v>0</v>
      </c>
      <c r="E2549" t="s">
        <v>18</v>
      </c>
      <c r="F2549">
        <v>1</v>
      </c>
      <c r="G2549">
        <v>0</v>
      </c>
      <c r="H2549">
        <v>0</v>
      </c>
      <c r="I2549">
        <v>82</v>
      </c>
      <c r="M2549" s="38"/>
    </row>
    <row r="2550" spans="1:13" x14ac:dyDescent="0.35">
      <c r="A2550" t="str">
        <f t="shared" si="40"/>
        <v>31 DayJanuary-March 2024NHS Dumfries &amp; GallowayMelanoma</v>
      </c>
      <c r="B2550" t="s">
        <v>199</v>
      </c>
      <c r="C2550" t="s">
        <v>195</v>
      </c>
      <c r="D2550" t="s">
        <v>163</v>
      </c>
      <c r="E2550" t="s">
        <v>18</v>
      </c>
      <c r="F2550">
        <v>5</v>
      </c>
      <c r="G2550">
        <v>4</v>
      </c>
      <c r="H2550">
        <v>80</v>
      </c>
      <c r="I2550">
        <v>41</v>
      </c>
      <c r="J2550">
        <v>0</v>
      </c>
      <c r="M2550" s="39"/>
    </row>
    <row r="2551" spans="1:13" x14ac:dyDescent="0.35">
      <c r="A2551" t="str">
        <f t="shared" si="40"/>
        <v>31 DayJanuary-March 2024NHS FifeMelanoma</v>
      </c>
      <c r="B2551" t="s">
        <v>199</v>
      </c>
      <c r="C2551" t="s">
        <v>195</v>
      </c>
      <c r="D2551" t="s">
        <v>164</v>
      </c>
      <c r="E2551" t="s">
        <v>18</v>
      </c>
      <c r="F2551">
        <v>13</v>
      </c>
      <c r="G2551">
        <v>13</v>
      </c>
      <c r="H2551">
        <v>100</v>
      </c>
      <c r="I2551">
        <v>26</v>
      </c>
      <c r="J2551">
        <v>14</v>
      </c>
      <c r="M2551" s="38"/>
    </row>
    <row r="2552" spans="1:13" x14ac:dyDescent="0.35">
      <c r="A2552" t="str">
        <f t="shared" si="40"/>
        <v>31 DayJanuary-March 2024NHS Forth ValleyMelanoma</v>
      </c>
      <c r="B2552" t="s">
        <v>199</v>
      </c>
      <c r="C2552" t="s">
        <v>195</v>
      </c>
      <c r="D2552" t="s">
        <v>165</v>
      </c>
      <c r="E2552" t="s">
        <v>18</v>
      </c>
      <c r="F2552">
        <v>23</v>
      </c>
      <c r="G2552">
        <v>22</v>
      </c>
      <c r="H2552">
        <v>95.652173913043498</v>
      </c>
      <c r="I2552">
        <v>41</v>
      </c>
      <c r="J2552">
        <v>3</v>
      </c>
      <c r="M2552" s="39"/>
    </row>
    <row r="2553" spans="1:13" x14ac:dyDescent="0.35">
      <c r="A2553" t="str">
        <f t="shared" si="40"/>
        <v>31 DayJanuary-March 2024NHS GrampianMelanoma</v>
      </c>
      <c r="B2553" t="s">
        <v>199</v>
      </c>
      <c r="C2553" t="s">
        <v>195</v>
      </c>
      <c r="D2553" t="s">
        <v>166</v>
      </c>
      <c r="E2553" t="s">
        <v>18</v>
      </c>
      <c r="F2553">
        <v>46</v>
      </c>
      <c r="G2553">
        <v>46</v>
      </c>
      <c r="H2553">
        <v>100</v>
      </c>
      <c r="I2553">
        <v>29</v>
      </c>
      <c r="J2553">
        <v>0</v>
      </c>
      <c r="K2553">
        <v>0</v>
      </c>
      <c r="L2553">
        <v>12</v>
      </c>
      <c r="M2553" s="38"/>
    </row>
    <row r="2554" spans="1:13" x14ac:dyDescent="0.35">
      <c r="A2554" t="str">
        <f t="shared" si="40"/>
        <v>31 DayJanuary-March 2024NHS Greater Glasgow &amp; ClydeMelanoma</v>
      </c>
      <c r="B2554" t="s">
        <v>199</v>
      </c>
      <c r="C2554" t="s">
        <v>195</v>
      </c>
      <c r="D2554" t="s">
        <v>11</v>
      </c>
      <c r="E2554" t="s">
        <v>18</v>
      </c>
      <c r="F2554">
        <v>87</v>
      </c>
      <c r="G2554">
        <v>85</v>
      </c>
      <c r="H2554">
        <v>97.701149425287397</v>
      </c>
      <c r="I2554">
        <v>49</v>
      </c>
      <c r="J2554">
        <v>0</v>
      </c>
      <c r="K2554">
        <v>20</v>
      </c>
      <c r="L2554">
        <v>24</v>
      </c>
      <c r="M2554" s="39"/>
    </row>
    <row r="2555" spans="1:13" x14ac:dyDescent="0.35">
      <c r="A2555" t="str">
        <f t="shared" si="40"/>
        <v>31 DayJanuary-March 2024NHS HighlandMelanoma</v>
      </c>
      <c r="B2555" t="s">
        <v>199</v>
      </c>
      <c r="C2555" t="s">
        <v>195</v>
      </c>
      <c r="D2555" t="s">
        <v>1</v>
      </c>
      <c r="E2555" t="s">
        <v>18</v>
      </c>
      <c r="F2555">
        <v>23</v>
      </c>
      <c r="G2555">
        <v>23</v>
      </c>
      <c r="H2555">
        <v>100</v>
      </c>
      <c r="I2555">
        <v>29</v>
      </c>
      <c r="J2555">
        <v>0</v>
      </c>
      <c r="M2555" s="38"/>
    </row>
    <row r="2556" spans="1:13" x14ac:dyDescent="0.35">
      <c r="A2556" t="str">
        <f t="shared" si="40"/>
        <v>31 DayJanuary-March 2024NHS LanarkshireMelanoma</v>
      </c>
      <c r="B2556" t="s">
        <v>199</v>
      </c>
      <c r="C2556" t="s">
        <v>195</v>
      </c>
      <c r="D2556" t="s">
        <v>2</v>
      </c>
      <c r="E2556" t="s">
        <v>18</v>
      </c>
      <c r="F2556">
        <v>15</v>
      </c>
      <c r="G2556">
        <v>15</v>
      </c>
      <c r="H2556">
        <v>100</v>
      </c>
      <c r="I2556">
        <v>23</v>
      </c>
      <c r="J2556">
        <v>0</v>
      </c>
      <c r="M2556" s="39"/>
    </row>
    <row r="2557" spans="1:13" x14ac:dyDescent="0.35">
      <c r="A2557" t="str">
        <f t="shared" si="40"/>
        <v>31 DayJanuary-March 2024NHS LothianMelanoma</v>
      </c>
      <c r="B2557" t="s">
        <v>199</v>
      </c>
      <c r="C2557" t="s">
        <v>195</v>
      </c>
      <c r="D2557" t="s">
        <v>3</v>
      </c>
      <c r="E2557" t="s">
        <v>18</v>
      </c>
      <c r="F2557">
        <v>59</v>
      </c>
      <c r="G2557">
        <v>57</v>
      </c>
      <c r="H2557">
        <v>96.610169491525397</v>
      </c>
      <c r="I2557">
        <v>34</v>
      </c>
      <c r="J2557">
        <v>2</v>
      </c>
      <c r="K2557">
        <v>25</v>
      </c>
      <c r="L2557">
        <v>31</v>
      </c>
      <c r="M2557" s="38"/>
    </row>
    <row r="2558" spans="1:13" x14ac:dyDescent="0.35">
      <c r="A2558" t="str">
        <f t="shared" si="40"/>
        <v>31 DayJanuary-March 2024NHS OrkneyMelanoma</v>
      </c>
      <c r="B2558" t="s">
        <v>199</v>
      </c>
      <c r="C2558" t="s">
        <v>195</v>
      </c>
      <c r="D2558" t="s">
        <v>4</v>
      </c>
      <c r="E2558" t="s">
        <v>18</v>
      </c>
      <c r="F2558">
        <v>2</v>
      </c>
      <c r="G2558">
        <v>2</v>
      </c>
      <c r="H2558">
        <v>100</v>
      </c>
      <c r="I2558">
        <v>24</v>
      </c>
      <c r="M2558" s="39"/>
    </row>
    <row r="2559" spans="1:13" x14ac:dyDescent="0.35">
      <c r="A2559" t="str">
        <f t="shared" si="40"/>
        <v>31 DayJanuary-March 2024NHS ScotlandMelanoma</v>
      </c>
      <c r="B2559" t="s">
        <v>199</v>
      </c>
      <c r="C2559" t="s">
        <v>195</v>
      </c>
      <c r="D2559" t="s">
        <v>8</v>
      </c>
      <c r="E2559" t="s">
        <v>18</v>
      </c>
      <c r="F2559">
        <v>340</v>
      </c>
      <c r="G2559">
        <v>333</v>
      </c>
      <c r="H2559">
        <v>97.941176470588204</v>
      </c>
      <c r="I2559">
        <v>82</v>
      </c>
      <c r="J2559">
        <v>0</v>
      </c>
      <c r="K2559">
        <v>22</v>
      </c>
      <c r="L2559">
        <v>27</v>
      </c>
      <c r="M2559" s="38"/>
    </row>
    <row r="2560" spans="1:13" x14ac:dyDescent="0.35">
      <c r="A2560" t="str">
        <f t="shared" si="40"/>
        <v>31 DayJanuary-March 2024NHS ShetlandMelanoma</v>
      </c>
      <c r="B2560" t="s">
        <v>199</v>
      </c>
      <c r="C2560" t="s">
        <v>195</v>
      </c>
      <c r="D2560" t="s">
        <v>5</v>
      </c>
      <c r="E2560" t="s">
        <v>18</v>
      </c>
      <c r="F2560">
        <v>2</v>
      </c>
      <c r="G2560">
        <v>2</v>
      </c>
      <c r="H2560">
        <v>100</v>
      </c>
      <c r="I2560">
        <v>0</v>
      </c>
      <c r="M2560" s="39"/>
    </row>
    <row r="2561" spans="1:13" x14ac:dyDescent="0.35">
      <c r="A2561" t="str">
        <f t="shared" si="40"/>
        <v>31 DayJanuary-March 2024NHS TaysideMelanoma</v>
      </c>
      <c r="B2561" t="s">
        <v>199</v>
      </c>
      <c r="C2561" t="s">
        <v>195</v>
      </c>
      <c r="D2561" t="s">
        <v>6</v>
      </c>
      <c r="E2561" t="s">
        <v>18</v>
      </c>
      <c r="F2561">
        <v>30</v>
      </c>
      <c r="G2561">
        <v>30</v>
      </c>
      <c r="H2561">
        <v>100</v>
      </c>
      <c r="I2561">
        <v>28</v>
      </c>
      <c r="J2561">
        <v>8</v>
      </c>
      <c r="M2561" s="38"/>
    </row>
    <row r="2562" spans="1:13" x14ac:dyDescent="0.35">
      <c r="A2562" t="str">
        <f t="shared" si="40"/>
        <v>31 DayJanuary-March 2024NHS Western IslesMelanoma</v>
      </c>
      <c r="B2562" t="s">
        <v>199</v>
      </c>
      <c r="C2562" t="s">
        <v>195</v>
      </c>
      <c r="D2562" t="s">
        <v>7</v>
      </c>
      <c r="E2562" t="s">
        <v>18</v>
      </c>
      <c r="F2562">
        <v>1</v>
      </c>
      <c r="G2562">
        <v>1</v>
      </c>
      <c r="H2562">
        <v>100</v>
      </c>
      <c r="I2562">
        <v>0</v>
      </c>
      <c r="M2562" s="39"/>
    </row>
    <row r="2563" spans="1:13" x14ac:dyDescent="0.35">
      <c r="A2563" t="str">
        <f t="shared" si="40"/>
        <v>31 DayJanuary-March 2024SCANMelanoma</v>
      </c>
      <c r="B2563" t="s">
        <v>199</v>
      </c>
      <c r="C2563" t="s">
        <v>195</v>
      </c>
      <c r="D2563" t="s">
        <v>9</v>
      </c>
      <c r="E2563" t="s">
        <v>18</v>
      </c>
      <c r="F2563">
        <v>78</v>
      </c>
      <c r="G2563">
        <v>74</v>
      </c>
      <c r="H2563">
        <v>94.871794871794904</v>
      </c>
      <c r="I2563">
        <v>82</v>
      </c>
      <c r="J2563">
        <v>4</v>
      </c>
      <c r="K2563">
        <v>26</v>
      </c>
      <c r="L2563">
        <v>31</v>
      </c>
      <c r="M2563" s="38"/>
    </row>
    <row r="2564" spans="1:13" x14ac:dyDescent="0.35">
      <c r="A2564" t="str">
        <f t="shared" si="40"/>
        <v>31 DayJanuary-March 2024WOSCANMelanoma</v>
      </c>
      <c r="B2564" t="s">
        <v>199</v>
      </c>
      <c r="C2564" t="s">
        <v>195</v>
      </c>
      <c r="D2564" t="s">
        <v>10</v>
      </c>
      <c r="E2564" t="s">
        <v>18</v>
      </c>
      <c r="F2564">
        <v>158</v>
      </c>
      <c r="G2564">
        <v>155</v>
      </c>
      <c r="H2564">
        <v>98.101265822784796</v>
      </c>
      <c r="I2564">
        <v>49</v>
      </c>
      <c r="J2564">
        <v>0</v>
      </c>
      <c r="K2564">
        <v>20</v>
      </c>
      <c r="L2564">
        <v>25</v>
      </c>
      <c r="M2564" s="39"/>
    </row>
    <row r="2565" spans="1:13" x14ac:dyDescent="0.35">
      <c r="A2565" t="str">
        <f t="shared" si="40"/>
        <v>31 DayJanuary-March 2024NCAOvarian</v>
      </c>
      <c r="B2565" t="s">
        <v>199</v>
      </c>
      <c r="C2565" t="s">
        <v>195</v>
      </c>
      <c r="D2565" t="s">
        <v>150</v>
      </c>
      <c r="E2565" t="s">
        <v>19</v>
      </c>
      <c r="F2565">
        <v>22</v>
      </c>
      <c r="G2565">
        <v>22</v>
      </c>
      <c r="H2565">
        <v>100</v>
      </c>
      <c r="I2565">
        <v>27</v>
      </c>
      <c r="J2565">
        <v>9</v>
      </c>
      <c r="M2565" s="38"/>
    </row>
    <row r="2566" spans="1:13" x14ac:dyDescent="0.35">
      <c r="A2566" t="str">
        <f t="shared" si="40"/>
        <v>31 DayJanuary-March 2024NHS Ayrshire &amp; ArranOvarian</v>
      </c>
      <c r="B2566" t="s">
        <v>199</v>
      </c>
      <c r="C2566" t="s">
        <v>195</v>
      </c>
      <c r="D2566" t="s">
        <v>162</v>
      </c>
      <c r="E2566" t="s">
        <v>19</v>
      </c>
      <c r="F2566">
        <v>5</v>
      </c>
      <c r="G2566">
        <v>5</v>
      </c>
      <c r="H2566">
        <v>100</v>
      </c>
      <c r="I2566">
        <v>0</v>
      </c>
      <c r="J2566">
        <v>0</v>
      </c>
      <c r="M2566" s="39"/>
    </row>
    <row r="2567" spans="1:13" x14ac:dyDescent="0.35">
      <c r="A2567" t="str">
        <f t="shared" si="40"/>
        <v>31 DayJanuary-March 2024NHS BordersOvarian</v>
      </c>
      <c r="B2567" t="s">
        <v>199</v>
      </c>
      <c r="C2567" t="s">
        <v>195</v>
      </c>
      <c r="D2567" t="s">
        <v>0</v>
      </c>
      <c r="E2567" t="s">
        <v>19</v>
      </c>
      <c r="F2567">
        <v>1</v>
      </c>
      <c r="G2567">
        <v>1</v>
      </c>
      <c r="H2567">
        <v>100</v>
      </c>
      <c r="I2567">
        <v>0</v>
      </c>
      <c r="M2567" s="38"/>
    </row>
    <row r="2568" spans="1:13" x14ac:dyDescent="0.35">
      <c r="A2568" t="str">
        <f t="shared" si="40"/>
        <v>31 DayJanuary-March 2024NHS Dumfries &amp; GallowayOvarian</v>
      </c>
      <c r="B2568" t="s">
        <v>199</v>
      </c>
      <c r="C2568" t="s">
        <v>195</v>
      </c>
      <c r="D2568" t="s">
        <v>163</v>
      </c>
      <c r="E2568" t="s">
        <v>19</v>
      </c>
      <c r="F2568">
        <v>4</v>
      </c>
      <c r="G2568">
        <v>3</v>
      </c>
      <c r="H2568">
        <v>75</v>
      </c>
      <c r="I2568">
        <v>60</v>
      </c>
      <c r="J2568">
        <v>16</v>
      </c>
      <c r="M2568" s="39"/>
    </row>
    <row r="2569" spans="1:13" x14ac:dyDescent="0.35">
      <c r="A2569" t="str">
        <f t="shared" si="40"/>
        <v>31 DayJanuary-March 2024NHS FifeOvarian</v>
      </c>
      <c r="B2569" t="s">
        <v>199</v>
      </c>
      <c r="C2569" t="s">
        <v>195</v>
      </c>
      <c r="D2569" t="s">
        <v>164</v>
      </c>
      <c r="E2569" t="s">
        <v>19</v>
      </c>
      <c r="F2569">
        <v>9</v>
      </c>
      <c r="G2569">
        <v>9</v>
      </c>
      <c r="H2569">
        <v>100</v>
      </c>
      <c r="I2569">
        <v>21</v>
      </c>
      <c r="J2569">
        <v>12</v>
      </c>
      <c r="M2569" s="38"/>
    </row>
    <row r="2570" spans="1:13" x14ac:dyDescent="0.35">
      <c r="A2570" t="str">
        <f t="shared" si="40"/>
        <v>31 DayJanuary-March 2024NHS Forth ValleyOvarian</v>
      </c>
      <c r="B2570" t="s">
        <v>199</v>
      </c>
      <c r="C2570" t="s">
        <v>195</v>
      </c>
      <c r="D2570" t="s">
        <v>165</v>
      </c>
      <c r="E2570" t="s">
        <v>19</v>
      </c>
      <c r="F2570">
        <v>1</v>
      </c>
      <c r="G2570">
        <v>1</v>
      </c>
      <c r="H2570">
        <v>100</v>
      </c>
      <c r="I2570">
        <v>22</v>
      </c>
      <c r="M2570" s="39"/>
    </row>
    <row r="2571" spans="1:13" x14ac:dyDescent="0.35">
      <c r="A2571" t="str">
        <f t="shared" si="40"/>
        <v>31 DayJanuary-March 2024NHS GrampianOvarian</v>
      </c>
      <c r="B2571" t="s">
        <v>199</v>
      </c>
      <c r="C2571" t="s">
        <v>195</v>
      </c>
      <c r="D2571" t="s">
        <v>166</v>
      </c>
      <c r="E2571" t="s">
        <v>19</v>
      </c>
      <c r="F2571">
        <v>13</v>
      </c>
      <c r="G2571">
        <v>13</v>
      </c>
      <c r="H2571">
        <v>100</v>
      </c>
      <c r="I2571">
        <v>27</v>
      </c>
      <c r="J2571">
        <v>7</v>
      </c>
      <c r="M2571" s="38"/>
    </row>
    <row r="2572" spans="1:13" x14ac:dyDescent="0.35">
      <c r="A2572" t="str">
        <f t="shared" si="40"/>
        <v>31 DayJanuary-March 2024NHS Greater Glasgow &amp; ClydeOvarian</v>
      </c>
      <c r="B2572" t="s">
        <v>199</v>
      </c>
      <c r="C2572" t="s">
        <v>195</v>
      </c>
      <c r="D2572" t="s">
        <v>11</v>
      </c>
      <c r="E2572" t="s">
        <v>19</v>
      </c>
      <c r="F2572">
        <v>31</v>
      </c>
      <c r="G2572">
        <v>31</v>
      </c>
      <c r="H2572">
        <v>100</v>
      </c>
      <c r="I2572">
        <v>20</v>
      </c>
      <c r="J2572">
        <v>7</v>
      </c>
      <c r="M2572" s="39"/>
    </row>
    <row r="2573" spans="1:13" x14ac:dyDescent="0.35">
      <c r="A2573" t="str">
        <f t="shared" si="40"/>
        <v>31 DayJanuary-March 2024NHS HighlandOvarian</v>
      </c>
      <c r="B2573" t="s">
        <v>199</v>
      </c>
      <c r="C2573" t="s">
        <v>195</v>
      </c>
      <c r="D2573" t="s">
        <v>1</v>
      </c>
      <c r="E2573" t="s">
        <v>19</v>
      </c>
      <c r="F2573">
        <v>2</v>
      </c>
      <c r="G2573">
        <v>2</v>
      </c>
      <c r="H2573">
        <v>100</v>
      </c>
      <c r="I2573">
        <v>27</v>
      </c>
      <c r="M2573" s="38"/>
    </row>
    <row r="2574" spans="1:13" x14ac:dyDescent="0.35">
      <c r="A2574" t="str">
        <f t="shared" si="40"/>
        <v>31 DayJanuary-March 2024NHS LanarkshireOvarian</v>
      </c>
      <c r="B2574" t="s">
        <v>199</v>
      </c>
      <c r="C2574" t="s">
        <v>195</v>
      </c>
      <c r="D2574" t="s">
        <v>2</v>
      </c>
      <c r="E2574" t="s">
        <v>19</v>
      </c>
      <c r="F2574">
        <v>1</v>
      </c>
      <c r="G2574">
        <v>1</v>
      </c>
      <c r="H2574">
        <v>100</v>
      </c>
      <c r="I2574">
        <v>0</v>
      </c>
      <c r="M2574" s="39"/>
    </row>
    <row r="2575" spans="1:13" x14ac:dyDescent="0.35">
      <c r="A2575" t="str">
        <f t="shared" si="40"/>
        <v>31 DayJanuary-March 2024NHS LothianOvarian</v>
      </c>
      <c r="B2575" t="s">
        <v>199</v>
      </c>
      <c r="C2575" t="s">
        <v>195</v>
      </c>
      <c r="D2575" t="s">
        <v>3</v>
      </c>
      <c r="E2575" t="s">
        <v>19</v>
      </c>
      <c r="F2575">
        <v>15</v>
      </c>
      <c r="G2575">
        <v>13</v>
      </c>
      <c r="H2575">
        <v>86.6666666666667</v>
      </c>
      <c r="I2575">
        <v>32</v>
      </c>
      <c r="J2575">
        <v>12</v>
      </c>
      <c r="M2575" s="38"/>
    </row>
    <row r="2576" spans="1:13" x14ac:dyDescent="0.35">
      <c r="A2576" t="str">
        <f t="shared" si="40"/>
        <v>31 DayJanuary-March 2024NHS OrkneyOvarian</v>
      </c>
      <c r="B2576" t="s">
        <v>199</v>
      </c>
      <c r="C2576" t="s">
        <v>195</v>
      </c>
      <c r="D2576" t="s">
        <v>4</v>
      </c>
      <c r="E2576" t="s">
        <v>19</v>
      </c>
      <c r="F2576">
        <v>1</v>
      </c>
      <c r="G2576">
        <v>1</v>
      </c>
      <c r="H2576">
        <v>100</v>
      </c>
      <c r="I2576">
        <v>15</v>
      </c>
      <c r="M2576" s="39"/>
    </row>
    <row r="2577" spans="1:13" x14ac:dyDescent="0.35">
      <c r="A2577" t="str">
        <f t="shared" si="40"/>
        <v>31 DayJanuary-March 2024NHS ScotlandOvarian</v>
      </c>
      <c r="B2577" t="s">
        <v>199</v>
      </c>
      <c r="C2577" t="s">
        <v>195</v>
      </c>
      <c r="D2577" t="s">
        <v>8</v>
      </c>
      <c r="E2577" t="s">
        <v>19</v>
      </c>
      <c r="F2577">
        <v>89</v>
      </c>
      <c r="G2577">
        <v>86</v>
      </c>
      <c r="H2577">
        <v>96.629213483146103</v>
      </c>
      <c r="I2577">
        <v>60</v>
      </c>
      <c r="J2577">
        <v>8</v>
      </c>
      <c r="K2577">
        <v>21</v>
      </c>
      <c r="L2577">
        <v>27</v>
      </c>
      <c r="M2577" s="38"/>
    </row>
    <row r="2578" spans="1:13" x14ac:dyDescent="0.35">
      <c r="A2578" t="str">
        <f t="shared" ref="A2578:A2641" si="41">CONCATENATE(B2578,C2578,D2578,E2578)</f>
        <v>31 DayJanuary-March 2024NHS TaysideOvarian</v>
      </c>
      <c r="B2578" t="s">
        <v>199</v>
      </c>
      <c r="C2578" t="s">
        <v>195</v>
      </c>
      <c r="D2578" t="s">
        <v>6</v>
      </c>
      <c r="E2578" t="s">
        <v>19</v>
      </c>
      <c r="F2578">
        <v>6</v>
      </c>
      <c r="G2578">
        <v>6</v>
      </c>
      <c r="H2578">
        <v>100</v>
      </c>
      <c r="I2578">
        <v>21</v>
      </c>
      <c r="J2578">
        <v>14</v>
      </c>
      <c r="M2578" s="39"/>
    </row>
    <row r="2579" spans="1:13" x14ac:dyDescent="0.35">
      <c r="A2579" t="str">
        <f t="shared" si="41"/>
        <v>31 DayJanuary-March 2024SCANOvarian</v>
      </c>
      <c r="B2579" t="s">
        <v>199</v>
      </c>
      <c r="C2579" t="s">
        <v>195</v>
      </c>
      <c r="D2579" t="s">
        <v>9</v>
      </c>
      <c r="E2579" t="s">
        <v>19</v>
      </c>
      <c r="F2579">
        <v>29</v>
      </c>
      <c r="G2579">
        <v>26</v>
      </c>
      <c r="H2579">
        <v>89.655172413793096</v>
      </c>
      <c r="I2579">
        <v>60</v>
      </c>
      <c r="J2579">
        <v>12</v>
      </c>
      <c r="M2579" s="38"/>
    </row>
    <row r="2580" spans="1:13" x14ac:dyDescent="0.35">
      <c r="A2580" t="str">
        <f t="shared" si="41"/>
        <v>31 DayJanuary-March 2024WOSCANOvarian</v>
      </c>
      <c r="B2580" t="s">
        <v>199</v>
      </c>
      <c r="C2580" t="s">
        <v>195</v>
      </c>
      <c r="D2580" t="s">
        <v>10</v>
      </c>
      <c r="E2580" t="s">
        <v>19</v>
      </c>
      <c r="F2580">
        <v>38</v>
      </c>
      <c r="G2580">
        <v>38</v>
      </c>
      <c r="H2580">
        <v>100</v>
      </c>
      <c r="I2580">
        <v>22</v>
      </c>
      <c r="J2580">
        <v>6</v>
      </c>
      <c r="M2580" s="39"/>
    </row>
    <row r="2581" spans="1:13" x14ac:dyDescent="0.35">
      <c r="A2581" t="str">
        <f t="shared" si="41"/>
        <v>31 DayJanuary-March 2024NCAUpper GI</v>
      </c>
      <c r="B2581" t="s">
        <v>199</v>
      </c>
      <c r="C2581" t="s">
        <v>195</v>
      </c>
      <c r="D2581" t="s">
        <v>150</v>
      </c>
      <c r="E2581" t="s">
        <v>160</v>
      </c>
      <c r="F2581">
        <v>155</v>
      </c>
      <c r="G2581">
        <v>154</v>
      </c>
      <c r="H2581">
        <v>99.354838709677395</v>
      </c>
      <c r="I2581">
        <v>37</v>
      </c>
      <c r="J2581">
        <v>0</v>
      </c>
      <c r="K2581">
        <v>23</v>
      </c>
      <c r="L2581">
        <v>28</v>
      </c>
      <c r="M2581" s="38"/>
    </row>
    <row r="2582" spans="1:13" x14ac:dyDescent="0.35">
      <c r="A2582" t="str">
        <f t="shared" si="41"/>
        <v>31 DayJanuary-March 2024NHS Ayrshire &amp; ArranUpper GI</v>
      </c>
      <c r="B2582" t="s">
        <v>199</v>
      </c>
      <c r="C2582" t="s">
        <v>195</v>
      </c>
      <c r="D2582" t="s">
        <v>162</v>
      </c>
      <c r="E2582" t="s">
        <v>160</v>
      </c>
      <c r="F2582">
        <v>35</v>
      </c>
      <c r="G2582">
        <v>35</v>
      </c>
      <c r="H2582">
        <v>100</v>
      </c>
      <c r="I2582">
        <v>27</v>
      </c>
      <c r="J2582">
        <v>0</v>
      </c>
      <c r="M2582" s="39"/>
    </row>
    <row r="2583" spans="1:13" x14ac:dyDescent="0.35">
      <c r="A2583" t="str">
        <f t="shared" si="41"/>
        <v>31 DayJanuary-March 2024NHS BordersUpper GI</v>
      </c>
      <c r="B2583" t="s">
        <v>199</v>
      </c>
      <c r="C2583" t="s">
        <v>195</v>
      </c>
      <c r="D2583" t="s">
        <v>0</v>
      </c>
      <c r="E2583" t="s">
        <v>160</v>
      </c>
      <c r="F2583">
        <v>4</v>
      </c>
      <c r="G2583">
        <v>4</v>
      </c>
      <c r="H2583">
        <v>100</v>
      </c>
      <c r="I2583">
        <v>22</v>
      </c>
      <c r="J2583">
        <v>4</v>
      </c>
      <c r="M2583" s="38"/>
    </row>
    <row r="2584" spans="1:13" x14ac:dyDescent="0.35">
      <c r="A2584" t="str">
        <f t="shared" si="41"/>
        <v>31 DayJanuary-March 2024NHS Dumfries &amp; GallowayUpper GI</v>
      </c>
      <c r="B2584" t="s">
        <v>199</v>
      </c>
      <c r="C2584" t="s">
        <v>195</v>
      </c>
      <c r="D2584" t="s">
        <v>163</v>
      </c>
      <c r="E2584" t="s">
        <v>160</v>
      </c>
      <c r="F2584">
        <v>15</v>
      </c>
      <c r="G2584">
        <v>15</v>
      </c>
      <c r="H2584">
        <v>100</v>
      </c>
      <c r="I2584">
        <v>10</v>
      </c>
      <c r="J2584">
        <v>0</v>
      </c>
      <c r="M2584" s="39"/>
    </row>
    <row r="2585" spans="1:13" x14ac:dyDescent="0.35">
      <c r="A2585" t="str">
        <f t="shared" si="41"/>
        <v>31 DayJanuary-March 2024NHS FifeUpper GI</v>
      </c>
      <c r="B2585" t="s">
        <v>199</v>
      </c>
      <c r="C2585" t="s">
        <v>195</v>
      </c>
      <c r="D2585" t="s">
        <v>164</v>
      </c>
      <c r="E2585" t="s">
        <v>160</v>
      </c>
      <c r="F2585">
        <v>32</v>
      </c>
      <c r="G2585">
        <v>32</v>
      </c>
      <c r="H2585">
        <v>100</v>
      </c>
      <c r="I2585">
        <v>22</v>
      </c>
      <c r="J2585">
        <v>0</v>
      </c>
      <c r="M2585" s="38"/>
    </row>
    <row r="2586" spans="1:13" x14ac:dyDescent="0.35">
      <c r="A2586" t="str">
        <f t="shared" si="41"/>
        <v>31 DayJanuary-March 2024NHS Forth ValleyUpper GI</v>
      </c>
      <c r="B2586" t="s">
        <v>199</v>
      </c>
      <c r="C2586" t="s">
        <v>195</v>
      </c>
      <c r="D2586" t="s">
        <v>165</v>
      </c>
      <c r="E2586" t="s">
        <v>160</v>
      </c>
      <c r="F2586">
        <v>19</v>
      </c>
      <c r="G2586">
        <v>18</v>
      </c>
      <c r="H2586">
        <v>94.736842105263193</v>
      </c>
      <c r="I2586">
        <v>39</v>
      </c>
      <c r="J2586">
        <v>0</v>
      </c>
      <c r="M2586" s="39"/>
    </row>
    <row r="2587" spans="1:13" x14ac:dyDescent="0.35">
      <c r="A2587" t="str">
        <f t="shared" si="41"/>
        <v>31 DayJanuary-March 2024NHS GrampianUpper GI</v>
      </c>
      <c r="B2587" t="s">
        <v>199</v>
      </c>
      <c r="C2587" t="s">
        <v>195</v>
      </c>
      <c r="D2587" t="s">
        <v>166</v>
      </c>
      <c r="E2587" t="s">
        <v>160</v>
      </c>
      <c r="F2587">
        <v>64</v>
      </c>
      <c r="G2587">
        <v>64</v>
      </c>
      <c r="H2587">
        <v>100</v>
      </c>
      <c r="I2587">
        <v>29</v>
      </c>
      <c r="J2587">
        <v>0</v>
      </c>
      <c r="K2587">
        <v>20</v>
      </c>
      <c r="L2587">
        <v>23</v>
      </c>
      <c r="M2587" s="38"/>
    </row>
    <row r="2588" spans="1:13" x14ac:dyDescent="0.35">
      <c r="A2588" t="str">
        <f t="shared" si="41"/>
        <v>31 DayJanuary-March 2024NHS Greater Glasgow &amp; ClydeUpper GI</v>
      </c>
      <c r="B2588" t="s">
        <v>199</v>
      </c>
      <c r="C2588" t="s">
        <v>195</v>
      </c>
      <c r="D2588" t="s">
        <v>11</v>
      </c>
      <c r="E2588" t="s">
        <v>160</v>
      </c>
      <c r="F2588">
        <v>177</v>
      </c>
      <c r="G2588">
        <v>175</v>
      </c>
      <c r="H2588">
        <v>98.870056497175099</v>
      </c>
      <c r="I2588">
        <v>55</v>
      </c>
      <c r="J2588">
        <v>3</v>
      </c>
      <c r="K2588">
        <v>22</v>
      </c>
      <c r="L2588">
        <v>24</v>
      </c>
      <c r="M2588" s="39"/>
    </row>
    <row r="2589" spans="1:13" x14ac:dyDescent="0.35">
      <c r="A2589" t="str">
        <f t="shared" si="41"/>
        <v>31 DayJanuary-March 2024NHS HighlandUpper GI</v>
      </c>
      <c r="B2589" t="s">
        <v>199</v>
      </c>
      <c r="C2589" t="s">
        <v>195</v>
      </c>
      <c r="D2589" t="s">
        <v>1</v>
      </c>
      <c r="E2589" t="s">
        <v>160</v>
      </c>
      <c r="F2589">
        <v>32</v>
      </c>
      <c r="G2589">
        <v>31</v>
      </c>
      <c r="H2589">
        <v>96.875</v>
      </c>
      <c r="I2589">
        <v>37</v>
      </c>
      <c r="J2589">
        <v>0</v>
      </c>
      <c r="M2589" s="38"/>
    </row>
    <row r="2590" spans="1:13" x14ac:dyDescent="0.35">
      <c r="A2590" t="str">
        <f t="shared" si="41"/>
        <v>31 DayJanuary-March 2024NHS LanarkshireUpper GI</v>
      </c>
      <c r="B2590" t="s">
        <v>199</v>
      </c>
      <c r="C2590" t="s">
        <v>195</v>
      </c>
      <c r="D2590" t="s">
        <v>2</v>
      </c>
      <c r="E2590" t="s">
        <v>160</v>
      </c>
      <c r="F2590">
        <v>43</v>
      </c>
      <c r="G2590">
        <v>43</v>
      </c>
      <c r="H2590">
        <v>100</v>
      </c>
      <c r="I2590">
        <v>30</v>
      </c>
      <c r="J2590">
        <v>0</v>
      </c>
      <c r="K2590">
        <v>6</v>
      </c>
      <c r="L2590">
        <v>16</v>
      </c>
      <c r="M2590" s="39"/>
    </row>
    <row r="2591" spans="1:13" x14ac:dyDescent="0.35">
      <c r="A2591" t="str">
        <f t="shared" si="41"/>
        <v>31 DayJanuary-March 2024NHS LothianUpper GI</v>
      </c>
      <c r="B2591" t="s">
        <v>199</v>
      </c>
      <c r="C2591" t="s">
        <v>195</v>
      </c>
      <c r="D2591" t="s">
        <v>3</v>
      </c>
      <c r="E2591" t="s">
        <v>160</v>
      </c>
      <c r="F2591">
        <v>131</v>
      </c>
      <c r="G2591">
        <v>130</v>
      </c>
      <c r="H2591">
        <v>99.236641221374001</v>
      </c>
      <c r="I2591">
        <v>36</v>
      </c>
      <c r="J2591">
        <v>3</v>
      </c>
      <c r="K2591">
        <v>21</v>
      </c>
      <c r="L2591">
        <v>25</v>
      </c>
      <c r="M2591" s="38"/>
    </row>
    <row r="2592" spans="1:13" x14ac:dyDescent="0.35">
      <c r="A2592" t="str">
        <f t="shared" si="41"/>
        <v>31 DayJanuary-March 2024NHS OrkneyUpper GI</v>
      </c>
      <c r="B2592" t="s">
        <v>199</v>
      </c>
      <c r="C2592" t="s">
        <v>195</v>
      </c>
      <c r="D2592" t="s">
        <v>4</v>
      </c>
      <c r="E2592" t="s">
        <v>160</v>
      </c>
      <c r="F2592">
        <v>1</v>
      </c>
      <c r="G2592">
        <v>1</v>
      </c>
      <c r="H2592">
        <v>100</v>
      </c>
      <c r="I2592">
        <v>11</v>
      </c>
      <c r="M2592" s="39"/>
    </row>
    <row r="2593" spans="1:13" x14ac:dyDescent="0.35">
      <c r="A2593" t="str">
        <f t="shared" si="41"/>
        <v>31 DayJanuary-March 2024NHS ScotlandUpper GI</v>
      </c>
      <c r="B2593" t="s">
        <v>199</v>
      </c>
      <c r="C2593" t="s">
        <v>195</v>
      </c>
      <c r="D2593" t="s">
        <v>8</v>
      </c>
      <c r="E2593" t="s">
        <v>160</v>
      </c>
      <c r="F2593">
        <v>611</v>
      </c>
      <c r="G2593">
        <v>606</v>
      </c>
      <c r="H2593">
        <v>99.181669394435403</v>
      </c>
      <c r="I2593">
        <v>55</v>
      </c>
      <c r="J2593">
        <v>0</v>
      </c>
      <c r="K2593">
        <v>21</v>
      </c>
      <c r="L2593">
        <v>25</v>
      </c>
      <c r="M2593" s="38"/>
    </row>
    <row r="2594" spans="1:13" x14ac:dyDescent="0.35">
      <c r="A2594" t="str">
        <f t="shared" si="41"/>
        <v>31 DayJanuary-March 2024NHS TaysideUpper GI</v>
      </c>
      <c r="B2594" t="s">
        <v>199</v>
      </c>
      <c r="C2594" t="s">
        <v>195</v>
      </c>
      <c r="D2594" t="s">
        <v>6</v>
      </c>
      <c r="E2594" t="s">
        <v>160</v>
      </c>
      <c r="F2594">
        <v>55</v>
      </c>
      <c r="G2594">
        <v>55</v>
      </c>
      <c r="H2594">
        <v>100</v>
      </c>
      <c r="I2594">
        <v>31</v>
      </c>
      <c r="J2594">
        <v>0</v>
      </c>
      <c r="K2594">
        <v>26</v>
      </c>
      <c r="L2594">
        <v>29</v>
      </c>
      <c r="M2594" s="39"/>
    </row>
    <row r="2595" spans="1:13" x14ac:dyDescent="0.35">
      <c r="A2595" t="str">
        <f t="shared" si="41"/>
        <v>31 DayJanuary-March 2024NHS Western IslesUpper GI</v>
      </c>
      <c r="B2595" t="s">
        <v>199</v>
      </c>
      <c r="C2595" t="s">
        <v>195</v>
      </c>
      <c r="D2595" t="s">
        <v>7</v>
      </c>
      <c r="E2595" t="s">
        <v>160</v>
      </c>
      <c r="F2595">
        <v>3</v>
      </c>
      <c r="G2595">
        <v>3</v>
      </c>
      <c r="H2595">
        <v>100</v>
      </c>
      <c r="I2595">
        <v>15</v>
      </c>
      <c r="J2595">
        <v>0</v>
      </c>
      <c r="M2595" s="38"/>
    </row>
    <row r="2596" spans="1:13" x14ac:dyDescent="0.35">
      <c r="A2596" t="str">
        <f t="shared" si="41"/>
        <v>31 DayJanuary-March 2024SCANUpper GI</v>
      </c>
      <c r="B2596" t="s">
        <v>199</v>
      </c>
      <c r="C2596" t="s">
        <v>195</v>
      </c>
      <c r="D2596" t="s">
        <v>9</v>
      </c>
      <c r="E2596" t="s">
        <v>160</v>
      </c>
      <c r="F2596">
        <v>182</v>
      </c>
      <c r="G2596">
        <v>181</v>
      </c>
      <c r="H2596">
        <v>99.450549450549502</v>
      </c>
      <c r="I2596">
        <v>36</v>
      </c>
      <c r="J2596">
        <v>1</v>
      </c>
      <c r="K2596">
        <v>19</v>
      </c>
      <c r="L2596">
        <v>23</v>
      </c>
      <c r="M2596" s="39"/>
    </row>
    <row r="2597" spans="1:13" x14ac:dyDescent="0.35">
      <c r="A2597" t="str">
        <f t="shared" si="41"/>
        <v>31 DayJanuary-March 2024WOSCANUpper GI</v>
      </c>
      <c r="B2597" t="s">
        <v>199</v>
      </c>
      <c r="C2597" t="s">
        <v>195</v>
      </c>
      <c r="D2597" t="s">
        <v>10</v>
      </c>
      <c r="E2597" t="s">
        <v>160</v>
      </c>
      <c r="F2597">
        <v>274</v>
      </c>
      <c r="G2597">
        <v>271</v>
      </c>
      <c r="H2597">
        <v>98.9051094890511</v>
      </c>
      <c r="I2597">
        <v>55</v>
      </c>
      <c r="J2597">
        <v>0</v>
      </c>
      <c r="K2597">
        <v>20</v>
      </c>
      <c r="L2597">
        <v>23</v>
      </c>
      <c r="M2597" s="38"/>
    </row>
    <row r="2598" spans="1:13" x14ac:dyDescent="0.35">
      <c r="A2598" t="str">
        <f t="shared" si="41"/>
        <v>31 DayJanuary-March 2024NCAUpper GI - Hepatopancreatobiliary</v>
      </c>
      <c r="B2598" t="s">
        <v>199</v>
      </c>
      <c r="C2598" t="s">
        <v>195</v>
      </c>
      <c r="D2598" t="s">
        <v>150</v>
      </c>
      <c r="E2598" t="s">
        <v>167</v>
      </c>
      <c r="F2598">
        <v>84</v>
      </c>
      <c r="G2598">
        <v>83</v>
      </c>
      <c r="H2598">
        <v>98.809523809523796</v>
      </c>
      <c r="I2598">
        <v>37</v>
      </c>
      <c r="J2598">
        <v>0</v>
      </c>
      <c r="K2598">
        <v>20</v>
      </c>
      <c r="L2598">
        <v>28</v>
      </c>
      <c r="M2598" s="39"/>
    </row>
    <row r="2599" spans="1:13" x14ac:dyDescent="0.35">
      <c r="A2599" t="str">
        <f t="shared" si="41"/>
        <v>31 DayJanuary-March 2024NHS Ayrshire &amp; ArranUpper GI - Hepatopancreatobiliary</v>
      </c>
      <c r="B2599" t="s">
        <v>199</v>
      </c>
      <c r="C2599" t="s">
        <v>195</v>
      </c>
      <c r="D2599" t="s">
        <v>162</v>
      </c>
      <c r="E2599" t="s">
        <v>167</v>
      </c>
      <c r="F2599">
        <v>19</v>
      </c>
      <c r="G2599">
        <v>19</v>
      </c>
      <c r="H2599">
        <v>100</v>
      </c>
      <c r="I2599">
        <v>3</v>
      </c>
      <c r="J2599">
        <v>0</v>
      </c>
      <c r="M2599" s="38"/>
    </row>
    <row r="2600" spans="1:13" x14ac:dyDescent="0.35">
      <c r="A2600" t="str">
        <f t="shared" si="41"/>
        <v>31 DayJanuary-March 2024NHS Dumfries &amp; GallowayUpper GI - Hepatopancreatobiliary</v>
      </c>
      <c r="B2600" t="s">
        <v>199</v>
      </c>
      <c r="C2600" t="s">
        <v>195</v>
      </c>
      <c r="D2600" t="s">
        <v>163</v>
      </c>
      <c r="E2600" t="s">
        <v>167</v>
      </c>
      <c r="F2600">
        <v>9</v>
      </c>
      <c r="G2600">
        <v>9</v>
      </c>
      <c r="H2600">
        <v>100</v>
      </c>
      <c r="I2600">
        <v>10</v>
      </c>
      <c r="J2600">
        <v>0</v>
      </c>
      <c r="M2600" s="39"/>
    </row>
    <row r="2601" spans="1:13" x14ac:dyDescent="0.35">
      <c r="A2601" t="str">
        <f t="shared" si="41"/>
        <v>31 DayJanuary-March 2024NHS FifeUpper GI - Hepatopancreatobiliary</v>
      </c>
      <c r="B2601" t="s">
        <v>199</v>
      </c>
      <c r="C2601" t="s">
        <v>195</v>
      </c>
      <c r="D2601" t="s">
        <v>164</v>
      </c>
      <c r="E2601" t="s">
        <v>167</v>
      </c>
      <c r="F2601">
        <v>15</v>
      </c>
      <c r="G2601">
        <v>15</v>
      </c>
      <c r="H2601">
        <v>100</v>
      </c>
      <c r="I2601">
        <v>13</v>
      </c>
      <c r="J2601">
        <v>0</v>
      </c>
      <c r="M2601" s="38"/>
    </row>
    <row r="2602" spans="1:13" x14ac:dyDescent="0.35">
      <c r="A2602" t="str">
        <f t="shared" si="41"/>
        <v>31 DayJanuary-March 2024NHS Forth ValleyUpper GI - Hepatopancreatobiliary</v>
      </c>
      <c r="B2602" t="s">
        <v>199</v>
      </c>
      <c r="C2602" t="s">
        <v>195</v>
      </c>
      <c r="D2602" t="s">
        <v>165</v>
      </c>
      <c r="E2602" t="s">
        <v>167</v>
      </c>
      <c r="F2602">
        <v>10</v>
      </c>
      <c r="G2602">
        <v>10</v>
      </c>
      <c r="H2602">
        <v>100</v>
      </c>
      <c r="I2602">
        <v>29</v>
      </c>
      <c r="J2602">
        <v>0</v>
      </c>
      <c r="M2602" s="39"/>
    </row>
    <row r="2603" spans="1:13" x14ac:dyDescent="0.35">
      <c r="A2603" t="str">
        <f t="shared" si="41"/>
        <v>31 DayJanuary-March 2024NHS GrampianUpper GI - Hepatopancreatobiliary</v>
      </c>
      <c r="B2603" t="s">
        <v>199</v>
      </c>
      <c r="C2603" t="s">
        <v>195</v>
      </c>
      <c r="D2603" t="s">
        <v>166</v>
      </c>
      <c r="E2603" t="s">
        <v>167</v>
      </c>
      <c r="F2603">
        <v>38</v>
      </c>
      <c r="G2603">
        <v>38</v>
      </c>
      <c r="H2603">
        <v>100</v>
      </c>
      <c r="I2603">
        <v>29</v>
      </c>
      <c r="J2603">
        <v>0</v>
      </c>
      <c r="M2603" s="38"/>
    </row>
    <row r="2604" spans="1:13" x14ac:dyDescent="0.35">
      <c r="A2604" t="str">
        <f t="shared" si="41"/>
        <v>31 DayJanuary-March 2024NHS Greater Glasgow &amp; ClydeUpper GI - Hepatopancreatobiliary</v>
      </c>
      <c r="B2604" t="s">
        <v>199</v>
      </c>
      <c r="C2604" t="s">
        <v>195</v>
      </c>
      <c r="D2604" t="s">
        <v>11</v>
      </c>
      <c r="E2604" t="s">
        <v>167</v>
      </c>
      <c r="F2604">
        <v>92</v>
      </c>
      <c r="G2604">
        <v>90</v>
      </c>
      <c r="H2604">
        <v>97.826086956521706</v>
      </c>
      <c r="I2604">
        <v>55</v>
      </c>
      <c r="J2604">
        <v>0</v>
      </c>
      <c r="K2604">
        <v>22</v>
      </c>
      <c r="L2604">
        <v>25</v>
      </c>
      <c r="M2604" s="39"/>
    </row>
    <row r="2605" spans="1:13" x14ac:dyDescent="0.35">
      <c r="A2605" t="str">
        <f t="shared" si="41"/>
        <v>31 DayJanuary-March 2024NHS HighlandUpper GI - Hepatopancreatobiliary</v>
      </c>
      <c r="B2605" t="s">
        <v>199</v>
      </c>
      <c r="C2605" t="s">
        <v>195</v>
      </c>
      <c r="D2605" t="s">
        <v>1</v>
      </c>
      <c r="E2605" t="s">
        <v>167</v>
      </c>
      <c r="F2605">
        <v>12</v>
      </c>
      <c r="G2605">
        <v>11</v>
      </c>
      <c r="H2605">
        <v>91.6666666666667</v>
      </c>
      <c r="I2605">
        <v>37</v>
      </c>
      <c r="J2605">
        <v>0</v>
      </c>
      <c r="M2605" s="38"/>
    </row>
    <row r="2606" spans="1:13" x14ac:dyDescent="0.35">
      <c r="A2606" t="str">
        <f t="shared" si="41"/>
        <v>31 DayJanuary-March 2024NHS LanarkshireUpper GI - Hepatopancreatobiliary</v>
      </c>
      <c r="B2606" t="s">
        <v>199</v>
      </c>
      <c r="C2606" t="s">
        <v>195</v>
      </c>
      <c r="D2606" t="s">
        <v>2</v>
      </c>
      <c r="E2606" t="s">
        <v>167</v>
      </c>
      <c r="F2606">
        <v>7</v>
      </c>
      <c r="G2606">
        <v>7</v>
      </c>
      <c r="H2606">
        <v>100</v>
      </c>
      <c r="I2606">
        <v>30</v>
      </c>
      <c r="J2606">
        <v>0</v>
      </c>
      <c r="M2606" s="39"/>
    </row>
    <row r="2607" spans="1:13" x14ac:dyDescent="0.35">
      <c r="A2607" t="str">
        <f t="shared" si="41"/>
        <v>31 DayJanuary-March 2024NHS LothianUpper GI - Hepatopancreatobiliary</v>
      </c>
      <c r="B2607" t="s">
        <v>199</v>
      </c>
      <c r="C2607" t="s">
        <v>195</v>
      </c>
      <c r="D2607" t="s">
        <v>3</v>
      </c>
      <c r="E2607" t="s">
        <v>167</v>
      </c>
      <c r="F2607">
        <v>68</v>
      </c>
      <c r="G2607">
        <v>67</v>
      </c>
      <c r="H2607">
        <v>98.529411764705898</v>
      </c>
      <c r="I2607">
        <v>36</v>
      </c>
      <c r="J2607">
        <v>0</v>
      </c>
      <c r="K2607">
        <v>21</v>
      </c>
      <c r="L2607">
        <v>26</v>
      </c>
      <c r="M2607" s="38"/>
    </row>
    <row r="2608" spans="1:13" x14ac:dyDescent="0.35">
      <c r="A2608" t="str">
        <f t="shared" si="41"/>
        <v>31 DayJanuary-March 2024NHS ScotlandUpper GI - Hepatopancreatobiliary</v>
      </c>
      <c r="B2608" t="s">
        <v>199</v>
      </c>
      <c r="C2608" t="s">
        <v>195</v>
      </c>
      <c r="D2608" t="s">
        <v>8</v>
      </c>
      <c r="E2608" t="s">
        <v>167</v>
      </c>
      <c r="F2608">
        <v>304</v>
      </c>
      <c r="G2608">
        <v>300</v>
      </c>
      <c r="H2608">
        <v>98.684210526315795</v>
      </c>
      <c r="I2608">
        <v>55</v>
      </c>
      <c r="J2608">
        <v>0</v>
      </c>
      <c r="K2608">
        <v>20</v>
      </c>
      <c r="L2608">
        <v>27</v>
      </c>
      <c r="M2608" s="39"/>
    </row>
    <row r="2609" spans="1:13" x14ac:dyDescent="0.35">
      <c r="A2609" t="str">
        <f t="shared" si="41"/>
        <v>31 DayJanuary-March 2024NHS TaysideUpper GI - Hepatopancreatobiliary</v>
      </c>
      <c r="B2609" t="s">
        <v>199</v>
      </c>
      <c r="C2609" t="s">
        <v>195</v>
      </c>
      <c r="D2609" t="s">
        <v>6</v>
      </c>
      <c r="E2609" t="s">
        <v>167</v>
      </c>
      <c r="F2609">
        <v>33</v>
      </c>
      <c r="G2609">
        <v>33</v>
      </c>
      <c r="H2609">
        <v>100</v>
      </c>
      <c r="I2609">
        <v>31</v>
      </c>
      <c r="J2609">
        <v>0</v>
      </c>
      <c r="M2609" s="38"/>
    </row>
    <row r="2610" spans="1:13" x14ac:dyDescent="0.35">
      <c r="A2610" t="str">
        <f t="shared" si="41"/>
        <v>31 DayJanuary-March 2024NHS Western IslesUpper GI - Hepatopancreatobiliary</v>
      </c>
      <c r="B2610" t="s">
        <v>199</v>
      </c>
      <c r="C2610" t="s">
        <v>195</v>
      </c>
      <c r="D2610" t="s">
        <v>7</v>
      </c>
      <c r="E2610" t="s">
        <v>167</v>
      </c>
      <c r="F2610">
        <v>1</v>
      </c>
      <c r="G2610">
        <v>1</v>
      </c>
      <c r="H2610">
        <v>100</v>
      </c>
      <c r="I2610">
        <v>0</v>
      </c>
      <c r="M2610" s="39"/>
    </row>
    <row r="2611" spans="1:13" x14ac:dyDescent="0.35">
      <c r="A2611" t="str">
        <f t="shared" si="41"/>
        <v>31 DayJanuary-March 2024SCANUpper GI - Hepatopancreatobiliary</v>
      </c>
      <c r="B2611" t="s">
        <v>199</v>
      </c>
      <c r="C2611" t="s">
        <v>195</v>
      </c>
      <c r="D2611" t="s">
        <v>9</v>
      </c>
      <c r="E2611" t="s">
        <v>167</v>
      </c>
      <c r="F2611">
        <v>92</v>
      </c>
      <c r="G2611">
        <v>91</v>
      </c>
      <c r="H2611">
        <v>98.913043478260903</v>
      </c>
      <c r="I2611">
        <v>36</v>
      </c>
      <c r="J2611">
        <v>0</v>
      </c>
      <c r="K2611">
        <v>20</v>
      </c>
      <c r="L2611">
        <v>24</v>
      </c>
      <c r="M2611" s="38"/>
    </row>
    <row r="2612" spans="1:13" x14ac:dyDescent="0.35">
      <c r="A2612" t="str">
        <f t="shared" si="41"/>
        <v>31 DayJanuary-March 2024WOSCANUpper GI - Hepatopancreatobiliary</v>
      </c>
      <c r="B2612" t="s">
        <v>199</v>
      </c>
      <c r="C2612" t="s">
        <v>195</v>
      </c>
      <c r="D2612" t="s">
        <v>10</v>
      </c>
      <c r="E2612" t="s">
        <v>167</v>
      </c>
      <c r="F2612">
        <v>128</v>
      </c>
      <c r="G2612">
        <v>126</v>
      </c>
      <c r="H2612">
        <v>98.4375</v>
      </c>
      <c r="I2612">
        <v>55</v>
      </c>
      <c r="J2612">
        <v>0</v>
      </c>
      <c r="K2612">
        <v>19</v>
      </c>
      <c r="L2612">
        <v>26</v>
      </c>
      <c r="M2612" s="39"/>
    </row>
    <row r="2613" spans="1:13" x14ac:dyDescent="0.35">
      <c r="A2613" t="str">
        <f t="shared" si="41"/>
        <v>31 DayJanuary-March 2024NCAUpper GI - Oesophagogastric</v>
      </c>
      <c r="B2613" t="s">
        <v>199</v>
      </c>
      <c r="C2613" t="s">
        <v>195</v>
      </c>
      <c r="D2613" t="s">
        <v>150</v>
      </c>
      <c r="E2613" t="s">
        <v>168</v>
      </c>
      <c r="F2613">
        <v>71</v>
      </c>
      <c r="G2613">
        <v>71</v>
      </c>
      <c r="H2613">
        <v>100</v>
      </c>
      <c r="I2613">
        <v>31</v>
      </c>
      <c r="J2613">
        <v>1</v>
      </c>
      <c r="K2613">
        <v>23</v>
      </c>
      <c r="L2613">
        <v>28</v>
      </c>
      <c r="M2613" s="38"/>
    </row>
    <row r="2614" spans="1:13" x14ac:dyDescent="0.35">
      <c r="A2614" t="str">
        <f t="shared" si="41"/>
        <v>31 DayJanuary-March 2024NHS Ayrshire &amp; ArranUpper GI - Oesophagogastric</v>
      </c>
      <c r="B2614" t="s">
        <v>199</v>
      </c>
      <c r="C2614" t="s">
        <v>195</v>
      </c>
      <c r="D2614" t="s">
        <v>162</v>
      </c>
      <c r="E2614" t="s">
        <v>168</v>
      </c>
      <c r="F2614">
        <v>16</v>
      </c>
      <c r="G2614">
        <v>16</v>
      </c>
      <c r="H2614">
        <v>100</v>
      </c>
      <c r="I2614">
        <v>27</v>
      </c>
      <c r="J2614">
        <v>0</v>
      </c>
      <c r="M2614" s="39"/>
    </row>
    <row r="2615" spans="1:13" x14ac:dyDescent="0.35">
      <c r="A2615" t="str">
        <f t="shared" si="41"/>
        <v>31 DayJanuary-March 2024NHS BordersUpper GI - Oesophagogastric</v>
      </c>
      <c r="B2615" t="s">
        <v>199</v>
      </c>
      <c r="C2615" t="s">
        <v>195</v>
      </c>
      <c r="D2615" t="s">
        <v>0</v>
      </c>
      <c r="E2615" t="s">
        <v>168</v>
      </c>
      <c r="F2615">
        <v>4</v>
      </c>
      <c r="G2615">
        <v>4</v>
      </c>
      <c r="H2615">
        <v>100</v>
      </c>
      <c r="I2615">
        <v>22</v>
      </c>
      <c r="J2615">
        <v>4</v>
      </c>
      <c r="M2615" s="38"/>
    </row>
    <row r="2616" spans="1:13" x14ac:dyDescent="0.35">
      <c r="A2616" t="str">
        <f t="shared" si="41"/>
        <v>31 DayJanuary-March 2024NHS Dumfries &amp; GallowayUpper GI - Oesophagogastric</v>
      </c>
      <c r="B2616" t="s">
        <v>199</v>
      </c>
      <c r="C2616" t="s">
        <v>195</v>
      </c>
      <c r="D2616" t="s">
        <v>163</v>
      </c>
      <c r="E2616" t="s">
        <v>168</v>
      </c>
      <c r="F2616">
        <v>6</v>
      </c>
      <c r="G2616">
        <v>6</v>
      </c>
      <c r="H2616">
        <v>100</v>
      </c>
      <c r="I2616">
        <v>8</v>
      </c>
      <c r="J2616">
        <v>0</v>
      </c>
      <c r="M2616" s="39"/>
    </row>
    <row r="2617" spans="1:13" x14ac:dyDescent="0.35">
      <c r="A2617" t="str">
        <f t="shared" si="41"/>
        <v>31 DayJanuary-March 2024NHS FifeUpper GI - Oesophagogastric</v>
      </c>
      <c r="B2617" t="s">
        <v>199</v>
      </c>
      <c r="C2617" t="s">
        <v>195</v>
      </c>
      <c r="D2617" t="s">
        <v>164</v>
      </c>
      <c r="E2617" t="s">
        <v>168</v>
      </c>
      <c r="F2617">
        <v>17</v>
      </c>
      <c r="G2617">
        <v>17</v>
      </c>
      <c r="H2617">
        <v>100</v>
      </c>
      <c r="I2617">
        <v>22</v>
      </c>
      <c r="J2617">
        <v>0</v>
      </c>
      <c r="M2617" s="38"/>
    </row>
    <row r="2618" spans="1:13" x14ac:dyDescent="0.35">
      <c r="A2618" t="str">
        <f t="shared" si="41"/>
        <v>31 DayJanuary-March 2024NHS Forth ValleyUpper GI - Oesophagogastric</v>
      </c>
      <c r="B2618" t="s">
        <v>199</v>
      </c>
      <c r="C2618" t="s">
        <v>195</v>
      </c>
      <c r="D2618" t="s">
        <v>165</v>
      </c>
      <c r="E2618" t="s">
        <v>168</v>
      </c>
      <c r="F2618">
        <v>9</v>
      </c>
      <c r="G2618">
        <v>8</v>
      </c>
      <c r="H2618">
        <v>88.8888888888889</v>
      </c>
      <c r="I2618">
        <v>39</v>
      </c>
      <c r="J2618">
        <v>0</v>
      </c>
      <c r="M2618" s="39"/>
    </row>
    <row r="2619" spans="1:13" x14ac:dyDescent="0.35">
      <c r="A2619" t="str">
        <f t="shared" si="41"/>
        <v>31 DayJanuary-March 2024NHS GrampianUpper GI - Oesophagogastric</v>
      </c>
      <c r="B2619" t="s">
        <v>199</v>
      </c>
      <c r="C2619" t="s">
        <v>195</v>
      </c>
      <c r="D2619" t="s">
        <v>166</v>
      </c>
      <c r="E2619" t="s">
        <v>168</v>
      </c>
      <c r="F2619">
        <v>26</v>
      </c>
      <c r="G2619">
        <v>26</v>
      </c>
      <c r="H2619">
        <v>100</v>
      </c>
      <c r="I2619">
        <v>28</v>
      </c>
      <c r="J2619">
        <v>3</v>
      </c>
      <c r="M2619" s="38"/>
    </row>
    <row r="2620" spans="1:13" x14ac:dyDescent="0.35">
      <c r="A2620" t="str">
        <f t="shared" si="41"/>
        <v>31 DayJanuary-March 2024NHS Greater Glasgow &amp; ClydeUpper GI - Oesophagogastric</v>
      </c>
      <c r="B2620" t="s">
        <v>199</v>
      </c>
      <c r="C2620" t="s">
        <v>195</v>
      </c>
      <c r="D2620" t="s">
        <v>11</v>
      </c>
      <c r="E2620" t="s">
        <v>168</v>
      </c>
      <c r="F2620">
        <v>85</v>
      </c>
      <c r="G2620">
        <v>85</v>
      </c>
      <c r="H2620">
        <v>100</v>
      </c>
      <c r="I2620">
        <v>31</v>
      </c>
      <c r="J2620">
        <v>13</v>
      </c>
      <c r="K2620">
        <v>22</v>
      </c>
      <c r="L2620">
        <v>23</v>
      </c>
      <c r="M2620" s="39"/>
    </row>
    <row r="2621" spans="1:13" x14ac:dyDescent="0.35">
      <c r="A2621" t="str">
        <f t="shared" si="41"/>
        <v>31 DayJanuary-March 2024NHS HighlandUpper GI - Oesophagogastric</v>
      </c>
      <c r="B2621" t="s">
        <v>199</v>
      </c>
      <c r="C2621" t="s">
        <v>195</v>
      </c>
      <c r="D2621" t="s">
        <v>1</v>
      </c>
      <c r="E2621" t="s">
        <v>168</v>
      </c>
      <c r="F2621">
        <v>20</v>
      </c>
      <c r="G2621">
        <v>20</v>
      </c>
      <c r="H2621">
        <v>100</v>
      </c>
      <c r="I2621">
        <v>31</v>
      </c>
      <c r="J2621">
        <v>3</v>
      </c>
      <c r="M2621" s="38"/>
    </row>
    <row r="2622" spans="1:13" x14ac:dyDescent="0.35">
      <c r="A2622" t="str">
        <f t="shared" si="41"/>
        <v>31 DayJanuary-March 2024NHS LanarkshireUpper GI - Oesophagogastric</v>
      </c>
      <c r="B2622" t="s">
        <v>199</v>
      </c>
      <c r="C2622" t="s">
        <v>195</v>
      </c>
      <c r="D2622" t="s">
        <v>2</v>
      </c>
      <c r="E2622" t="s">
        <v>168</v>
      </c>
      <c r="F2622">
        <v>36</v>
      </c>
      <c r="G2622">
        <v>36</v>
      </c>
      <c r="H2622">
        <v>100</v>
      </c>
      <c r="I2622">
        <v>21</v>
      </c>
      <c r="J2622">
        <v>0</v>
      </c>
      <c r="M2622" s="39"/>
    </row>
    <row r="2623" spans="1:13" x14ac:dyDescent="0.35">
      <c r="A2623" t="str">
        <f t="shared" si="41"/>
        <v>31 DayJanuary-March 2024NHS LothianUpper GI - Oesophagogastric</v>
      </c>
      <c r="B2623" t="s">
        <v>199</v>
      </c>
      <c r="C2623" t="s">
        <v>195</v>
      </c>
      <c r="D2623" t="s">
        <v>3</v>
      </c>
      <c r="E2623" t="s">
        <v>168</v>
      </c>
      <c r="F2623">
        <v>63</v>
      </c>
      <c r="G2623">
        <v>63</v>
      </c>
      <c r="H2623">
        <v>100</v>
      </c>
      <c r="I2623">
        <v>26</v>
      </c>
      <c r="J2623">
        <v>7</v>
      </c>
      <c r="K2623">
        <v>18</v>
      </c>
      <c r="L2623">
        <v>23</v>
      </c>
      <c r="M2623" s="38"/>
    </row>
    <row r="2624" spans="1:13" x14ac:dyDescent="0.35">
      <c r="A2624" t="str">
        <f t="shared" si="41"/>
        <v>31 DayJanuary-March 2024NHS OrkneyUpper GI - Oesophagogastric</v>
      </c>
      <c r="B2624" t="s">
        <v>199</v>
      </c>
      <c r="C2624" t="s">
        <v>195</v>
      </c>
      <c r="D2624" t="s">
        <v>4</v>
      </c>
      <c r="E2624" t="s">
        <v>168</v>
      </c>
      <c r="F2624">
        <v>1</v>
      </c>
      <c r="G2624">
        <v>1</v>
      </c>
      <c r="H2624">
        <v>100</v>
      </c>
      <c r="I2624">
        <v>11</v>
      </c>
      <c r="M2624" s="39"/>
    </row>
    <row r="2625" spans="1:13" x14ac:dyDescent="0.35">
      <c r="A2625" t="str">
        <f t="shared" si="41"/>
        <v>31 DayJanuary-March 2024NHS ScotlandUpper GI - Oesophagogastric</v>
      </c>
      <c r="B2625" t="s">
        <v>199</v>
      </c>
      <c r="C2625" t="s">
        <v>195</v>
      </c>
      <c r="D2625" t="s">
        <v>8</v>
      </c>
      <c r="E2625" t="s">
        <v>168</v>
      </c>
      <c r="F2625">
        <v>307</v>
      </c>
      <c r="G2625">
        <v>306</v>
      </c>
      <c r="H2625">
        <v>99.674267100977204</v>
      </c>
      <c r="I2625">
        <v>39</v>
      </c>
      <c r="J2625">
        <v>3</v>
      </c>
      <c r="K2625">
        <v>21</v>
      </c>
      <c r="L2625">
        <v>23</v>
      </c>
      <c r="M2625" s="38"/>
    </row>
    <row r="2626" spans="1:13" x14ac:dyDescent="0.35">
      <c r="A2626" t="str">
        <f t="shared" si="41"/>
        <v>31 DayJanuary-March 2024NHS TaysideUpper GI - Oesophagogastric</v>
      </c>
      <c r="B2626" t="s">
        <v>199</v>
      </c>
      <c r="C2626" t="s">
        <v>195</v>
      </c>
      <c r="D2626" t="s">
        <v>6</v>
      </c>
      <c r="E2626" t="s">
        <v>168</v>
      </c>
      <c r="F2626">
        <v>22</v>
      </c>
      <c r="G2626">
        <v>22</v>
      </c>
      <c r="H2626">
        <v>100</v>
      </c>
      <c r="I2626">
        <v>31</v>
      </c>
      <c r="J2626">
        <v>0</v>
      </c>
      <c r="M2626" s="39"/>
    </row>
    <row r="2627" spans="1:13" x14ac:dyDescent="0.35">
      <c r="A2627" t="str">
        <f t="shared" si="41"/>
        <v>31 DayJanuary-March 2024NHS Western IslesUpper GI - Oesophagogastric</v>
      </c>
      <c r="B2627" t="s">
        <v>199</v>
      </c>
      <c r="C2627" t="s">
        <v>195</v>
      </c>
      <c r="D2627" t="s">
        <v>7</v>
      </c>
      <c r="E2627" t="s">
        <v>168</v>
      </c>
      <c r="F2627">
        <v>2</v>
      </c>
      <c r="G2627">
        <v>2</v>
      </c>
      <c r="H2627">
        <v>100</v>
      </c>
      <c r="I2627">
        <v>15</v>
      </c>
      <c r="M2627" s="38"/>
    </row>
    <row r="2628" spans="1:13" x14ac:dyDescent="0.35">
      <c r="A2628" t="str">
        <f t="shared" si="41"/>
        <v>31 DayJanuary-March 2024SCANUpper GI - Oesophagogastric</v>
      </c>
      <c r="B2628" t="s">
        <v>199</v>
      </c>
      <c r="C2628" t="s">
        <v>195</v>
      </c>
      <c r="D2628" t="s">
        <v>9</v>
      </c>
      <c r="E2628" t="s">
        <v>168</v>
      </c>
      <c r="F2628">
        <v>90</v>
      </c>
      <c r="G2628">
        <v>90</v>
      </c>
      <c r="H2628">
        <v>100</v>
      </c>
      <c r="I2628">
        <v>26</v>
      </c>
      <c r="J2628">
        <v>5</v>
      </c>
      <c r="K2628">
        <v>19</v>
      </c>
      <c r="L2628">
        <v>22</v>
      </c>
      <c r="M2628" s="39"/>
    </row>
    <row r="2629" spans="1:13" x14ac:dyDescent="0.35">
      <c r="A2629" t="str">
        <f t="shared" si="41"/>
        <v>31 DayJanuary-March 2024WOSCANUpper GI - Oesophagogastric</v>
      </c>
      <c r="B2629" t="s">
        <v>199</v>
      </c>
      <c r="C2629" t="s">
        <v>195</v>
      </c>
      <c r="D2629" t="s">
        <v>10</v>
      </c>
      <c r="E2629" t="s">
        <v>168</v>
      </c>
      <c r="F2629">
        <v>146</v>
      </c>
      <c r="G2629">
        <v>145</v>
      </c>
      <c r="H2629">
        <v>99.315068493150704</v>
      </c>
      <c r="I2629">
        <v>39</v>
      </c>
      <c r="J2629">
        <v>2</v>
      </c>
      <c r="K2629">
        <v>20</v>
      </c>
      <c r="L2629">
        <v>23</v>
      </c>
      <c r="M2629" s="38"/>
    </row>
    <row r="2630" spans="1:13" x14ac:dyDescent="0.35">
      <c r="A2630" t="str">
        <f t="shared" si="41"/>
        <v>31 DayJanuary-March 2024NCAUrological</v>
      </c>
      <c r="B2630" t="s">
        <v>199</v>
      </c>
      <c r="C2630" t="s">
        <v>195</v>
      </c>
      <c r="D2630" t="s">
        <v>150</v>
      </c>
      <c r="E2630" t="s">
        <v>161</v>
      </c>
      <c r="F2630">
        <v>526</v>
      </c>
      <c r="G2630">
        <v>456</v>
      </c>
      <c r="H2630">
        <v>86.692015209125501</v>
      </c>
      <c r="I2630">
        <v>94</v>
      </c>
      <c r="J2630">
        <v>2</v>
      </c>
      <c r="K2630">
        <v>37</v>
      </c>
      <c r="L2630">
        <v>50</v>
      </c>
      <c r="M2630" s="39"/>
    </row>
    <row r="2631" spans="1:13" x14ac:dyDescent="0.35">
      <c r="A2631" t="str">
        <f t="shared" si="41"/>
        <v>31 DayJanuary-March 2024NHS Ayrshire &amp; ArranUrological</v>
      </c>
      <c r="B2631" t="s">
        <v>199</v>
      </c>
      <c r="C2631" t="s">
        <v>195</v>
      </c>
      <c r="D2631" t="s">
        <v>162</v>
      </c>
      <c r="E2631" t="s">
        <v>161</v>
      </c>
      <c r="F2631">
        <v>80</v>
      </c>
      <c r="G2631">
        <v>78</v>
      </c>
      <c r="H2631">
        <v>97.5</v>
      </c>
      <c r="I2631">
        <v>40</v>
      </c>
      <c r="J2631">
        <v>0</v>
      </c>
      <c r="K2631">
        <v>3</v>
      </c>
      <c r="L2631">
        <v>19</v>
      </c>
      <c r="M2631" s="38"/>
    </row>
    <row r="2632" spans="1:13" x14ac:dyDescent="0.35">
      <c r="A2632" t="str">
        <f t="shared" si="41"/>
        <v>31 DayJanuary-March 2024NHS BordersUrological</v>
      </c>
      <c r="B2632" t="s">
        <v>199</v>
      </c>
      <c r="C2632" t="s">
        <v>195</v>
      </c>
      <c r="D2632" t="s">
        <v>0</v>
      </c>
      <c r="E2632" t="s">
        <v>161</v>
      </c>
      <c r="F2632">
        <v>29</v>
      </c>
      <c r="G2632">
        <v>29</v>
      </c>
      <c r="H2632">
        <v>100</v>
      </c>
      <c r="I2632">
        <v>25</v>
      </c>
      <c r="J2632">
        <v>2</v>
      </c>
      <c r="M2632" s="39"/>
    </row>
    <row r="2633" spans="1:13" x14ac:dyDescent="0.35">
      <c r="A2633" t="str">
        <f t="shared" si="41"/>
        <v>31 DayJanuary-March 2024NHS Dumfries &amp; GallowayUrological</v>
      </c>
      <c r="B2633" t="s">
        <v>199</v>
      </c>
      <c r="C2633" t="s">
        <v>195</v>
      </c>
      <c r="D2633" t="s">
        <v>163</v>
      </c>
      <c r="E2633" t="s">
        <v>161</v>
      </c>
      <c r="F2633">
        <v>54</v>
      </c>
      <c r="G2633">
        <v>49</v>
      </c>
      <c r="H2633">
        <v>90.740740740740705</v>
      </c>
      <c r="I2633">
        <v>44</v>
      </c>
      <c r="J2633">
        <v>1</v>
      </c>
      <c r="K2633">
        <v>30</v>
      </c>
      <c r="L2633">
        <v>39</v>
      </c>
      <c r="M2633" s="38"/>
    </row>
    <row r="2634" spans="1:13" x14ac:dyDescent="0.35">
      <c r="A2634" t="str">
        <f t="shared" si="41"/>
        <v>31 DayJanuary-March 2024NHS FifeUrological</v>
      </c>
      <c r="B2634" t="s">
        <v>199</v>
      </c>
      <c r="C2634" t="s">
        <v>195</v>
      </c>
      <c r="D2634" t="s">
        <v>164</v>
      </c>
      <c r="E2634" t="s">
        <v>161</v>
      </c>
      <c r="F2634">
        <v>123</v>
      </c>
      <c r="G2634">
        <v>108</v>
      </c>
      <c r="H2634">
        <v>87.804878048780495</v>
      </c>
      <c r="I2634">
        <v>141</v>
      </c>
      <c r="J2634">
        <v>0</v>
      </c>
      <c r="K2634">
        <v>37</v>
      </c>
      <c r="L2634">
        <v>86</v>
      </c>
      <c r="M2634" s="39"/>
    </row>
    <row r="2635" spans="1:13" x14ac:dyDescent="0.35">
      <c r="A2635" t="str">
        <f t="shared" si="41"/>
        <v>31 DayJanuary-March 2024NHS Forth ValleyUrological</v>
      </c>
      <c r="B2635" t="s">
        <v>199</v>
      </c>
      <c r="C2635" t="s">
        <v>195</v>
      </c>
      <c r="D2635" t="s">
        <v>165</v>
      </c>
      <c r="E2635" t="s">
        <v>161</v>
      </c>
      <c r="F2635">
        <v>99</v>
      </c>
      <c r="G2635">
        <v>98</v>
      </c>
      <c r="H2635">
        <v>98.989898989899004</v>
      </c>
      <c r="I2635">
        <v>36</v>
      </c>
      <c r="J2635">
        <v>0</v>
      </c>
      <c r="K2635">
        <v>18</v>
      </c>
      <c r="L2635">
        <v>23</v>
      </c>
      <c r="M2635" s="38"/>
    </row>
    <row r="2636" spans="1:13" x14ac:dyDescent="0.35">
      <c r="A2636" t="str">
        <f t="shared" si="41"/>
        <v>31 DayJanuary-March 2024NHS GrampianUrological</v>
      </c>
      <c r="B2636" t="s">
        <v>199</v>
      </c>
      <c r="C2636" t="s">
        <v>195</v>
      </c>
      <c r="D2636" t="s">
        <v>166</v>
      </c>
      <c r="E2636" t="s">
        <v>161</v>
      </c>
      <c r="F2636">
        <v>249</v>
      </c>
      <c r="G2636">
        <v>187</v>
      </c>
      <c r="H2636">
        <v>75.100401606425706</v>
      </c>
      <c r="I2636">
        <v>94</v>
      </c>
      <c r="J2636">
        <v>2</v>
      </c>
      <c r="K2636">
        <v>50</v>
      </c>
      <c r="L2636">
        <v>64</v>
      </c>
      <c r="M2636" s="39"/>
    </row>
    <row r="2637" spans="1:13" x14ac:dyDescent="0.35">
      <c r="A2637" t="str">
        <f t="shared" si="41"/>
        <v>31 DayJanuary-March 2024NHS Greater Glasgow &amp; ClydeUrological</v>
      </c>
      <c r="B2637" t="s">
        <v>199</v>
      </c>
      <c r="C2637" t="s">
        <v>195</v>
      </c>
      <c r="D2637" t="s">
        <v>11</v>
      </c>
      <c r="E2637" t="s">
        <v>161</v>
      </c>
      <c r="F2637">
        <v>499</v>
      </c>
      <c r="G2637">
        <v>420</v>
      </c>
      <c r="H2637">
        <v>84.168336673346701</v>
      </c>
      <c r="I2637">
        <v>109</v>
      </c>
      <c r="J2637">
        <v>2</v>
      </c>
      <c r="K2637">
        <v>40</v>
      </c>
      <c r="L2637">
        <v>54</v>
      </c>
      <c r="M2637" s="38"/>
    </row>
    <row r="2638" spans="1:13" x14ac:dyDescent="0.35">
      <c r="A2638" t="str">
        <f t="shared" si="41"/>
        <v>31 DayJanuary-March 2024NHS HighlandUrological</v>
      </c>
      <c r="B2638" t="s">
        <v>199</v>
      </c>
      <c r="C2638" t="s">
        <v>195</v>
      </c>
      <c r="D2638" t="s">
        <v>1</v>
      </c>
      <c r="E2638" t="s">
        <v>161</v>
      </c>
      <c r="F2638">
        <v>110</v>
      </c>
      <c r="G2638">
        <v>108</v>
      </c>
      <c r="H2638">
        <v>98.181818181818201</v>
      </c>
      <c r="I2638">
        <v>36</v>
      </c>
      <c r="J2638">
        <v>0</v>
      </c>
      <c r="K2638">
        <v>20</v>
      </c>
      <c r="L2638">
        <v>25</v>
      </c>
      <c r="M2638" s="39"/>
    </row>
    <row r="2639" spans="1:13" x14ac:dyDescent="0.35">
      <c r="A2639" t="str">
        <f t="shared" si="41"/>
        <v>31 DayJanuary-March 2024NHS LanarkshireUrological</v>
      </c>
      <c r="B2639" t="s">
        <v>199</v>
      </c>
      <c r="C2639" t="s">
        <v>195</v>
      </c>
      <c r="D2639" t="s">
        <v>2</v>
      </c>
      <c r="E2639" t="s">
        <v>161</v>
      </c>
      <c r="F2639">
        <v>101</v>
      </c>
      <c r="G2639">
        <v>98</v>
      </c>
      <c r="H2639">
        <v>97.029702970296995</v>
      </c>
      <c r="I2639">
        <v>76</v>
      </c>
      <c r="J2639">
        <v>0</v>
      </c>
      <c r="K2639">
        <v>4</v>
      </c>
      <c r="L2639">
        <v>21</v>
      </c>
      <c r="M2639" s="38"/>
    </row>
    <row r="2640" spans="1:13" x14ac:dyDescent="0.35">
      <c r="A2640" t="str">
        <f t="shared" si="41"/>
        <v>31 DayJanuary-March 2024NHS LothianUrological</v>
      </c>
      <c r="B2640" t="s">
        <v>199</v>
      </c>
      <c r="C2640" t="s">
        <v>195</v>
      </c>
      <c r="D2640" t="s">
        <v>3</v>
      </c>
      <c r="E2640" t="s">
        <v>161</v>
      </c>
      <c r="F2640">
        <v>354</v>
      </c>
      <c r="G2640">
        <v>299</v>
      </c>
      <c r="H2640">
        <v>84.463276836158201</v>
      </c>
      <c r="I2640">
        <v>223</v>
      </c>
      <c r="J2640">
        <v>2</v>
      </c>
      <c r="K2640">
        <v>47</v>
      </c>
      <c r="L2640">
        <v>142</v>
      </c>
      <c r="M2640" s="39"/>
    </row>
    <row r="2641" spans="1:13" x14ac:dyDescent="0.35">
      <c r="A2641" t="str">
        <f t="shared" si="41"/>
        <v>31 DayJanuary-March 2024NHS ScotlandUrological</v>
      </c>
      <c r="B2641" t="s">
        <v>199</v>
      </c>
      <c r="C2641" t="s">
        <v>195</v>
      </c>
      <c r="D2641" t="s">
        <v>8</v>
      </c>
      <c r="E2641" t="s">
        <v>161</v>
      </c>
      <c r="F2641">
        <v>1865</v>
      </c>
      <c r="G2641">
        <v>1635</v>
      </c>
      <c r="H2641">
        <v>87.667560321715797</v>
      </c>
      <c r="I2641">
        <v>223</v>
      </c>
      <c r="J2641">
        <v>2</v>
      </c>
      <c r="K2641">
        <v>36</v>
      </c>
      <c r="L2641">
        <v>54</v>
      </c>
      <c r="M2641" s="38"/>
    </row>
    <row r="2642" spans="1:13" x14ac:dyDescent="0.35">
      <c r="A2642" t="str">
        <f t="shared" ref="A2642:A2705" si="42">CONCATENATE(B2642,C2642,D2642,E2642)</f>
        <v>31 DayJanuary-March 2024NHS ShetlandUrological</v>
      </c>
      <c r="B2642" t="s">
        <v>199</v>
      </c>
      <c r="C2642" t="s">
        <v>195</v>
      </c>
      <c r="D2642" t="s">
        <v>5</v>
      </c>
      <c r="E2642" t="s">
        <v>161</v>
      </c>
      <c r="F2642">
        <v>8</v>
      </c>
      <c r="G2642">
        <v>8</v>
      </c>
      <c r="H2642">
        <v>100</v>
      </c>
      <c r="I2642">
        <v>22</v>
      </c>
      <c r="J2642">
        <v>1</v>
      </c>
      <c r="M2642" s="39"/>
    </row>
    <row r="2643" spans="1:13" x14ac:dyDescent="0.35">
      <c r="A2643" t="str">
        <f t="shared" si="42"/>
        <v>31 DayJanuary-March 2024NHS TaysideUrological</v>
      </c>
      <c r="B2643" t="s">
        <v>199</v>
      </c>
      <c r="C2643" t="s">
        <v>195</v>
      </c>
      <c r="D2643" t="s">
        <v>6</v>
      </c>
      <c r="E2643" t="s">
        <v>161</v>
      </c>
      <c r="F2643">
        <v>155</v>
      </c>
      <c r="G2643">
        <v>149</v>
      </c>
      <c r="H2643">
        <v>96.129032258064498</v>
      </c>
      <c r="I2643">
        <v>57</v>
      </c>
      <c r="J2643">
        <v>2</v>
      </c>
      <c r="K2643">
        <v>20</v>
      </c>
      <c r="L2643">
        <v>28</v>
      </c>
      <c r="M2643" s="38"/>
    </row>
    <row r="2644" spans="1:13" x14ac:dyDescent="0.35">
      <c r="A2644" t="str">
        <f t="shared" si="42"/>
        <v>31 DayJanuary-March 2024NHS Western IslesUrological</v>
      </c>
      <c r="B2644" t="s">
        <v>199</v>
      </c>
      <c r="C2644" t="s">
        <v>195</v>
      </c>
      <c r="D2644" t="s">
        <v>7</v>
      </c>
      <c r="E2644" t="s">
        <v>161</v>
      </c>
      <c r="F2644">
        <v>4</v>
      </c>
      <c r="G2644">
        <v>4</v>
      </c>
      <c r="H2644">
        <v>100</v>
      </c>
      <c r="I2644">
        <v>2</v>
      </c>
      <c r="J2644">
        <v>2</v>
      </c>
      <c r="M2644" s="39"/>
    </row>
    <row r="2645" spans="1:13" x14ac:dyDescent="0.35">
      <c r="A2645" t="str">
        <f t="shared" si="42"/>
        <v>31 DayJanuary-March 2024SCANUrological</v>
      </c>
      <c r="B2645" t="s">
        <v>199</v>
      </c>
      <c r="C2645" t="s">
        <v>195</v>
      </c>
      <c r="D2645" t="s">
        <v>9</v>
      </c>
      <c r="E2645" t="s">
        <v>161</v>
      </c>
      <c r="F2645">
        <v>560</v>
      </c>
      <c r="G2645">
        <v>485</v>
      </c>
      <c r="H2645">
        <v>86.607142857142904</v>
      </c>
      <c r="I2645">
        <v>223</v>
      </c>
      <c r="J2645">
        <v>2</v>
      </c>
      <c r="K2645">
        <v>40</v>
      </c>
      <c r="L2645">
        <v>120</v>
      </c>
      <c r="M2645" s="38"/>
    </row>
    <row r="2646" spans="1:13" x14ac:dyDescent="0.35">
      <c r="A2646" t="str">
        <f t="shared" si="42"/>
        <v>31 DayJanuary-March 2024WOSCANUrological</v>
      </c>
      <c r="B2646" t="s">
        <v>199</v>
      </c>
      <c r="C2646" t="s">
        <v>195</v>
      </c>
      <c r="D2646" t="s">
        <v>10</v>
      </c>
      <c r="E2646" t="s">
        <v>161</v>
      </c>
      <c r="F2646">
        <v>779</v>
      </c>
      <c r="G2646">
        <v>694</v>
      </c>
      <c r="H2646">
        <v>89.088575096277296</v>
      </c>
      <c r="I2646">
        <v>109</v>
      </c>
      <c r="J2646">
        <v>2</v>
      </c>
      <c r="K2646">
        <v>33</v>
      </c>
      <c r="L2646">
        <v>48</v>
      </c>
      <c r="M2646" s="39"/>
    </row>
    <row r="2647" spans="1:13" x14ac:dyDescent="0.35">
      <c r="A2647" t="str">
        <f t="shared" si="42"/>
        <v>31 DayJanuary-March 2024NCAUrology - Bladder</v>
      </c>
      <c r="B2647" t="s">
        <v>199</v>
      </c>
      <c r="C2647" t="s">
        <v>195</v>
      </c>
      <c r="D2647" t="s">
        <v>150</v>
      </c>
      <c r="E2647" t="s">
        <v>157</v>
      </c>
      <c r="F2647">
        <v>60</v>
      </c>
      <c r="G2647">
        <v>40</v>
      </c>
      <c r="H2647">
        <v>66.6666666666667</v>
      </c>
      <c r="I2647">
        <v>94</v>
      </c>
      <c r="J2647">
        <v>24</v>
      </c>
      <c r="K2647">
        <v>64</v>
      </c>
      <c r="L2647">
        <v>81</v>
      </c>
      <c r="M2647" s="38"/>
    </row>
    <row r="2648" spans="1:13" x14ac:dyDescent="0.35">
      <c r="A2648" t="str">
        <f t="shared" si="42"/>
        <v>31 DayJanuary-March 2024NHS Ayrshire &amp; ArranUrology - Bladder</v>
      </c>
      <c r="B2648" t="s">
        <v>199</v>
      </c>
      <c r="C2648" t="s">
        <v>195</v>
      </c>
      <c r="D2648" t="s">
        <v>162</v>
      </c>
      <c r="E2648" t="s">
        <v>157</v>
      </c>
      <c r="F2648">
        <v>8</v>
      </c>
      <c r="G2648">
        <v>8</v>
      </c>
      <c r="H2648">
        <v>100</v>
      </c>
      <c r="I2648">
        <v>20</v>
      </c>
      <c r="J2648">
        <v>0</v>
      </c>
      <c r="M2648" s="39"/>
    </row>
    <row r="2649" spans="1:13" x14ac:dyDescent="0.35">
      <c r="A2649" t="str">
        <f t="shared" si="42"/>
        <v>31 DayJanuary-March 2024NHS BordersUrology - Bladder</v>
      </c>
      <c r="B2649" t="s">
        <v>199</v>
      </c>
      <c r="C2649" t="s">
        <v>195</v>
      </c>
      <c r="D2649" t="s">
        <v>0</v>
      </c>
      <c r="E2649" t="s">
        <v>157</v>
      </c>
      <c r="F2649">
        <v>8</v>
      </c>
      <c r="G2649">
        <v>8</v>
      </c>
      <c r="H2649">
        <v>100</v>
      </c>
      <c r="I2649">
        <v>25</v>
      </c>
      <c r="J2649">
        <v>15</v>
      </c>
      <c r="M2649" s="38"/>
    </row>
    <row r="2650" spans="1:13" x14ac:dyDescent="0.35">
      <c r="A2650" t="str">
        <f t="shared" si="42"/>
        <v>31 DayJanuary-March 2024NHS Dumfries &amp; GallowayUrology - Bladder</v>
      </c>
      <c r="B2650" t="s">
        <v>199</v>
      </c>
      <c r="C2650" t="s">
        <v>195</v>
      </c>
      <c r="D2650" t="s">
        <v>163</v>
      </c>
      <c r="E2650" t="s">
        <v>157</v>
      </c>
      <c r="F2650">
        <v>16</v>
      </c>
      <c r="G2650">
        <v>11</v>
      </c>
      <c r="H2650">
        <v>68.75</v>
      </c>
      <c r="I2650">
        <v>44</v>
      </c>
      <c r="J2650">
        <v>30</v>
      </c>
      <c r="M2650" s="39"/>
    </row>
    <row r="2651" spans="1:13" x14ac:dyDescent="0.35">
      <c r="A2651" t="str">
        <f t="shared" si="42"/>
        <v>31 DayJanuary-March 2024NHS FifeUrology - Bladder</v>
      </c>
      <c r="B2651" t="s">
        <v>199</v>
      </c>
      <c r="C2651" t="s">
        <v>195</v>
      </c>
      <c r="D2651" t="s">
        <v>164</v>
      </c>
      <c r="E2651" t="s">
        <v>157</v>
      </c>
      <c r="F2651">
        <v>10</v>
      </c>
      <c r="G2651">
        <v>8</v>
      </c>
      <c r="H2651">
        <v>80</v>
      </c>
      <c r="I2651">
        <v>37</v>
      </c>
      <c r="J2651">
        <v>23</v>
      </c>
      <c r="M2651" s="38"/>
    </row>
    <row r="2652" spans="1:13" x14ac:dyDescent="0.35">
      <c r="A2652" t="str">
        <f t="shared" si="42"/>
        <v>31 DayJanuary-March 2024NHS Forth ValleyUrology - Bladder</v>
      </c>
      <c r="B2652" t="s">
        <v>199</v>
      </c>
      <c r="C2652" t="s">
        <v>195</v>
      </c>
      <c r="D2652" t="s">
        <v>165</v>
      </c>
      <c r="E2652" t="s">
        <v>157</v>
      </c>
      <c r="F2652">
        <v>11</v>
      </c>
      <c r="G2652">
        <v>11</v>
      </c>
      <c r="H2652">
        <v>100</v>
      </c>
      <c r="I2652">
        <v>30</v>
      </c>
      <c r="J2652">
        <v>21</v>
      </c>
      <c r="M2652" s="39"/>
    </row>
    <row r="2653" spans="1:13" x14ac:dyDescent="0.35">
      <c r="A2653" t="str">
        <f t="shared" si="42"/>
        <v>31 DayJanuary-March 2024NHS GrampianUrology - Bladder</v>
      </c>
      <c r="B2653" t="s">
        <v>199</v>
      </c>
      <c r="C2653" t="s">
        <v>195</v>
      </c>
      <c r="D2653" t="s">
        <v>166</v>
      </c>
      <c r="E2653" t="s">
        <v>157</v>
      </c>
      <c r="F2653">
        <v>30</v>
      </c>
      <c r="G2653">
        <v>13</v>
      </c>
      <c r="H2653">
        <v>43.3333333333333</v>
      </c>
      <c r="I2653">
        <v>94</v>
      </c>
      <c r="J2653">
        <v>36</v>
      </c>
      <c r="M2653" s="38"/>
    </row>
    <row r="2654" spans="1:13" x14ac:dyDescent="0.35">
      <c r="A2654" t="str">
        <f t="shared" si="42"/>
        <v>31 DayJanuary-March 2024NHS Greater Glasgow &amp; ClydeUrology - Bladder</v>
      </c>
      <c r="B2654" t="s">
        <v>199</v>
      </c>
      <c r="C2654" t="s">
        <v>195</v>
      </c>
      <c r="D2654" t="s">
        <v>11</v>
      </c>
      <c r="E2654" t="s">
        <v>157</v>
      </c>
      <c r="F2654">
        <v>51</v>
      </c>
      <c r="G2654">
        <v>38</v>
      </c>
      <c r="H2654">
        <v>74.509803921568604</v>
      </c>
      <c r="I2654">
        <v>109</v>
      </c>
      <c r="J2654">
        <v>18</v>
      </c>
      <c r="K2654">
        <v>51</v>
      </c>
      <c r="L2654">
        <v>60</v>
      </c>
      <c r="M2654" s="39"/>
    </row>
    <row r="2655" spans="1:13" x14ac:dyDescent="0.35">
      <c r="A2655" t="str">
        <f t="shared" si="42"/>
        <v>31 DayJanuary-March 2024NHS HighlandUrology - Bladder</v>
      </c>
      <c r="B2655" t="s">
        <v>199</v>
      </c>
      <c r="C2655" t="s">
        <v>195</v>
      </c>
      <c r="D2655" t="s">
        <v>1</v>
      </c>
      <c r="E2655" t="s">
        <v>157</v>
      </c>
      <c r="F2655">
        <v>12</v>
      </c>
      <c r="G2655">
        <v>10</v>
      </c>
      <c r="H2655">
        <v>83.3333333333333</v>
      </c>
      <c r="I2655">
        <v>36</v>
      </c>
      <c r="J2655">
        <v>24</v>
      </c>
      <c r="M2655" s="38"/>
    </row>
    <row r="2656" spans="1:13" x14ac:dyDescent="0.35">
      <c r="A2656" t="str">
        <f t="shared" si="42"/>
        <v>31 DayJanuary-March 2024NHS LanarkshireUrology - Bladder</v>
      </c>
      <c r="B2656" t="s">
        <v>199</v>
      </c>
      <c r="C2656" t="s">
        <v>195</v>
      </c>
      <c r="D2656" t="s">
        <v>2</v>
      </c>
      <c r="E2656" t="s">
        <v>157</v>
      </c>
      <c r="F2656">
        <v>8</v>
      </c>
      <c r="G2656">
        <v>7</v>
      </c>
      <c r="H2656">
        <v>87.5</v>
      </c>
      <c r="I2656">
        <v>38</v>
      </c>
      <c r="J2656">
        <v>8</v>
      </c>
      <c r="M2656" s="39"/>
    </row>
    <row r="2657" spans="1:13" x14ac:dyDescent="0.35">
      <c r="A2657" t="str">
        <f t="shared" si="42"/>
        <v>31 DayJanuary-March 2024NHS LothianUrology - Bladder</v>
      </c>
      <c r="B2657" t="s">
        <v>199</v>
      </c>
      <c r="C2657" t="s">
        <v>195</v>
      </c>
      <c r="D2657" t="s">
        <v>3</v>
      </c>
      <c r="E2657" t="s">
        <v>157</v>
      </c>
      <c r="F2657">
        <v>35</v>
      </c>
      <c r="G2657">
        <v>23</v>
      </c>
      <c r="H2657">
        <v>65.714285714285694</v>
      </c>
      <c r="I2657">
        <v>83</v>
      </c>
      <c r="J2657">
        <v>25</v>
      </c>
      <c r="M2657" s="38"/>
    </row>
    <row r="2658" spans="1:13" x14ac:dyDescent="0.35">
      <c r="A2658" t="str">
        <f t="shared" si="42"/>
        <v>31 DayJanuary-March 2024NHS ScotlandUrology - Bladder</v>
      </c>
      <c r="B2658" t="s">
        <v>199</v>
      </c>
      <c r="C2658" t="s">
        <v>195</v>
      </c>
      <c r="D2658" t="s">
        <v>8</v>
      </c>
      <c r="E2658" t="s">
        <v>157</v>
      </c>
      <c r="F2658">
        <v>207</v>
      </c>
      <c r="G2658">
        <v>154</v>
      </c>
      <c r="H2658">
        <v>74.396135265700494</v>
      </c>
      <c r="I2658">
        <v>109</v>
      </c>
      <c r="J2658">
        <v>21</v>
      </c>
      <c r="K2658">
        <v>49</v>
      </c>
      <c r="L2658">
        <v>64</v>
      </c>
      <c r="M2658" s="39"/>
    </row>
    <row r="2659" spans="1:13" x14ac:dyDescent="0.35">
      <c r="A2659" t="str">
        <f t="shared" si="42"/>
        <v>31 DayJanuary-March 2024NHS ShetlandUrology - Bladder</v>
      </c>
      <c r="B2659" t="s">
        <v>199</v>
      </c>
      <c r="C2659" t="s">
        <v>195</v>
      </c>
      <c r="D2659" t="s">
        <v>5</v>
      </c>
      <c r="E2659" t="s">
        <v>157</v>
      </c>
      <c r="F2659">
        <v>1</v>
      </c>
      <c r="G2659">
        <v>1</v>
      </c>
      <c r="H2659">
        <v>100</v>
      </c>
      <c r="I2659">
        <v>17</v>
      </c>
      <c r="M2659" s="38"/>
    </row>
    <row r="2660" spans="1:13" x14ac:dyDescent="0.35">
      <c r="A2660" t="str">
        <f t="shared" si="42"/>
        <v>31 DayJanuary-March 2024NHS TaysideUrology - Bladder</v>
      </c>
      <c r="B2660" t="s">
        <v>199</v>
      </c>
      <c r="C2660" t="s">
        <v>195</v>
      </c>
      <c r="D2660" t="s">
        <v>6</v>
      </c>
      <c r="E2660" t="s">
        <v>157</v>
      </c>
      <c r="F2660">
        <v>17</v>
      </c>
      <c r="G2660">
        <v>16</v>
      </c>
      <c r="H2660">
        <v>94.117647058823493</v>
      </c>
      <c r="I2660">
        <v>34</v>
      </c>
      <c r="J2660">
        <v>0</v>
      </c>
      <c r="M2660" s="39"/>
    </row>
    <row r="2661" spans="1:13" x14ac:dyDescent="0.35">
      <c r="A2661" t="str">
        <f t="shared" si="42"/>
        <v>31 DayJanuary-March 2024SCANUrology - Bladder</v>
      </c>
      <c r="B2661" t="s">
        <v>199</v>
      </c>
      <c r="C2661" t="s">
        <v>195</v>
      </c>
      <c r="D2661" t="s">
        <v>9</v>
      </c>
      <c r="E2661" t="s">
        <v>157</v>
      </c>
      <c r="F2661">
        <v>69</v>
      </c>
      <c r="G2661">
        <v>50</v>
      </c>
      <c r="H2661">
        <v>72.463768115942003</v>
      </c>
      <c r="I2661">
        <v>83</v>
      </c>
      <c r="J2661">
        <v>25</v>
      </c>
      <c r="K2661">
        <v>41</v>
      </c>
      <c r="L2661">
        <v>44</v>
      </c>
      <c r="M2661" s="38"/>
    </row>
    <row r="2662" spans="1:13" x14ac:dyDescent="0.35">
      <c r="A2662" t="str">
        <f t="shared" si="42"/>
        <v>31 DayJanuary-March 2024WOSCANUrology - Bladder</v>
      </c>
      <c r="B2662" t="s">
        <v>199</v>
      </c>
      <c r="C2662" t="s">
        <v>195</v>
      </c>
      <c r="D2662" t="s">
        <v>10</v>
      </c>
      <c r="E2662" t="s">
        <v>157</v>
      </c>
      <c r="F2662">
        <v>78</v>
      </c>
      <c r="G2662">
        <v>64</v>
      </c>
      <c r="H2662">
        <v>82.051282051282001</v>
      </c>
      <c r="I2662">
        <v>109</v>
      </c>
      <c r="J2662">
        <v>16</v>
      </c>
      <c r="K2662">
        <v>46</v>
      </c>
      <c r="L2662">
        <v>54</v>
      </c>
      <c r="M2662" s="39"/>
    </row>
    <row r="2663" spans="1:13" x14ac:dyDescent="0.35">
      <c r="A2663" t="str">
        <f t="shared" si="42"/>
        <v>31 DayJanuary-March 2024NCAUrology - Other</v>
      </c>
      <c r="B2663" t="s">
        <v>199</v>
      </c>
      <c r="C2663" t="s">
        <v>195</v>
      </c>
      <c r="D2663" t="s">
        <v>150</v>
      </c>
      <c r="E2663" t="s">
        <v>158</v>
      </c>
      <c r="F2663">
        <v>98</v>
      </c>
      <c r="G2663">
        <v>87</v>
      </c>
      <c r="H2663">
        <v>88.775510204081598</v>
      </c>
      <c r="I2663">
        <v>68</v>
      </c>
      <c r="J2663">
        <v>11</v>
      </c>
      <c r="K2663">
        <v>33</v>
      </c>
      <c r="L2663">
        <v>51</v>
      </c>
      <c r="M2663" s="38"/>
    </row>
    <row r="2664" spans="1:13" x14ac:dyDescent="0.35">
      <c r="A2664" t="str">
        <f t="shared" si="42"/>
        <v>31 DayJanuary-March 2024NHS Ayrshire &amp; ArranUrology - Other</v>
      </c>
      <c r="B2664" t="s">
        <v>199</v>
      </c>
      <c r="C2664" t="s">
        <v>195</v>
      </c>
      <c r="D2664" t="s">
        <v>162</v>
      </c>
      <c r="E2664" t="s">
        <v>158</v>
      </c>
      <c r="F2664">
        <v>8</v>
      </c>
      <c r="G2664">
        <v>8</v>
      </c>
      <c r="H2664">
        <v>100</v>
      </c>
      <c r="I2664">
        <v>27</v>
      </c>
      <c r="J2664">
        <v>0</v>
      </c>
      <c r="M2664" s="39"/>
    </row>
    <row r="2665" spans="1:13" x14ac:dyDescent="0.35">
      <c r="A2665" t="str">
        <f t="shared" si="42"/>
        <v>31 DayJanuary-March 2024NHS BordersUrology - Other</v>
      </c>
      <c r="B2665" t="s">
        <v>199</v>
      </c>
      <c r="C2665" t="s">
        <v>195</v>
      </c>
      <c r="D2665" t="s">
        <v>0</v>
      </c>
      <c r="E2665" t="s">
        <v>158</v>
      </c>
      <c r="F2665">
        <v>1</v>
      </c>
      <c r="G2665">
        <v>1</v>
      </c>
      <c r="H2665">
        <v>100</v>
      </c>
      <c r="I2665">
        <v>11</v>
      </c>
      <c r="M2665" s="38"/>
    </row>
    <row r="2666" spans="1:13" x14ac:dyDescent="0.35">
      <c r="A2666" t="str">
        <f t="shared" si="42"/>
        <v>31 DayJanuary-March 2024NHS Dumfries &amp; GallowayUrology - Other</v>
      </c>
      <c r="B2666" t="s">
        <v>199</v>
      </c>
      <c r="C2666" t="s">
        <v>195</v>
      </c>
      <c r="D2666" t="s">
        <v>163</v>
      </c>
      <c r="E2666" t="s">
        <v>158</v>
      </c>
      <c r="F2666">
        <v>4</v>
      </c>
      <c r="G2666">
        <v>4</v>
      </c>
      <c r="H2666">
        <v>100</v>
      </c>
      <c r="I2666">
        <v>0</v>
      </c>
      <c r="J2666">
        <v>0</v>
      </c>
      <c r="M2666" s="39"/>
    </row>
    <row r="2667" spans="1:13" x14ac:dyDescent="0.35">
      <c r="A2667" t="str">
        <f t="shared" si="42"/>
        <v>31 DayJanuary-March 2024NHS FifeUrology - Other</v>
      </c>
      <c r="B2667" t="s">
        <v>199</v>
      </c>
      <c r="C2667" t="s">
        <v>195</v>
      </c>
      <c r="D2667" t="s">
        <v>164</v>
      </c>
      <c r="E2667" t="s">
        <v>158</v>
      </c>
      <c r="F2667">
        <v>20</v>
      </c>
      <c r="G2667">
        <v>17</v>
      </c>
      <c r="H2667">
        <v>85</v>
      </c>
      <c r="I2667">
        <v>44</v>
      </c>
      <c r="J2667">
        <v>9</v>
      </c>
      <c r="M2667" s="38"/>
    </row>
    <row r="2668" spans="1:13" x14ac:dyDescent="0.35">
      <c r="A2668" t="str">
        <f t="shared" si="42"/>
        <v>31 DayJanuary-March 2024NHS Forth ValleyUrology - Other</v>
      </c>
      <c r="B2668" t="s">
        <v>199</v>
      </c>
      <c r="C2668" t="s">
        <v>195</v>
      </c>
      <c r="D2668" t="s">
        <v>165</v>
      </c>
      <c r="E2668" t="s">
        <v>158</v>
      </c>
      <c r="F2668">
        <v>13</v>
      </c>
      <c r="G2668">
        <v>12</v>
      </c>
      <c r="H2668">
        <v>92.307692307692307</v>
      </c>
      <c r="I2668">
        <v>36</v>
      </c>
      <c r="J2668">
        <v>0</v>
      </c>
      <c r="M2668" s="39"/>
    </row>
    <row r="2669" spans="1:13" x14ac:dyDescent="0.35">
      <c r="A2669" t="str">
        <f t="shared" si="42"/>
        <v>31 DayJanuary-March 2024NHS GrampianUrology - Other</v>
      </c>
      <c r="B2669" t="s">
        <v>199</v>
      </c>
      <c r="C2669" t="s">
        <v>195</v>
      </c>
      <c r="D2669" t="s">
        <v>166</v>
      </c>
      <c r="E2669" t="s">
        <v>158</v>
      </c>
      <c r="F2669">
        <v>43</v>
      </c>
      <c r="G2669">
        <v>33</v>
      </c>
      <c r="H2669">
        <v>76.744186046511601</v>
      </c>
      <c r="I2669">
        <v>68</v>
      </c>
      <c r="J2669">
        <v>10</v>
      </c>
      <c r="K2669">
        <v>51</v>
      </c>
      <c r="L2669">
        <v>57</v>
      </c>
      <c r="M2669" s="38"/>
    </row>
    <row r="2670" spans="1:13" x14ac:dyDescent="0.35">
      <c r="A2670" t="str">
        <f t="shared" si="42"/>
        <v>31 DayJanuary-March 2024NHS Greater Glasgow &amp; ClydeUrology - Other</v>
      </c>
      <c r="B2670" t="s">
        <v>199</v>
      </c>
      <c r="C2670" t="s">
        <v>195</v>
      </c>
      <c r="D2670" t="s">
        <v>11</v>
      </c>
      <c r="E2670" t="s">
        <v>158</v>
      </c>
      <c r="F2670">
        <v>99</v>
      </c>
      <c r="G2670">
        <v>90</v>
      </c>
      <c r="H2670">
        <v>90.909090909090907</v>
      </c>
      <c r="I2670">
        <v>63</v>
      </c>
      <c r="J2670">
        <v>19</v>
      </c>
      <c r="K2670">
        <v>31</v>
      </c>
      <c r="L2670">
        <v>35</v>
      </c>
      <c r="M2670" s="39"/>
    </row>
    <row r="2671" spans="1:13" x14ac:dyDescent="0.35">
      <c r="A2671" t="str">
        <f t="shared" si="42"/>
        <v>31 DayJanuary-March 2024NHS HighlandUrology - Other</v>
      </c>
      <c r="B2671" t="s">
        <v>199</v>
      </c>
      <c r="C2671" t="s">
        <v>195</v>
      </c>
      <c r="D2671" t="s">
        <v>1</v>
      </c>
      <c r="E2671" t="s">
        <v>158</v>
      </c>
      <c r="F2671">
        <v>22</v>
      </c>
      <c r="G2671">
        <v>22</v>
      </c>
      <c r="H2671">
        <v>100</v>
      </c>
      <c r="I2671">
        <v>25</v>
      </c>
      <c r="J2671">
        <v>20</v>
      </c>
      <c r="M2671" s="38"/>
    </row>
    <row r="2672" spans="1:13" x14ac:dyDescent="0.35">
      <c r="A2672" t="str">
        <f t="shared" si="42"/>
        <v>31 DayJanuary-March 2024NHS LanarkshireUrology - Other</v>
      </c>
      <c r="B2672" t="s">
        <v>199</v>
      </c>
      <c r="C2672" t="s">
        <v>195</v>
      </c>
      <c r="D2672" t="s">
        <v>2</v>
      </c>
      <c r="E2672" t="s">
        <v>158</v>
      </c>
      <c r="F2672">
        <v>7</v>
      </c>
      <c r="G2672">
        <v>5</v>
      </c>
      <c r="H2672">
        <v>71.428571428571402</v>
      </c>
      <c r="I2672">
        <v>76</v>
      </c>
      <c r="J2672">
        <v>26</v>
      </c>
      <c r="M2672" s="39"/>
    </row>
    <row r="2673" spans="1:13" x14ac:dyDescent="0.35">
      <c r="A2673" t="str">
        <f t="shared" si="42"/>
        <v>31 DayJanuary-March 2024NHS LothianUrology - Other</v>
      </c>
      <c r="B2673" t="s">
        <v>199</v>
      </c>
      <c r="C2673" t="s">
        <v>195</v>
      </c>
      <c r="D2673" t="s">
        <v>3</v>
      </c>
      <c r="E2673" t="s">
        <v>158</v>
      </c>
      <c r="F2673">
        <v>86</v>
      </c>
      <c r="G2673">
        <v>76</v>
      </c>
      <c r="H2673">
        <v>88.3720930232558</v>
      </c>
      <c r="I2673">
        <v>59</v>
      </c>
      <c r="J2673">
        <v>10</v>
      </c>
      <c r="K2673">
        <v>34</v>
      </c>
      <c r="L2673">
        <v>40</v>
      </c>
      <c r="M2673" s="38"/>
    </row>
    <row r="2674" spans="1:13" x14ac:dyDescent="0.35">
      <c r="A2674" t="str">
        <f t="shared" si="42"/>
        <v>31 DayJanuary-March 2024NHS ScotlandUrology - Other</v>
      </c>
      <c r="B2674" t="s">
        <v>199</v>
      </c>
      <c r="C2674" t="s">
        <v>195</v>
      </c>
      <c r="D2674" t="s">
        <v>8</v>
      </c>
      <c r="E2674" t="s">
        <v>158</v>
      </c>
      <c r="F2674">
        <v>336</v>
      </c>
      <c r="G2674">
        <v>300</v>
      </c>
      <c r="H2674">
        <v>89.285714285714306</v>
      </c>
      <c r="I2674">
        <v>76</v>
      </c>
      <c r="J2674">
        <v>10</v>
      </c>
      <c r="K2674">
        <v>32</v>
      </c>
      <c r="L2674">
        <v>41</v>
      </c>
      <c r="M2674" s="39"/>
    </row>
    <row r="2675" spans="1:13" x14ac:dyDescent="0.35">
      <c r="A2675" t="str">
        <f t="shared" si="42"/>
        <v>31 DayJanuary-March 2024NHS ShetlandUrology - Other</v>
      </c>
      <c r="B2675" t="s">
        <v>199</v>
      </c>
      <c r="C2675" t="s">
        <v>195</v>
      </c>
      <c r="D2675" t="s">
        <v>5</v>
      </c>
      <c r="E2675" t="s">
        <v>158</v>
      </c>
      <c r="F2675">
        <v>2</v>
      </c>
      <c r="G2675">
        <v>2</v>
      </c>
      <c r="H2675">
        <v>100</v>
      </c>
      <c r="I2675">
        <v>22</v>
      </c>
      <c r="M2675" s="38"/>
    </row>
    <row r="2676" spans="1:13" x14ac:dyDescent="0.35">
      <c r="A2676" t="str">
        <f t="shared" si="42"/>
        <v>31 DayJanuary-March 2024NHS TaysideUrology - Other</v>
      </c>
      <c r="B2676" t="s">
        <v>199</v>
      </c>
      <c r="C2676" t="s">
        <v>195</v>
      </c>
      <c r="D2676" t="s">
        <v>6</v>
      </c>
      <c r="E2676" t="s">
        <v>158</v>
      </c>
      <c r="F2676">
        <v>31</v>
      </c>
      <c r="G2676">
        <v>30</v>
      </c>
      <c r="H2676">
        <v>96.774193548387103</v>
      </c>
      <c r="I2676">
        <v>32</v>
      </c>
      <c r="J2676">
        <v>0</v>
      </c>
      <c r="M2676" s="39"/>
    </row>
    <row r="2677" spans="1:13" x14ac:dyDescent="0.35">
      <c r="A2677" t="str">
        <f t="shared" si="42"/>
        <v>31 DayJanuary-March 2024SCANUrology - Other</v>
      </c>
      <c r="B2677" t="s">
        <v>199</v>
      </c>
      <c r="C2677" t="s">
        <v>195</v>
      </c>
      <c r="D2677" t="s">
        <v>9</v>
      </c>
      <c r="E2677" t="s">
        <v>158</v>
      </c>
      <c r="F2677">
        <v>111</v>
      </c>
      <c r="G2677">
        <v>98</v>
      </c>
      <c r="H2677">
        <v>88.2882882882883</v>
      </c>
      <c r="I2677">
        <v>59</v>
      </c>
      <c r="J2677">
        <v>8</v>
      </c>
      <c r="K2677">
        <v>36</v>
      </c>
      <c r="L2677">
        <v>40</v>
      </c>
      <c r="M2677" s="38"/>
    </row>
    <row r="2678" spans="1:13" x14ac:dyDescent="0.35">
      <c r="A2678" t="str">
        <f t="shared" si="42"/>
        <v>31 DayJanuary-March 2024WOSCANUrology - Other</v>
      </c>
      <c r="B2678" t="s">
        <v>199</v>
      </c>
      <c r="C2678" t="s">
        <v>195</v>
      </c>
      <c r="D2678" t="s">
        <v>10</v>
      </c>
      <c r="E2678" t="s">
        <v>158</v>
      </c>
      <c r="F2678">
        <v>127</v>
      </c>
      <c r="G2678">
        <v>115</v>
      </c>
      <c r="H2678">
        <v>90.551181102362193</v>
      </c>
      <c r="I2678">
        <v>76</v>
      </c>
      <c r="J2678">
        <v>13</v>
      </c>
      <c r="K2678">
        <v>31</v>
      </c>
      <c r="L2678">
        <v>36</v>
      </c>
      <c r="M2678" s="39"/>
    </row>
    <row r="2679" spans="1:13" x14ac:dyDescent="0.35">
      <c r="A2679" t="str">
        <f t="shared" si="42"/>
        <v>31 DayJanuary-March 2024NCAUrology - Prostate</v>
      </c>
      <c r="B2679" t="s">
        <v>199</v>
      </c>
      <c r="C2679" t="s">
        <v>195</v>
      </c>
      <c r="D2679" t="s">
        <v>150</v>
      </c>
      <c r="E2679" t="s">
        <v>159</v>
      </c>
      <c r="F2679">
        <v>368</v>
      </c>
      <c r="G2679">
        <v>329</v>
      </c>
      <c r="H2679">
        <v>89.402173913043498</v>
      </c>
      <c r="I2679">
        <v>87</v>
      </c>
      <c r="J2679">
        <v>2</v>
      </c>
      <c r="K2679">
        <v>33</v>
      </c>
      <c r="L2679">
        <v>43</v>
      </c>
      <c r="M2679" s="38"/>
    </row>
    <row r="2680" spans="1:13" x14ac:dyDescent="0.35">
      <c r="A2680" t="str">
        <f t="shared" si="42"/>
        <v>31 DayJanuary-March 2024NHS Ayrshire &amp; ArranUrology - Prostate</v>
      </c>
      <c r="B2680" t="s">
        <v>199</v>
      </c>
      <c r="C2680" t="s">
        <v>195</v>
      </c>
      <c r="D2680" t="s">
        <v>162</v>
      </c>
      <c r="E2680" t="s">
        <v>159</v>
      </c>
      <c r="F2680">
        <v>64</v>
      </c>
      <c r="G2680">
        <v>62</v>
      </c>
      <c r="H2680">
        <v>96.875</v>
      </c>
      <c r="I2680">
        <v>40</v>
      </c>
      <c r="J2680">
        <v>0</v>
      </c>
      <c r="K2680">
        <v>2</v>
      </c>
      <c r="L2680">
        <v>18</v>
      </c>
      <c r="M2680" s="39"/>
    </row>
    <row r="2681" spans="1:13" x14ac:dyDescent="0.35">
      <c r="A2681" t="str">
        <f t="shared" si="42"/>
        <v>31 DayJanuary-March 2024NHS BordersUrology - Prostate</v>
      </c>
      <c r="B2681" t="s">
        <v>199</v>
      </c>
      <c r="C2681" t="s">
        <v>195</v>
      </c>
      <c r="D2681" t="s">
        <v>0</v>
      </c>
      <c r="E2681" t="s">
        <v>159</v>
      </c>
      <c r="F2681">
        <v>20</v>
      </c>
      <c r="G2681">
        <v>20</v>
      </c>
      <c r="H2681">
        <v>100</v>
      </c>
      <c r="I2681">
        <v>3</v>
      </c>
      <c r="J2681">
        <v>2</v>
      </c>
      <c r="M2681" s="38"/>
    </row>
    <row r="2682" spans="1:13" x14ac:dyDescent="0.35">
      <c r="A2682" t="str">
        <f t="shared" si="42"/>
        <v>31 DayJanuary-March 2024NHS Dumfries &amp; GallowayUrology - Prostate</v>
      </c>
      <c r="B2682" t="s">
        <v>199</v>
      </c>
      <c r="C2682" t="s">
        <v>195</v>
      </c>
      <c r="D2682" t="s">
        <v>163</v>
      </c>
      <c r="E2682" t="s">
        <v>159</v>
      </c>
      <c r="F2682">
        <v>34</v>
      </c>
      <c r="G2682">
        <v>34</v>
      </c>
      <c r="H2682">
        <v>100</v>
      </c>
      <c r="I2682">
        <v>5</v>
      </c>
      <c r="J2682">
        <v>1</v>
      </c>
      <c r="M2682" s="39"/>
    </row>
    <row r="2683" spans="1:13" x14ac:dyDescent="0.35">
      <c r="A2683" t="str">
        <f t="shared" si="42"/>
        <v>31 DayJanuary-March 2024NHS FifeUrology - Prostate</v>
      </c>
      <c r="B2683" t="s">
        <v>199</v>
      </c>
      <c r="C2683" t="s">
        <v>195</v>
      </c>
      <c r="D2683" t="s">
        <v>164</v>
      </c>
      <c r="E2683" t="s">
        <v>159</v>
      </c>
      <c r="F2683">
        <v>93</v>
      </c>
      <c r="G2683">
        <v>83</v>
      </c>
      <c r="H2683">
        <v>89.247311827957006</v>
      </c>
      <c r="I2683">
        <v>141</v>
      </c>
      <c r="J2683">
        <v>0</v>
      </c>
      <c r="K2683">
        <v>38</v>
      </c>
      <c r="L2683">
        <v>102</v>
      </c>
      <c r="M2683" s="38"/>
    </row>
    <row r="2684" spans="1:13" x14ac:dyDescent="0.35">
      <c r="A2684" t="str">
        <f t="shared" si="42"/>
        <v>31 DayJanuary-March 2024NHS Forth ValleyUrology - Prostate</v>
      </c>
      <c r="B2684" t="s">
        <v>199</v>
      </c>
      <c r="C2684" t="s">
        <v>195</v>
      </c>
      <c r="D2684" t="s">
        <v>165</v>
      </c>
      <c r="E2684" t="s">
        <v>159</v>
      </c>
      <c r="F2684">
        <v>75</v>
      </c>
      <c r="G2684">
        <v>75</v>
      </c>
      <c r="H2684">
        <v>100</v>
      </c>
      <c r="I2684">
        <v>14</v>
      </c>
      <c r="J2684">
        <v>0</v>
      </c>
      <c r="K2684">
        <v>4</v>
      </c>
      <c r="L2684">
        <v>5</v>
      </c>
      <c r="M2684" s="39"/>
    </row>
    <row r="2685" spans="1:13" x14ac:dyDescent="0.35">
      <c r="A2685" t="str">
        <f t="shared" si="42"/>
        <v>31 DayJanuary-March 2024NHS GrampianUrology - Prostate</v>
      </c>
      <c r="B2685" t="s">
        <v>199</v>
      </c>
      <c r="C2685" t="s">
        <v>195</v>
      </c>
      <c r="D2685" t="s">
        <v>166</v>
      </c>
      <c r="E2685" t="s">
        <v>159</v>
      </c>
      <c r="F2685">
        <v>176</v>
      </c>
      <c r="G2685">
        <v>141</v>
      </c>
      <c r="H2685">
        <v>80.113636363636402</v>
      </c>
      <c r="I2685">
        <v>87</v>
      </c>
      <c r="J2685">
        <v>2</v>
      </c>
      <c r="K2685">
        <v>42</v>
      </c>
      <c r="L2685">
        <v>48</v>
      </c>
      <c r="M2685" s="38"/>
    </row>
    <row r="2686" spans="1:13" x14ac:dyDescent="0.35">
      <c r="A2686" t="str">
        <f t="shared" si="42"/>
        <v>31 DayJanuary-March 2024NHS Greater Glasgow &amp; ClydeUrology - Prostate</v>
      </c>
      <c r="B2686" t="s">
        <v>199</v>
      </c>
      <c r="C2686" t="s">
        <v>195</v>
      </c>
      <c r="D2686" t="s">
        <v>11</v>
      </c>
      <c r="E2686" t="s">
        <v>159</v>
      </c>
      <c r="F2686">
        <v>349</v>
      </c>
      <c r="G2686">
        <v>292</v>
      </c>
      <c r="H2686">
        <v>83.667621776504305</v>
      </c>
      <c r="I2686">
        <v>83</v>
      </c>
      <c r="J2686">
        <v>2</v>
      </c>
      <c r="K2686">
        <v>40</v>
      </c>
      <c r="L2686">
        <v>57</v>
      </c>
      <c r="M2686" s="39"/>
    </row>
    <row r="2687" spans="1:13" x14ac:dyDescent="0.35">
      <c r="A2687" t="str">
        <f t="shared" si="42"/>
        <v>31 DayJanuary-March 2024NHS HighlandUrology - Prostate</v>
      </c>
      <c r="B2687" t="s">
        <v>199</v>
      </c>
      <c r="C2687" t="s">
        <v>195</v>
      </c>
      <c r="D2687" t="s">
        <v>1</v>
      </c>
      <c r="E2687" t="s">
        <v>159</v>
      </c>
      <c r="F2687">
        <v>76</v>
      </c>
      <c r="G2687">
        <v>76</v>
      </c>
      <c r="H2687">
        <v>100</v>
      </c>
      <c r="I2687">
        <v>6</v>
      </c>
      <c r="J2687">
        <v>0</v>
      </c>
      <c r="K2687">
        <v>2</v>
      </c>
      <c r="L2687">
        <v>2</v>
      </c>
      <c r="M2687" s="38"/>
    </row>
    <row r="2688" spans="1:13" x14ac:dyDescent="0.35">
      <c r="A2688" t="str">
        <f t="shared" si="42"/>
        <v>31 DayJanuary-March 2024NHS LanarkshireUrology - Prostate</v>
      </c>
      <c r="B2688" t="s">
        <v>199</v>
      </c>
      <c r="C2688" t="s">
        <v>195</v>
      </c>
      <c r="D2688" t="s">
        <v>2</v>
      </c>
      <c r="E2688" t="s">
        <v>159</v>
      </c>
      <c r="F2688">
        <v>86</v>
      </c>
      <c r="G2688">
        <v>86</v>
      </c>
      <c r="H2688">
        <v>100</v>
      </c>
      <c r="I2688">
        <v>21</v>
      </c>
      <c r="J2688">
        <v>0</v>
      </c>
      <c r="K2688">
        <v>2</v>
      </c>
      <c r="L2688">
        <v>2</v>
      </c>
      <c r="M2688" s="39"/>
    </row>
    <row r="2689" spans="1:13" x14ac:dyDescent="0.35">
      <c r="A2689" t="str">
        <f t="shared" si="42"/>
        <v>31 DayJanuary-March 2024NHS LothianUrology - Prostate</v>
      </c>
      <c r="B2689" t="s">
        <v>199</v>
      </c>
      <c r="C2689" t="s">
        <v>195</v>
      </c>
      <c r="D2689" t="s">
        <v>3</v>
      </c>
      <c r="E2689" t="s">
        <v>159</v>
      </c>
      <c r="F2689">
        <v>233</v>
      </c>
      <c r="G2689">
        <v>200</v>
      </c>
      <c r="H2689">
        <v>85.8369098712446</v>
      </c>
      <c r="I2689">
        <v>223</v>
      </c>
      <c r="J2689">
        <v>2</v>
      </c>
      <c r="K2689">
        <v>131</v>
      </c>
      <c r="L2689">
        <v>153</v>
      </c>
      <c r="M2689" s="38"/>
    </row>
    <row r="2690" spans="1:13" x14ac:dyDescent="0.35">
      <c r="A2690" t="str">
        <f t="shared" si="42"/>
        <v>31 DayJanuary-March 2024NHS ScotlandUrology - Prostate</v>
      </c>
      <c r="B2690" t="s">
        <v>199</v>
      </c>
      <c r="C2690" t="s">
        <v>195</v>
      </c>
      <c r="D2690" t="s">
        <v>8</v>
      </c>
      <c r="E2690" t="s">
        <v>159</v>
      </c>
      <c r="F2690">
        <v>1322</v>
      </c>
      <c r="G2690">
        <v>1181</v>
      </c>
      <c r="H2690">
        <v>89.334341906202695</v>
      </c>
      <c r="I2690">
        <v>223</v>
      </c>
      <c r="J2690">
        <v>2</v>
      </c>
      <c r="K2690">
        <v>34</v>
      </c>
      <c r="L2690">
        <v>54</v>
      </c>
      <c r="M2690" s="39"/>
    </row>
    <row r="2691" spans="1:13" x14ac:dyDescent="0.35">
      <c r="A2691" t="str">
        <f t="shared" si="42"/>
        <v>31 DayJanuary-March 2024NHS ShetlandUrology - Prostate</v>
      </c>
      <c r="B2691" t="s">
        <v>199</v>
      </c>
      <c r="C2691" t="s">
        <v>195</v>
      </c>
      <c r="D2691" t="s">
        <v>5</v>
      </c>
      <c r="E2691" t="s">
        <v>159</v>
      </c>
      <c r="F2691">
        <v>5</v>
      </c>
      <c r="G2691">
        <v>5</v>
      </c>
      <c r="H2691">
        <v>100</v>
      </c>
      <c r="I2691">
        <v>15</v>
      </c>
      <c r="J2691">
        <v>0</v>
      </c>
      <c r="M2691" s="38"/>
    </row>
    <row r="2692" spans="1:13" x14ac:dyDescent="0.35">
      <c r="A2692" t="str">
        <f t="shared" si="42"/>
        <v>31 DayJanuary-March 2024NHS TaysideUrology - Prostate</v>
      </c>
      <c r="B2692" t="s">
        <v>199</v>
      </c>
      <c r="C2692" t="s">
        <v>195</v>
      </c>
      <c r="D2692" t="s">
        <v>6</v>
      </c>
      <c r="E2692" t="s">
        <v>159</v>
      </c>
      <c r="F2692">
        <v>107</v>
      </c>
      <c r="G2692">
        <v>103</v>
      </c>
      <c r="H2692">
        <v>96.261682242990702</v>
      </c>
      <c r="I2692">
        <v>57</v>
      </c>
      <c r="J2692">
        <v>2</v>
      </c>
      <c r="K2692">
        <v>5</v>
      </c>
      <c r="L2692">
        <v>22</v>
      </c>
      <c r="M2692" s="39"/>
    </row>
    <row r="2693" spans="1:13" x14ac:dyDescent="0.35">
      <c r="A2693" t="str">
        <f t="shared" si="42"/>
        <v>31 DayJanuary-March 2024NHS Western IslesUrology - Prostate</v>
      </c>
      <c r="B2693" t="s">
        <v>199</v>
      </c>
      <c r="C2693" t="s">
        <v>195</v>
      </c>
      <c r="D2693" t="s">
        <v>7</v>
      </c>
      <c r="E2693" t="s">
        <v>159</v>
      </c>
      <c r="F2693">
        <v>4</v>
      </c>
      <c r="G2693">
        <v>4</v>
      </c>
      <c r="H2693">
        <v>100</v>
      </c>
      <c r="I2693">
        <v>2</v>
      </c>
      <c r="J2693">
        <v>2</v>
      </c>
      <c r="M2693" s="38"/>
    </row>
    <row r="2694" spans="1:13" x14ac:dyDescent="0.35">
      <c r="A2694" t="str">
        <f t="shared" si="42"/>
        <v>31 DayJanuary-March 2024SCANUrology - Prostate</v>
      </c>
      <c r="B2694" t="s">
        <v>199</v>
      </c>
      <c r="C2694" t="s">
        <v>195</v>
      </c>
      <c r="D2694" t="s">
        <v>9</v>
      </c>
      <c r="E2694" t="s">
        <v>159</v>
      </c>
      <c r="F2694">
        <v>380</v>
      </c>
      <c r="G2694">
        <v>337</v>
      </c>
      <c r="H2694">
        <v>88.684210526315795</v>
      </c>
      <c r="I2694">
        <v>223</v>
      </c>
      <c r="J2694">
        <v>0</v>
      </c>
      <c r="K2694">
        <v>81</v>
      </c>
      <c r="L2694">
        <v>141</v>
      </c>
      <c r="M2694" s="39"/>
    </row>
    <row r="2695" spans="1:13" x14ac:dyDescent="0.35">
      <c r="A2695" t="str">
        <f t="shared" si="42"/>
        <v>31 DayJanuary-March 2024WOSCANUrology - Prostate</v>
      </c>
      <c r="B2695" t="s">
        <v>199</v>
      </c>
      <c r="C2695" t="s">
        <v>195</v>
      </c>
      <c r="D2695" t="s">
        <v>10</v>
      </c>
      <c r="E2695" t="s">
        <v>159</v>
      </c>
      <c r="F2695">
        <v>574</v>
      </c>
      <c r="G2695">
        <v>515</v>
      </c>
      <c r="H2695">
        <v>89.721254355400703</v>
      </c>
      <c r="I2695">
        <v>83</v>
      </c>
      <c r="J2695">
        <v>2</v>
      </c>
      <c r="K2695">
        <v>33</v>
      </c>
      <c r="L2695">
        <v>47</v>
      </c>
      <c r="M2695" s="38"/>
    </row>
    <row r="2696" spans="1:13" x14ac:dyDescent="0.35">
      <c r="A2696" t="str">
        <f t="shared" si="42"/>
        <v>31 DayJuly-September 2024Golden Jubilee National HospitalAll Cancer Types*</v>
      </c>
      <c r="B2696" t="s">
        <v>199</v>
      </c>
      <c r="C2696" t="s">
        <v>196</v>
      </c>
      <c r="D2696" t="s">
        <v>169</v>
      </c>
      <c r="E2696" t="s">
        <v>93</v>
      </c>
      <c r="F2696">
        <v>111</v>
      </c>
      <c r="G2696">
        <v>107</v>
      </c>
      <c r="H2696">
        <v>96.396396396396398</v>
      </c>
      <c r="I2696">
        <v>50</v>
      </c>
      <c r="J2696">
        <v>9</v>
      </c>
      <c r="K2696">
        <v>21</v>
      </c>
      <c r="L2696">
        <v>28</v>
      </c>
      <c r="M2696" s="39"/>
    </row>
    <row r="2697" spans="1:13" x14ac:dyDescent="0.35">
      <c r="A2697" t="str">
        <f t="shared" si="42"/>
        <v>31 DayJuly-September 2024NCAAll Cancer Types*</v>
      </c>
      <c r="B2697" t="s">
        <v>199</v>
      </c>
      <c r="C2697" t="s">
        <v>196</v>
      </c>
      <c r="D2697" t="s">
        <v>150</v>
      </c>
      <c r="E2697" t="s">
        <v>93</v>
      </c>
      <c r="F2697">
        <v>1690</v>
      </c>
      <c r="G2697">
        <v>1536</v>
      </c>
      <c r="H2697">
        <v>90.887573964496994</v>
      </c>
      <c r="I2697">
        <v>166</v>
      </c>
      <c r="J2697">
        <v>4</v>
      </c>
      <c r="K2697">
        <v>30</v>
      </c>
      <c r="L2697">
        <v>41</v>
      </c>
      <c r="M2697" s="38"/>
    </row>
    <row r="2698" spans="1:13" x14ac:dyDescent="0.35">
      <c r="A2698" t="str">
        <f t="shared" si="42"/>
        <v>31 DayJuly-September 2024NHS Ayrshire &amp; ArranAll Cancer Types*</v>
      </c>
      <c r="B2698" t="s">
        <v>199</v>
      </c>
      <c r="C2698" t="s">
        <v>196</v>
      </c>
      <c r="D2698" t="s">
        <v>162</v>
      </c>
      <c r="E2698" t="s">
        <v>93</v>
      </c>
      <c r="F2698">
        <v>397</v>
      </c>
      <c r="G2698">
        <v>389</v>
      </c>
      <c r="H2698">
        <v>97.984886649874099</v>
      </c>
      <c r="I2698">
        <v>74</v>
      </c>
      <c r="J2698">
        <v>2</v>
      </c>
      <c r="K2698">
        <v>18</v>
      </c>
      <c r="L2698">
        <v>24</v>
      </c>
      <c r="M2698" s="39"/>
    </row>
    <row r="2699" spans="1:13" x14ac:dyDescent="0.35">
      <c r="A2699" t="str">
        <f t="shared" si="42"/>
        <v>31 DayJuly-September 2024NHS BordersAll Cancer Types*</v>
      </c>
      <c r="B2699" t="s">
        <v>199</v>
      </c>
      <c r="C2699" t="s">
        <v>196</v>
      </c>
      <c r="D2699" t="s">
        <v>0</v>
      </c>
      <c r="E2699" t="s">
        <v>93</v>
      </c>
      <c r="F2699">
        <v>117</v>
      </c>
      <c r="G2699">
        <v>116</v>
      </c>
      <c r="H2699">
        <v>99.145299145299106</v>
      </c>
      <c r="I2699">
        <v>39</v>
      </c>
      <c r="J2699">
        <v>4</v>
      </c>
      <c r="K2699">
        <v>23</v>
      </c>
      <c r="L2699">
        <v>25</v>
      </c>
      <c r="M2699" s="38"/>
    </row>
    <row r="2700" spans="1:13" x14ac:dyDescent="0.35">
      <c r="A2700" t="str">
        <f t="shared" si="42"/>
        <v>31 DayJuly-September 2024NHS Dumfries &amp; GallowayAll Cancer Types*</v>
      </c>
      <c r="B2700" t="s">
        <v>199</v>
      </c>
      <c r="C2700" t="s">
        <v>196</v>
      </c>
      <c r="D2700" t="s">
        <v>163</v>
      </c>
      <c r="E2700" t="s">
        <v>93</v>
      </c>
      <c r="F2700">
        <v>196</v>
      </c>
      <c r="G2700">
        <v>194</v>
      </c>
      <c r="H2700">
        <v>98.979591836734699</v>
      </c>
      <c r="I2700">
        <v>39</v>
      </c>
      <c r="J2700">
        <v>0</v>
      </c>
      <c r="K2700">
        <v>26</v>
      </c>
      <c r="L2700">
        <v>28</v>
      </c>
      <c r="M2700" s="39"/>
    </row>
    <row r="2701" spans="1:13" x14ac:dyDescent="0.35">
      <c r="A2701" t="str">
        <f t="shared" si="42"/>
        <v>31 DayJuly-September 2024NHS FifeAll Cancer Types*</v>
      </c>
      <c r="B2701" t="s">
        <v>199</v>
      </c>
      <c r="C2701" t="s">
        <v>196</v>
      </c>
      <c r="D2701" t="s">
        <v>164</v>
      </c>
      <c r="E2701" t="s">
        <v>93</v>
      </c>
      <c r="F2701">
        <v>374</v>
      </c>
      <c r="G2701">
        <v>358</v>
      </c>
      <c r="H2701">
        <v>95.721925133689894</v>
      </c>
      <c r="I2701">
        <v>172</v>
      </c>
      <c r="J2701">
        <v>1</v>
      </c>
      <c r="K2701">
        <v>22</v>
      </c>
      <c r="L2701">
        <v>27</v>
      </c>
      <c r="M2701" s="38"/>
    </row>
    <row r="2702" spans="1:13" x14ac:dyDescent="0.35">
      <c r="A2702" t="str">
        <f t="shared" si="42"/>
        <v>31 DayJuly-September 2024NHS Forth ValleyAll Cancer Types*</v>
      </c>
      <c r="B2702" t="s">
        <v>199</v>
      </c>
      <c r="C2702" t="s">
        <v>196</v>
      </c>
      <c r="D2702" t="s">
        <v>165</v>
      </c>
      <c r="E2702" t="s">
        <v>93</v>
      </c>
      <c r="F2702">
        <v>314</v>
      </c>
      <c r="G2702">
        <v>311</v>
      </c>
      <c r="H2702">
        <v>99.044585987261101</v>
      </c>
      <c r="I2702">
        <v>40</v>
      </c>
      <c r="J2702">
        <v>4</v>
      </c>
      <c r="K2702">
        <v>26</v>
      </c>
      <c r="L2702">
        <v>27</v>
      </c>
      <c r="M2702" s="39"/>
    </row>
    <row r="2703" spans="1:13" x14ac:dyDescent="0.35">
      <c r="A2703" t="str">
        <f t="shared" si="42"/>
        <v>31 DayJuly-September 2024NHS GrampianAll Cancer Types*</v>
      </c>
      <c r="B2703" t="s">
        <v>199</v>
      </c>
      <c r="C2703" t="s">
        <v>196</v>
      </c>
      <c r="D2703" t="s">
        <v>166</v>
      </c>
      <c r="E2703" t="s">
        <v>93</v>
      </c>
      <c r="F2703">
        <v>747</v>
      </c>
      <c r="G2703">
        <v>660</v>
      </c>
      <c r="H2703">
        <v>88.353413654618507</v>
      </c>
      <c r="I2703">
        <v>166</v>
      </c>
      <c r="J2703">
        <v>4</v>
      </c>
      <c r="K2703">
        <v>34</v>
      </c>
      <c r="L2703">
        <v>50</v>
      </c>
      <c r="M2703" s="38"/>
    </row>
    <row r="2704" spans="1:13" x14ac:dyDescent="0.35">
      <c r="A2704" t="str">
        <f t="shared" si="42"/>
        <v>31 DayJuly-September 2024NHS Greater Glasgow &amp; ClydeAll Cancer Types*</v>
      </c>
      <c r="B2704" t="s">
        <v>199</v>
      </c>
      <c r="C2704" t="s">
        <v>196</v>
      </c>
      <c r="D2704" t="s">
        <v>11</v>
      </c>
      <c r="E2704" t="s">
        <v>93</v>
      </c>
      <c r="F2704">
        <v>1737</v>
      </c>
      <c r="G2704">
        <v>1624</v>
      </c>
      <c r="H2704">
        <v>93.494530800230294</v>
      </c>
      <c r="I2704">
        <v>81</v>
      </c>
      <c r="J2704">
        <v>8</v>
      </c>
      <c r="K2704">
        <v>27</v>
      </c>
      <c r="L2704">
        <v>35</v>
      </c>
      <c r="M2704" s="39"/>
    </row>
    <row r="2705" spans="1:13" x14ac:dyDescent="0.35">
      <c r="A2705" t="str">
        <f t="shared" si="42"/>
        <v>31 DayJuly-September 2024NHS HighlandAll Cancer Types*</v>
      </c>
      <c r="B2705" t="s">
        <v>199</v>
      </c>
      <c r="C2705" t="s">
        <v>196</v>
      </c>
      <c r="D2705" t="s">
        <v>1</v>
      </c>
      <c r="E2705" t="s">
        <v>93</v>
      </c>
      <c r="F2705">
        <v>403</v>
      </c>
      <c r="G2705">
        <v>359</v>
      </c>
      <c r="H2705">
        <v>89.081885856079396</v>
      </c>
      <c r="I2705">
        <v>97</v>
      </c>
      <c r="J2705">
        <v>4</v>
      </c>
      <c r="K2705">
        <v>33</v>
      </c>
      <c r="L2705">
        <v>41</v>
      </c>
      <c r="M2705" s="38"/>
    </row>
    <row r="2706" spans="1:13" x14ac:dyDescent="0.35">
      <c r="A2706" t="str">
        <f t="shared" ref="A2706:A2769" si="43">CONCATENATE(B2706,C2706,D2706,E2706)</f>
        <v>31 DayJuly-September 2024NHS LanarkshireAll Cancer Types*</v>
      </c>
      <c r="B2706" t="s">
        <v>199</v>
      </c>
      <c r="C2706" t="s">
        <v>196</v>
      </c>
      <c r="D2706" t="s">
        <v>2</v>
      </c>
      <c r="E2706" t="s">
        <v>93</v>
      </c>
      <c r="F2706">
        <v>551</v>
      </c>
      <c r="G2706">
        <v>542</v>
      </c>
      <c r="H2706">
        <v>98.366606170598899</v>
      </c>
      <c r="I2706">
        <v>80</v>
      </c>
      <c r="J2706">
        <v>2</v>
      </c>
      <c r="K2706">
        <v>22</v>
      </c>
      <c r="L2706">
        <v>26</v>
      </c>
      <c r="M2706" s="39"/>
    </row>
    <row r="2707" spans="1:13" x14ac:dyDescent="0.35">
      <c r="A2707" t="str">
        <f t="shared" si="43"/>
        <v>31 DayJuly-September 2024NHS LothianAll Cancer Types*</v>
      </c>
      <c r="B2707" t="s">
        <v>199</v>
      </c>
      <c r="C2707" t="s">
        <v>196</v>
      </c>
      <c r="D2707" t="s">
        <v>3</v>
      </c>
      <c r="E2707" t="s">
        <v>93</v>
      </c>
      <c r="F2707">
        <v>1264</v>
      </c>
      <c r="G2707">
        <v>1186</v>
      </c>
      <c r="H2707">
        <v>93.829113924050603</v>
      </c>
      <c r="I2707">
        <v>230</v>
      </c>
      <c r="J2707">
        <v>6</v>
      </c>
      <c r="K2707">
        <v>28</v>
      </c>
      <c r="L2707">
        <v>39</v>
      </c>
      <c r="M2707" s="38"/>
    </row>
    <row r="2708" spans="1:13" x14ac:dyDescent="0.35">
      <c r="A2708" t="str">
        <f t="shared" si="43"/>
        <v>31 DayJuly-September 2024NHS OrkneyAll Cancer Types*</v>
      </c>
      <c r="B2708" t="s">
        <v>199</v>
      </c>
      <c r="C2708" t="s">
        <v>196</v>
      </c>
      <c r="D2708" t="s">
        <v>4</v>
      </c>
      <c r="E2708" t="s">
        <v>93</v>
      </c>
      <c r="F2708">
        <v>8</v>
      </c>
      <c r="G2708">
        <v>8</v>
      </c>
      <c r="H2708">
        <v>100</v>
      </c>
      <c r="I2708">
        <v>16</v>
      </c>
      <c r="J2708">
        <v>0</v>
      </c>
      <c r="M2708" s="38"/>
    </row>
    <row r="2709" spans="1:13" x14ac:dyDescent="0.35">
      <c r="A2709" t="str">
        <f t="shared" si="43"/>
        <v>31 DayJuly-September 2024NHS ScotlandAll Cancer Types*</v>
      </c>
      <c r="B2709" t="s">
        <v>199</v>
      </c>
      <c r="C2709" t="s">
        <v>196</v>
      </c>
      <c r="D2709" t="s">
        <v>8</v>
      </c>
      <c r="E2709" t="s">
        <v>93</v>
      </c>
      <c r="F2709">
        <v>6751</v>
      </c>
      <c r="G2709">
        <v>6363</v>
      </c>
      <c r="H2709">
        <v>94.252703303214304</v>
      </c>
      <c r="I2709">
        <v>230</v>
      </c>
      <c r="J2709">
        <v>4</v>
      </c>
      <c r="K2709">
        <v>27</v>
      </c>
      <c r="L2709">
        <v>34</v>
      </c>
      <c r="M2709" s="39"/>
    </row>
    <row r="2710" spans="1:13" x14ac:dyDescent="0.35">
      <c r="A2710" t="str">
        <f t="shared" si="43"/>
        <v>31 DayJuly-September 2024NHS ShetlandAll Cancer Types*</v>
      </c>
      <c r="B2710" t="s">
        <v>199</v>
      </c>
      <c r="C2710" t="s">
        <v>196</v>
      </c>
      <c r="D2710" t="s">
        <v>5</v>
      </c>
      <c r="E2710" t="s">
        <v>93</v>
      </c>
      <c r="F2710">
        <v>21</v>
      </c>
      <c r="G2710">
        <v>21</v>
      </c>
      <c r="H2710">
        <v>100</v>
      </c>
      <c r="I2710">
        <v>27</v>
      </c>
      <c r="J2710">
        <v>0</v>
      </c>
      <c r="M2710" s="38"/>
    </row>
    <row r="2711" spans="1:13" x14ac:dyDescent="0.35">
      <c r="A2711" t="str">
        <f t="shared" si="43"/>
        <v>31 DayJuly-September 2024NHS TaysideAll Cancer Types*</v>
      </c>
      <c r="B2711" t="s">
        <v>199</v>
      </c>
      <c r="C2711" t="s">
        <v>196</v>
      </c>
      <c r="D2711" t="s">
        <v>6</v>
      </c>
      <c r="E2711" t="s">
        <v>93</v>
      </c>
      <c r="F2711">
        <v>488</v>
      </c>
      <c r="G2711">
        <v>465</v>
      </c>
      <c r="H2711">
        <v>95.286885245901601</v>
      </c>
      <c r="I2711">
        <v>99</v>
      </c>
      <c r="J2711">
        <v>4</v>
      </c>
      <c r="K2711">
        <v>26</v>
      </c>
      <c r="L2711">
        <v>31</v>
      </c>
      <c r="M2711" s="39"/>
    </row>
    <row r="2712" spans="1:13" x14ac:dyDescent="0.35">
      <c r="A2712" t="str">
        <f t="shared" si="43"/>
        <v>31 DayJuly-September 2024NHS Western IslesAll Cancer Types*</v>
      </c>
      <c r="B2712" t="s">
        <v>199</v>
      </c>
      <c r="C2712" t="s">
        <v>196</v>
      </c>
      <c r="D2712" t="s">
        <v>7</v>
      </c>
      <c r="E2712" t="s">
        <v>93</v>
      </c>
      <c r="F2712">
        <v>23</v>
      </c>
      <c r="G2712">
        <v>23</v>
      </c>
      <c r="H2712">
        <v>100</v>
      </c>
      <c r="I2712">
        <v>29</v>
      </c>
      <c r="J2712">
        <v>2</v>
      </c>
      <c r="M2712" s="38"/>
    </row>
    <row r="2713" spans="1:13" x14ac:dyDescent="0.35">
      <c r="A2713" t="str">
        <f t="shared" si="43"/>
        <v>31 DayJuly-September 2024SCANAll Cancer Types*</v>
      </c>
      <c r="B2713" t="s">
        <v>199</v>
      </c>
      <c r="C2713" t="s">
        <v>196</v>
      </c>
      <c r="D2713" t="s">
        <v>9</v>
      </c>
      <c r="E2713" t="s">
        <v>93</v>
      </c>
      <c r="F2713">
        <v>1951</v>
      </c>
      <c r="G2713">
        <v>1854</v>
      </c>
      <c r="H2713">
        <v>95.028190671450503</v>
      </c>
      <c r="I2713">
        <v>230</v>
      </c>
      <c r="J2713">
        <v>4</v>
      </c>
      <c r="K2713">
        <v>27</v>
      </c>
      <c r="L2713">
        <v>31</v>
      </c>
      <c r="M2713" s="39"/>
    </row>
    <row r="2714" spans="1:13" x14ac:dyDescent="0.35">
      <c r="A2714" t="str">
        <f t="shared" si="43"/>
        <v>31 DayJuly-September 2024WOSCANAll Cancer Types*</v>
      </c>
      <c r="B2714" t="s">
        <v>199</v>
      </c>
      <c r="C2714" t="s">
        <v>196</v>
      </c>
      <c r="D2714" t="s">
        <v>10</v>
      </c>
      <c r="E2714" t="s">
        <v>93</v>
      </c>
      <c r="F2714">
        <v>2999</v>
      </c>
      <c r="G2714">
        <v>2866</v>
      </c>
      <c r="H2714">
        <v>95.565188396132001</v>
      </c>
      <c r="I2714">
        <v>81</v>
      </c>
      <c r="J2714">
        <v>4</v>
      </c>
      <c r="K2714">
        <v>26</v>
      </c>
      <c r="L2714">
        <v>30</v>
      </c>
      <c r="M2714" s="38"/>
    </row>
    <row r="2715" spans="1:13" x14ac:dyDescent="0.35">
      <c r="A2715" t="str">
        <f t="shared" si="43"/>
        <v>31 DayJuly-September 2024Golden Jubilee National HospitalAll Cancer Types* (screened excluded)</v>
      </c>
      <c r="B2715" t="s">
        <v>199</v>
      </c>
      <c r="C2715" t="s">
        <v>196</v>
      </c>
      <c r="D2715" t="s">
        <v>169</v>
      </c>
      <c r="E2715" t="s">
        <v>94</v>
      </c>
      <c r="F2715">
        <v>109</v>
      </c>
      <c r="G2715">
        <v>107</v>
      </c>
      <c r="H2715">
        <v>98.165137614678898</v>
      </c>
      <c r="I2715">
        <v>46</v>
      </c>
      <c r="J2715">
        <v>9</v>
      </c>
      <c r="K2715">
        <v>21</v>
      </c>
      <c r="L2715">
        <v>24</v>
      </c>
      <c r="M2715" s="39"/>
    </row>
    <row r="2716" spans="1:13" x14ac:dyDescent="0.35">
      <c r="A2716" t="str">
        <f t="shared" si="43"/>
        <v>31 DayJuly-September 2024NCAAll Cancer Types* (screened excluded)</v>
      </c>
      <c r="B2716" t="s">
        <v>199</v>
      </c>
      <c r="C2716" t="s">
        <v>196</v>
      </c>
      <c r="D2716" t="s">
        <v>150</v>
      </c>
      <c r="E2716" t="s">
        <v>94</v>
      </c>
      <c r="F2716">
        <v>1527</v>
      </c>
      <c r="G2716">
        <v>1406</v>
      </c>
      <c r="H2716">
        <v>92.075965946299902</v>
      </c>
      <c r="I2716">
        <v>166</v>
      </c>
      <c r="J2716">
        <v>2</v>
      </c>
      <c r="K2716">
        <v>27</v>
      </c>
      <c r="L2716">
        <v>39</v>
      </c>
      <c r="M2716" s="38"/>
    </row>
    <row r="2717" spans="1:13" x14ac:dyDescent="0.35">
      <c r="A2717" t="str">
        <f t="shared" si="43"/>
        <v>31 DayJuly-September 2024NHS Ayrshire &amp; ArranAll Cancer Types* (screened excluded)</v>
      </c>
      <c r="B2717" t="s">
        <v>199</v>
      </c>
      <c r="C2717" t="s">
        <v>196</v>
      </c>
      <c r="D2717" t="s">
        <v>162</v>
      </c>
      <c r="E2717" t="s">
        <v>94</v>
      </c>
      <c r="F2717">
        <v>334</v>
      </c>
      <c r="G2717">
        <v>326</v>
      </c>
      <c r="H2717">
        <v>97.604790419161702</v>
      </c>
      <c r="I2717">
        <v>74</v>
      </c>
      <c r="J2717">
        <v>1</v>
      </c>
      <c r="K2717">
        <v>12</v>
      </c>
      <c r="L2717">
        <v>21</v>
      </c>
      <c r="M2717" s="39"/>
    </row>
    <row r="2718" spans="1:13" x14ac:dyDescent="0.35">
      <c r="A2718" t="str">
        <f t="shared" si="43"/>
        <v>31 DayJuly-September 2024NHS BordersAll Cancer Types* (screened excluded)</v>
      </c>
      <c r="B2718" t="s">
        <v>199</v>
      </c>
      <c r="C2718" t="s">
        <v>196</v>
      </c>
      <c r="D2718" t="s">
        <v>0</v>
      </c>
      <c r="E2718" t="s">
        <v>94</v>
      </c>
      <c r="F2718">
        <v>98</v>
      </c>
      <c r="G2718">
        <v>98</v>
      </c>
      <c r="H2718">
        <v>100</v>
      </c>
      <c r="I2718">
        <v>29</v>
      </c>
      <c r="J2718">
        <v>4</v>
      </c>
      <c r="K2718">
        <v>23</v>
      </c>
      <c r="L2718">
        <v>25</v>
      </c>
      <c r="M2718" s="38"/>
    </row>
    <row r="2719" spans="1:13" x14ac:dyDescent="0.35">
      <c r="A2719" t="str">
        <f t="shared" si="43"/>
        <v>31 DayJuly-September 2024NHS Dumfries &amp; GallowayAll Cancer Types* (screened excluded)</v>
      </c>
      <c r="B2719" t="s">
        <v>199</v>
      </c>
      <c r="C2719" t="s">
        <v>196</v>
      </c>
      <c r="D2719" t="s">
        <v>163</v>
      </c>
      <c r="E2719" t="s">
        <v>94</v>
      </c>
      <c r="F2719">
        <v>190</v>
      </c>
      <c r="G2719">
        <v>188</v>
      </c>
      <c r="H2719">
        <v>98.947368421052602</v>
      </c>
      <c r="I2719">
        <v>39</v>
      </c>
      <c r="J2719">
        <v>0</v>
      </c>
      <c r="K2719">
        <v>25</v>
      </c>
      <c r="L2719">
        <v>28</v>
      </c>
      <c r="M2719" s="39"/>
    </row>
    <row r="2720" spans="1:13" x14ac:dyDescent="0.35">
      <c r="A2720" t="str">
        <f t="shared" si="43"/>
        <v>31 DayJuly-September 2024NHS FifeAll Cancer Types* (screened excluded)</v>
      </c>
      <c r="B2720" t="s">
        <v>199</v>
      </c>
      <c r="C2720" t="s">
        <v>196</v>
      </c>
      <c r="D2720" t="s">
        <v>164</v>
      </c>
      <c r="E2720" t="s">
        <v>94</v>
      </c>
      <c r="F2720">
        <v>354</v>
      </c>
      <c r="G2720">
        <v>338</v>
      </c>
      <c r="H2720">
        <v>95.480225988700596</v>
      </c>
      <c r="I2720">
        <v>172</v>
      </c>
      <c r="J2720">
        <v>0</v>
      </c>
      <c r="K2720">
        <v>22</v>
      </c>
      <c r="L2720">
        <v>27</v>
      </c>
      <c r="M2720" s="38"/>
    </row>
    <row r="2721" spans="1:13" x14ac:dyDescent="0.35">
      <c r="A2721" t="str">
        <f t="shared" si="43"/>
        <v>31 DayJuly-September 2024NHS Forth ValleyAll Cancer Types* (screened excluded)</v>
      </c>
      <c r="B2721" t="s">
        <v>199</v>
      </c>
      <c r="C2721" t="s">
        <v>196</v>
      </c>
      <c r="D2721" t="s">
        <v>165</v>
      </c>
      <c r="E2721" t="s">
        <v>94</v>
      </c>
      <c r="F2721">
        <v>277</v>
      </c>
      <c r="G2721">
        <v>274</v>
      </c>
      <c r="H2721">
        <v>98.916967509025298</v>
      </c>
      <c r="I2721">
        <v>40</v>
      </c>
      <c r="J2721">
        <v>2</v>
      </c>
      <c r="K2721">
        <v>23</v>
      </c>
      <c r="L2721">
        <v>27</v>
      </c>
      <c r="M2721" s="39"/>
    </row>
    <row r="2722" spans="1:13" x14ac:dyDescent="0.35">
      <c r="A2722" t="str">
        <f t="shared" si="43"/>
        <v>31 DayJuly-September 2024NHS GrampianAll Cancer Types* (screened excluded)</v>
      </c>
      <c r="B2722" t="s">
        <v>199</v>
      </c>
      <c r="C2722" t="s">
        <v>196</v>
      </c>
      <c r="D2722" t="s">
        <v>166</v>
      </c>
      <c r="E2722" t="s">
        <v>94</v>
      </c>
      <c r="F2722">
        <v>667</v>
      </c>
      <c r="G2722">
        <v>603</v>
      </c>
      <c r="H2722">
        <v>90.404797601199405</v>
      </c>
      <c r="I2722">
        <v>166</v>
      </c>
      <c r="J2722">
        <v>2</v>
      </c>
      <c r="K2722">
        <v>31</v>
      </c>
      <c r="L2722">
        <v>42</v>
      </c>
      <c r="M2722" s="38"/>
    </row>
    <row r="2723" spans="1:13" x14ac:dyDescent="0.35">
      <c r="A2723" t="str">
        <f t="shared" si="43"/>
        <v>31 DayJuly-September 2024NHS Greater Glasgow &amp; ClydeAll Cancer Types* (screened excluded)</v>
      </c>
      <c r="B2723" t="s">
        <v>199</v>
      </c>
      <c r="C2723" t="s">
        <v>196</v>
      </c>
      <c r="D2723" t="s">
        <v>11</v>
      </c>
      <c r="E2723" t="s">
        <v>94</v>
      </c>
      <c r="F2723">
        <v>1598</v>
      </c>
      <c r="G2723">
        <v>1504</v>
      </c>
      <c r="H2723">
        <v>94.117647058823493</v>
      </c>
      <c r="I2723">
        <v>81</v>
      </c>
      <c r="J2723">
        <v>7</v>
      </c>
      <c r="K2723">
        <v>27</v>
      </c>
      <c r="L2723">
        <v>34</v>
      </c>
      <c r="M2723" s="39"/>
    </row>
    <row r="2724" spans="1:13" x14ac:dyDescent="0.35">
      <c r="A2724" t="str">
        <f t="shared" si="43"/>
        <v>31 DayJuly-September 2024NHS HighlandAll Cancer Types* (screened excluded)</v>
      </c>
      <c r="B2724" t="s">
        <v>199</v>
      </c>
      <c r="C2724" t="s">
        <v>196</v>
      </c>
      <c r="D2724" t="s">
        <v>1</v>
      </c>
      <c r="E2724" t="s">
        <v>94</v>
      </c>
      <c r="F2724">
        <v>365</v>
      </c>
      <c r="G2724">
        <v>330</v>
      </c>
      <c r="H2724">
        <v>90.410958904109606</v>
      </c>
      <c r="I2724">
        <v>97</v>
      </c>
      <c r="J2724">
        <v>2</v>
      </c>
      <c r="K2724">
        <v>31</v>
      </c>
      <c r="L2724">
        <v>41</v>
      </c>
      <c r="M2724" s="38"/>
    </row>
    <row r="2725" spans="1:13" x14ac:dyDescent="0.35">
      <c r="A2725" t="str">
        <f t="shared" si="43"/>
        <v>31 DayJuly-September 2024NHS LanarkshireAll Cancer Types* (screened excluded)</v>
      </c>
      <c r="B2725" t="s">
        <v>199</v>
      </c>
      <c r="C2725" t="s">
        <v>196</v>
      </c>
      <c r="D2725" t="s">
        <v>2</v>
      </c>
      <c r="E2725" t="s">
        <v>94</v>
      </c>
      <c r="F2725">
        <v>515</v>
      </c>
      <c r="G2725">
        <v>506</v>
      </c>
      <c r="H2725">
        <v>98.252427184466001</v>
      </c>
      <c r="I2725">
        <v>80</v>
      </c>
      <c r="J2725">
        <v>1</v>
      </c>
      <c r="K2725">
        <v>21</v>
      </c>
      <c r="L2725">
        <v>26</v>
      </c>
      <c r="M2725" s="39"/>
    </row>
    <row r="2726" spans="1:13" x14ac:dyDescent="0.35">
      <c r="A2726" t="str">
        <f t="shared" si="43"/>
        <v>31 DayJuly-September 2024NHS LothianAll Cancer Types* (screened excluded)</v>
      </c>
      <c r="B2726" t="s">
        <v>199</v>
      </c>
      <c r="C2726" t="s">
        <v>196</v>
      </c>
      <c r="D2726" t="s">
        <v>3</v>
      </c>
      <c r="E2726" t="s">
        <v>94</v>
      </c>
      <c r="F2726">
        <v>1170</v>
      </c>
      <c r="G2726">
        <v>1097</v>
      </c>
      <c r="H2726">
        <v>93.760683760683804</v>
      </c>
      <c r="I2726">
        <v>230</v>
      </c>
      <c r="J2726">
        <v>5</v>
      </c>
      <c r="K2726">
        <v>28</v>
      </c>
      <c r="L2726">
        <v>41</v>
      </c>
      <c r="M2726" s="38"/>
    </row>
    <row r="2727" spans="1:13" x14ac:dyDescent="0.35">
      <c r="A2727" t="str">
        <f t="shared" si="43"/>
        <v>31 DayJuly-September 2024NHS OrkneyAll Cancer Types* (screened excluded)</v>
      </c>
      <c r="B2727" t="s">
        <v>199</v>
      </c>
      <c r="C2727" t="s">
        <v>196</v>
      </c>
      <c r="D2727" t="s">
        <v>4</v>
      </c>
      <c r="E2727" t="s">
        <v>94</v>
      </c>
      <c r="F2727">
        <v>8</v>
      </c>
      <c r="G2727">
        <v>8</v>
      </c>
      <c r="H2727">
        <v>100</v>
      </c>
      <c r="I2727">
        <v>16</v>
      </c>
      <c r="J2727">
        <v>0</v>
      </c>
      <c r="M2727" s="39"/>
    </row>
    <row r="2728" spans="1:13" x14ac:dyDescent="0.35">
      <c r="A2728" t="str">
        <f t="shared" si="43"/>
        <v>31 DayJuly-September 2024NHS ScotlandAll Cancer Types* (screened excluded)</v>
      </c>
      <c r="B2728" t="s">
        <v>199</v>
      </c>
      <c r="C2728" t="s">
        <v>196</v>
      </c>
      <c r="D2728" t="s">
        <v>8</v>
      </c>
      <c r="E2728" t="s">
        <v>94</v>
      </c>
      <c r="F2728">
        <v>6172</v>
      </c>
      <c r="G2728">
        <v>5844</v>
      </c>
      <c r="H2728">
        <v>94.685677252106302</v>
      </c>
      <c r="I2728">
        <v>230</v>
      </c>
      <c r="J2728">
        <v>3</v>
      </c>
      <c r="K2728">
        <v>26</v>
      </c>
      <c r="L2728">
        <v>33</v>
      </c>
      <c r="M2728" s="38"/>
    </row>
    <row r="2729" spans="1:13" x14ac:dyDescent="0.35">
      <c r="A2729" t="str">
        <f t="shared" si="43"/>
        <v>31 DayJuly-September 2024NHS ShetlandAll Cancer Types* (screened excluded)</v>
      </c>
      <c r="B2729" t="s">
        <v>199</v>
      </c>
      <c r="C2729" t="s">
        <v>196</v>
      </c>
      <c r="D2729" t="s">
        <v>5</v>
      </c>
      <c r="E2729" t="s">
        <v>94</v>
      </c>
      <c r="F2729">
        <v>19</v>
      </c>
      <c r="G2729">
        <v>19</v>
      </c>
      <c r="H2729">
        <v>100</v>
      </c>
      <c r="I2729">
        <v>27</v>
      </c>
      <c r="J2729">
        <v>0</v>
      </c>
      <c r="M2729" s="39"/>
    </row>
    <row r="2730" spans="1:13" x14ac:dyDescent="0.35">
      <c r="A2730" t="str">
        <f t="shared" si="43"/>
        <v>31 DayJuly-September 2024NHS TaysideAll Cancer Types* (screened excluded)</v>
      </c>
      <c r="B2730" t="s">
        <v>199</v>
      </c>
      <c r="C2730" t="s">
        <v>196</v>
      </c>
      <c r="D2730" t="s">
        <v>6</v>
      </c>
      <c r="E2730" t="s">
        <v>94</v>
      </c>
      <c r="F2730">
        <v>445</v>
      </c>
      <c r="G2730">
        <v>423</v>
      </c>
      <c r="H2730">
        <v>95.056179775280896</v>
      </c>
      <c r="I2730">
        <v>99</v>
      </c>
      <c r="J2730">
        <v>3</v>
      </c>
      <c r="K2730">
        <v>26</v>
      </c>
      <c r="L2730">
        <v>31</v>
      </c>
      <c r="M2730" s="38"/>
    </row>
    <row r="2731" spans="1:13" x14ac:dyDescent="0.35">
      <c r="A2731" t="str">
        <f t="shared" si="43"/>
        <v>31 DayJuly-September 2024NHS Western IslesAll Cancer Types* (screened excluded)</v>
      </c>
      <c r="B2731" t="s">
        <v>199</v>
      </c>
      <c r="C2731" t="s">
        <v>196</v>
      </c>
      <c r="D2731" t="s">
        <v>7</v>
      </c>
      <c r="E2731" t="s">
        <v>94</v>
      </c>
      <c r="F2731">
        <v>23</v>
      </c>
      <c r="G2731">
        <v>23</v>
      </c>
      <c r="H2731">
        <v>100</v>
      </c>
      <c r="I2731">
        <v>29</v>
      </c>
      <c r="J2731">
        <v>2</v>
      </c>
      <c r="M2731" s="39"/>
    </row>
    <row r="2732" spans="1:13" x14ac:dyDescent="0.35">
      <c r="A2732" t="str">
        <f t="shared" si="43"/>
        <v>31 DayJuly-September 2024SCANAll Cancer Types* (screened excluded)</v>
      </c>
      <c r="B2732" t="s">
        <v>199</v>
      </c>
      <c r="C2732" t="s">
        <v>196</v>
      </c>
      <c r="D2732" t="s">
        <v>9</v>
      </c>
      <c r="E2732" t="s">
        <v>94</v>
      </c>
      <c r="F2732">
        <v>1812</v>
      </c>
      <c r="G2732">
        <v>1721</v>
      </c>
      <c r="H2732">
        <v>94.977924944812401</v>
      </c>
      <c r="I2732">
        <v>230</v>
      </c>
      <c r="J2732">
        <v>3</v>
      </c>
      <c r="K2732">
        <v>27</v>
      </c>
      <c r="L2732">
        <v>31</v>
      </c>
      <c r="M2732" s="38"/>
    </row>
    <row r="2733" spans="1:13" x14ac:dyDescent="0.35">
      <c r="A2733" t="str">
        <f t="shared" si="43"/>
        <v>31 DayJuly-September 2024WOSCANAll Cancer Types* (screened excluded)</v>
      </c>
      <c r="B2733" t="s">
        <v>199</v>
      </c>
      <c r="C2733" t="s">
        <v>196</v>
      </c>
      <c r="D2733" t="s">
        <v>10</v>
      </c>
      <c r="E2733" t="s">
        <v>94</v>
      </c>
      <c r="F2733">
        <v>2724</v>
      </c>
      <c r="G2733">
        <v>2610</v>
      </c>
      <c r="H2733">
        <v>95.814977973568304</v>
      </c>
      <c r="I2733">
        <v>81</v>
      </c>
      <c r="J2733">
        <v>2</v>
      </c>
      <c r="K2733">
        <v>25</v>
      </c>
      <c r="L2733">
        <v>30</v>
      </c>
      <c r="M2733" s="39"/>
    </row>
    <row r="2734" spans="1:13" x14ac:dyDescent="0.35">
      <c r="A2734" t="str">
        <f t="shared" si="43"/>
        <v>31 DayJuly-September 2024Golden Jubilee National HospitalAll Cancer Types* (screened only)</v>
      </c>
      <c r="B2734" t="s">
        <v>199</v>
      </c>
      <c r="C2734" t="s">
        <v>196</v>
      </c>
      <c r="D2734" t="s">
        <v>169</v>
      </c>
      <c r="E2734" t="s">
        <v>95</v>
      </c>
      <c r="F2734">
        <v>2</v>
      </c>
      <c r="G2734">
        <v>0</v>
      </c>
      <c r="H2734">
        <v>0</v>
      </c>
      <c r="I2734">
        <v>50</v>
      </c>
      <c r="M2734" s="38"/>
    </row>
    <row r="2735" spans="1:13" x14ac:dyDescent="0.35">
      <c r="A2735" t="str">
        <f t="shared" si="43"/>
        <v>31 DayJuly-September 2024NCAAll Cancer Types* (screened only)</v>
      </c>
      <c r="B2735" t="s">
        <v>199</v>
      </c>
      <c r="C2735" t="s">
        <v>196</v>
      </c>
      <c r="D2735" t="s">
        <v>150</v>
      </c>
      <c r="E2735" t="s">
        <v>95</v>
      </c>
      <c r="F2735">
        <v>163</v>
      </c>
      <c r="G2735">
        <v>130</v>
      </c>
      <c r="H2735">
        <v>79.754601226993898</v>
      </c>
      <c r="I2735">
        <v>107</v>
      </c>
      <c r="J2735">
        <v>18</v>
      </c>
      <c r="K2735">
        <v>42</v>
      </c>
      <c r="L2735">
        <v>54</v>
      </c>
      <c r="M2735" s="39"/>
    </row>
    <row r="2736" spans="1:13" x14ac:dyDescent="0.35">
      <c r="A2736" t="str">
        <f t="shared" si="43"/>
        <v>31 DayJuly-September 2024NHS Ayrshire &amp; ArranAll Cancer Types* (screened only)</v>
      </c>
      <c r="B2736" t="s">
        <v>199</v>
      </c>
      <c r="C2736" t="s">
        <v>196</v>
      </c>
      <c r="D2736" t="s">
        <v>162</v>
      </c>
      <c r="E2736" t="s">
        <v>95</v>
      </c>
      <c r="F2736">
        <v>63</v>
      </c>
      <c r="G2736">
        <v>63</v>
      </c>
      <c r="H2736">
        <v>100</v>
      </c>
      <c r="I2736">
        <v>28</v>
      </c>
      <c r="J2736">
        <v>12</v>
      </c>
      <c r="K2736">
        <v>22</v>
      </c>
      <c r="L2736">
        <v>25</v>
      </c>
      <c r="M2736" s="38"/>
    </row>
    <row r="2737" spans="1:13" x14ac:dyDescent="0.35">
      <c r="A2737" t="str">
        <f t="shared" si="43"/>
        <v>31 DayJuly-September 2024NHS BordersAll Cancer Types* (screened only)</v>
      </c>
      <c r="B2737" t="s">
        <v>199</v>
      </c>
      <c r="C2737" t="s">
        <v>196</v>
      </c>
      <c r="D2737" t="s">
        <v>0</v>
      </c>
      <c r="E2737" t="s">
        <v>95</v>
      </c>
      <c r="F2737">
        <v>19</v>
      </c>
      <c r="G2737">
        <v>18</v>
      </c>
      <c r="H2737">
        <v>94.736842105263193</v>
      </c>
      <c r="I2737">
        <v>39</v>
      </c>
      <c r="J2737">
        <v>2</v>
      </c>
      <c r="M2737" s="39"/>
    </row>
    <row r="2738" spans="1:13" x14ac:dyDescent="0.35">
      <c r="A2738" t="str">
        <f t="shared" si="43"/>
        <v>31 DayJuly-September 2024NHS Dumfries &amp; GallowayAll Cancer Types* (screened only)</v>
      </c>
      <c r="B2738" t="s">
        <v>199</v>
      </c>
      <c r="C2738" t="s">
        <v>196</v>
      </c>
      <c r="D2738" t="s">
        <v>163</v>
      </c>
      <c r="E2738" t="s">
        <v>95</v>
      </c>
      <c r="F2738">
        <v>6</v>
      </c>
      <c r="G2738">
        <v>6</v>
      </c>
      <c r="H2738">
        <v>100</v>
      </c>
      <c r="I2738">
        <v>27</v>
      </c>
      <c r="J2738">
        <v>4</v>
      </c>
      <c r="M2738" s="38"/>
    </row>
    <row r="2739" spans="1:13" x14ac:dyDescent="0.35">
      <c r="A2739" t="str">
        <f t="shared" si="43"/>
        <v>31 DayJuly-September 2024NHS FifeAll Cancer Types* (screened only)</v>
      </c>
      <c r="B2739" t="s">
        <v>199</v>
      </c>
      <c r="C2739" t="s">
        <v>196</v>
      </c>
      <c r="D2739" t="s">
        <v>164</v>
      </c>
      <c r="E2739" t="s">
        <v>95</v>
      </c>
      <c r="F2739">
        <v>20</v>
      </c>
      <c r="G2739">
        <v>20</v>
      </c>
      <c r="H2739">
        <v>100</v>
      </c>
      <c r="I2739">
        <v>27</v>
      </c>
      <c r="J2739">
        <v>9</v>
      </c>
      <c r="M2739" s="39"/>
    </row>
    <row r="2740" spans="1:13" x14ac:dyDescent="0.35">
      <c r="A2740" t="str">
        <f t="shared" si="43"/>
        <v>31 DayJuly-September 2024NHS Forth ValleyAll Cancer Types* (screened only)</v>
      </c>
      <c r="B2740" t="s">
        <v>199</v>
      </c>
      <c r="C2740" t="s">
        <v>196</v>
      </c>
      <c r="D2740" t="s">
        <v>165</v>
      </c>
      <c r="E2740" t="s">
        <v>95</v>
      </c>
      <c r="F2740">
        <v>37</v>
      </c>
      <c r="G2740">
        <v>37</v>
      </c>
      <c r="H2740">
        <v>100</v>
      </c>
      <c r="I2740">
        <v>30</v>
      </c>
      <c r="J2740">
        <v>19</v>
      </c>
      <c r="M2740" s="38"/>
    </row>
    <row r="2741" spans="1:13" x14ac:dyDescent="0.35">
      <c r="A2741" t="str">
        <f t="shared" si="43"/>
        <v>31 DayJuly-September 2024NHS GrampianAll Cancer Types* (screened only)</v>
      </c>
      <c r="B2741" t="s">
        <v>199</v>
      </c>
      <c r="C2741" t="s">
        <v>196</v>
      </c>
      <c r="D2741" t="s">
        <v>166</v>
      </c>
      <c r="E2741" t="s">
        <v>95</v>
      </c>
      <c r="F2741">
        <v>80</v>
      </c>
      <c r="G2741">
        <v>57</v>
      </c>
      <c r="H2741">
        <v>71.25</v>
      </c>
      <c r="I2741">
        <v>107</v>
      </c>
      <c r="J2741">
        <v>18</v>
      </c>
      <c r="K2741">
        <v>54</v>
      </c>
      <c r="L2741">
        <v>56</v>
      </c>
      <c r="M2741" s="39"/>
    </row>
    <row r="2742" spans="1:13" x14ac:dyDescent="0.35">
      <c r="A2742" t="str">
        <f t="shared" si="43"/>
        <v>31 DayJuly-September 2024NHS Greater Glasgow &amp; ClydeAll Cancer Types* (screened only)</v>
      </c>
      <c r="B2742" t="s">
        <v>199</v>
      </c>
      <c r="C2742" t="s">
        <v>196</v>
      </c>
      <c r="D2742" t="s">
        <v>11</v>
      </c>
      <c r="E2742" t="s">
        <v>95</v>
      </c>
      <c r="F2742">
        <v>139</v>
      </c>
      <c r="G2742">
        <v>120</v>
      </c>
      <c r="H2742">
        <v>86.330935251798607</v>
      </c>
      <c r="I2742">
        <v>57</v>
      </c>
      <c r="J2742">
        <v>19</v>
      </c>
      <c r="K2742">
        <v>34</v>
      </c>
      <c r="L2742">
        <v>43</v>
      </c>
      <c r="M2742" s="38"/>
    </row>
    <row r="2743" spans="1:13" x14ac:dyDescent="0.35">
      <c r="A2743" t="str">
        <f t="shared" si="43"/>
        <v>31 DayJuly-September 2024NHS HighlandAll Cancer Types* (screened only)</v>
      </c>
      <c r="B2743" t="s">
        <v>199</v>
      </c>
      <c r="C2743" t="s">
        <v>196</v>
      </c>
      <c r="D2743" t="s">
        <v>1</v>
      </c>
      <c r="E2743" t="s">
        <v>95</v>
      </c>
      <c r="F2743">
        <v>38</v>
      </c>
      <c r="G2743">
        <v>29</v>
      </c>
      <c r="H2743">
        <v>76.315789473684205</v>
      </c>
      <c r="I2743">
        <v>61</v>
      </c>
      <c r="J2743">
        <v>20</v>
      </c>
      <c r="M2743" s="39"/>
    </row>
    <row r="2744" spans="1:13" x14ac:dyDescent="0.35">
      <c r="A2744" t="str">
        <f t="shared" si="43"/>
        <v>31 DayJuly-September 2024NHS LanarkshireAll Cancer Types* (screened only)</v>
      </c>
      <c r="B2744" t="s">
        <v>199</v>
      </c>
      <c r="C2744" t="s">
        <v>196</v>
      </c>
      <c r="D2744" t="s">
        <v>2</v>
      </c>
      <c r="E2744" t="s">
        <v>95</v>
      </c>
      <c r="F2744">
        <v>36</v>
      </c>
      <c r="G2744">
        <v>36</v>
      </c>
      <c r="H2744">
        <v>100</v>
      </c>
      <c r="I2744">
        <v>31</v>
      </c>
      <c r="J2744">
        <v>7</v>
      </c>
      <c r="M2744" s="38"/>
    </row>
    <row r="2745" spans="1:13" x14ac:dyDescent="0.35">
      <c r="A2745" t="str">
        <f t="shared" si="43"/>
        <v>31 DayJuly-September 2024NHS LothianAll Cancer Types* (screened only)</v>
      </c>
      <c r="B2745" t="s">
        <v>199</v>
      </c>
      <c r="C2745" t="s">
        <v>196</v>
      </c>
      <c r="D2745" t="s">
        <v>3</v>
      </c>
      <c r="E2745" t="s">
        <v>95</v>
      </c>
      <c r="F2745">
        <v>94</v>
      </c>
      <c r="G2745">
        <v>89</v>
      </c>
      <c r="H2745">
        <v>94.680851063829806</v>
      </c>
      <c r="I2745">
        <v>45</v>
      </c>
      <c r="J2745">
        <v>13</v>
      </c>
      <c r="K2745">
        <v>24</v>
      </c>
      <c r="L2745">
        <v>31</v>
      </c>
      <c r="M2745" s="39"/>
    </row>
    <row r="2746" spans="1:13" x14ac:dyDescent="0.35">
      <c r="A2746" t="str">
        <f t="shared" si="43"/>
        <v>31 DayJuly-September 2024NHS ScotlandAll Cancer Types* (screened only)</v>
      </c>
      <c r="B2746" t="s">
        <v>199</v>
      </c>
      <c r="C2746" t="s">
        <v>196</v>
      </c>
      <c r="D2746" t="s">
        <v>8</v>
      </c>
      <c r="E2746" t="s">
        <v>95</v>
      </c>
      <c r="F2746">
        <v>579</v>
      </c>
      <c r="G2746">
        <v>519</v>
      </c>
      <c r="H2746">
        <v>89.6373056994819</v>
      </c>
      <c r="I2746">
        <v>107</v>
      </c>
      <c r="J2746">
        <v>15</v>
      </c>
      <c r="K2746">
        <v>32</v>
      </c>
      <c r="L2746">
        <v>41</v>
      </c>
      <c r="M2746" s="38"/>
    </row>
    <row r="2747" spans="1:13" x14ac:dyDescent="0.35">
      <c r="A2747" t="str">
        <f t="shared" si="43"/>
        <v>31 DayJuly-September 2024NHS ShetlandAll Cancer Types* (screened only)</v>
      </c>
      <c r="B2747" t="s">
        <v>199</v>
      </c>
      <c r="C2747" t="s">
        <v>196</v>
      </c>
      <c r="D2747" t="s">
        <v>5</v>
      </c>
      <c r="E2747" t="s">
        <v>95</v>
      </c>
      <c r="F2747">
        <v>2</v>
      </c>
      <c r="G2747">
        <v>2</v>
      </c>
      <c r="H2747">
        <v>100</v>
      </c>
      <c r="I2747">
        <v>10</v>
      </c>
      <c r="M2747" s="39"/>
    </row>
    <row r="2748" spans="1:13" x14ac:dyDescent="0.35">
      <c r="A2748" t="str">
        <f t="shared" si="43"/>
        <v>31 DayJuly-September 2024NHS TaysideAll Cancer Types* (screened only)</v>
      </c>
      <c r="B2748" t="s">
        <v>199</v>
      </c>
      <c r="C2748" t="s">
        <v>196</v>
      </c>
      <c r="D2748" t="s">
        <v>6</v>
      </c>
      <c r="E2748" t="s">
        <v>95</v>
      </c>
      <c r="F2748">
        <v>43</v>
      </c>
      <c r="G2748">
        <v>42</v>
      </c>
      <c r="H2748">
        <v>97.674418604651194</v>
      </c>
      <c r="I2748">
        <v>35</v>
      </c>
      <c r="J2748">
        <v>14</v>
      </c>
      <c r="K2748">
        <v>24</v>
      </c>
      <c r="L2748">
        <v>28</v>
      </c>
      <c r="M2748" s="38"/>
    </row>
    <row r="2749" spans="1:13" x14ac:dyDescent="0.35">
      <c r="A2749" t="str">
        <f t="shared" si="43"/>
        <v>31 DayJuly-September 2024SCANAll Cancer Types* (screened only)</v>
      </c>
      <c r="B2749" t="s">
        <v>199</v>
      </c>
      <c r="C2749" t="s">
        <v>196</v>
      </c>
      <c r="D2749" t="s">
        <v>9</v>
      </c>
      <c r="E2749" t="s">
        <v>95</v>
      </c>
      <c r="F2749">
        <v>139</v>
      </c>
      <c r="G2749">
        <v>133</v>
      </c>
      <c r="H2749">
        <v>95.683453237410106</v>
      </c>
      <c r="I2749">
        <v>45</v>
      </c>
      <c r="J2749">
        <v>11</v>
      </c>
      <c r="K2749">
        <v>23</v>
      </c>
      <c r="L2749">
        <v>27</v>
      </c>
      <c r="M2749" s="39"/>
    </row>
    <row r="2750" spans="1:13" x14ac:dyDescent="0.35">
      <c r="A2750" t="str">
        <f t="shared" si="43"/>
        <v>31 DayJuly-September 2024WOSCANAll Cancer Types* (screened only)</v>
      </c>
      <c r="B2750" t="s">
        <v>199</v>
      </c>
      <c r="C2750" t="s">
        <v>196</v>
      </c>
      <c r="D2750" t="s">
        <v>10</v>
      </c>
      <c r="E2750" t="s">
        <v>95</v>
      </c>
      <c r="F2750">
        <v>275</v>
      </c>
      <c r="G2750">
        <v>256</v>
      </c>
      <c r="H2750">
        <v>93.090909090909093</v>
      </c>
      <c r="I2750">
        <v>57</v>
      </c>
      <c r="J2750">
        <v>16</v>
      </c>
      <c r="K2750">
        <v>29</v>
      </c>
      <c r="L2750">
        <v>34</v>
      </c>
      <c r="M2750" s="38"/>
    </row>
    <row r="2751" spans="1:13" x14ac:dyDescent="0.35">
      <c r="A2751" t="str">
        <f t="shared" si="43"/>
        <v>31 DayJuly-September 2024NCABreast</v>
      </c>
      <c r="B2751" t="s">
        <v>199</v>
      </c>
      <c r="C2751" t="s">
        <v>196</v>
      </c>
      <c r="D2751" t="s">
        <v>150</v>
      </c>
      <c r="E2751" t="s">
        <v>12</v>
      </c>
      <c r="F2751">
        <v>335</v>
      </c>
      <c r="G2751">
        <v>292</v>
      </c>
      <c r="H2751">
        <v>87.164179104477597</v>
      </c>
      <c r="I2751">
        <v>81</v>
      </c>
      <c r="J2751">
        <v>14</v>
      </c>
      <c r="K2751">
        <v>35</v>
      </c>
      <c r="L2751">
        <v>42</v>
      </c>
      <c r="M2751" s="39"/>
    </row>
    <row r="2752" spans="1:13" x14ac:dyDescent="0.35">
      <c r="A2752" t="str">
        <f t="shared" si="43"/>
        <v>31 DayJuly-September 2024NHS Ayrshire &amp; ArranBreast</v>
      </c>
      <c r="B2752" t="s">
        <v>199</v>
      </c>
      <c r="C2752" t="s">
        <v>196</v>
      </c>
      <c r="D2752" t="s">
        <v>162</v>
      </c>
      <c r="E2752" t="s">
        <v>12</v>
      </c>
      <c r="F2752">
        <v>85</v>
      </c>
      <c r="G2752">
        <v>85</v>
      </c>
      <c r="H2752">
        <v>100</v>
      </c>
      <c r="I2752">
        <v>28</v>
      </c>
      <c r="J2752">
        <v>12</v>
      </c>
      <c r="K2752">
        <v>24</v>
      </c>
      <c r="L2752">
        <v>25</v>
      </c>
      <c r="M2752" s="38"/>
    </row>
    <row r="2753" spans="1:13" x14ac:dyDescent="0.35">
      <c r="A2753" t="str">
        <f t="shared" si="43"/>
        <v>31 DayJuly-September 2024NHS BordersBreast</v>
      </c>
      <c r="B2753" t="s">
        <v>199</v>
      </c>
      <c r="C2753" t="s">
        <v>196</v>
      </c>
      <c r="D2753" t="s">
        <v>0</v>
      </c>
      <c r="E2753" t="s">
        <v>12</v>
      </c>
      <c r="F2753">
        <v>29</v>
      </c>
      <c r="G2753">
        <v>28</v>
      </c>
      <c r="H2753">
        <v>96.551724137931004</v>
      </c>
      <c r="I2753">
        <v>39</v>
      </c>
      <c r="J2753">
        <v>9</v>
      </c>
      <c r="M2753" s="38"/>
    </row>
    <row r="2754" spans="1:13" x14ac:dyDescent="0.35">
      <c r="A2754" t="str">
        <f t="shared" si="43"/>
        <v>31 DayJuly-September 2024NHS Dumfries &amp; GallowayBreast</v>
      </c>
      <c r="B2754" t="s">
        <v>199</v>
      </c>
      <c r="C2754" t="s">
        <v>196</v>
      </c>
      <c r="D2754" t="s">
        <v>163</v>
      </c>
      <c r="E2754" t="s">
        <v>12</v>
      </c>
      <c r="F2754">
        <v>25</v>
      </c>
      <c r="G2754">
        <v>25</v>
      </c>
      <c r="H2754">
        <v>100</v>
      </c>
      <c r="I2754">
        <v>29</v>
      </c>
      <c r="J2754">
        <v>0</v>
      </c>
      <c r="M2754" s="39"/>
    </row>
    <row r="2755" spans="1:13" x14ac:dyDescent="0.35">
      <c r="A2755" t="str">
        <f t="shared" si="43"/>
        <v>31 DayJuly-September 2024NHS FifeBreast</v>
      </c>
      <c r="B2755" t="s">
        <v>199</v>
      </c>
      <c r="C2755" t="s">
        <v>196</v>
      </c>
      <c r="D2755" t="s">
        <v>164</v>
      </c>
      <c r="E2755" t="s">
        <v>12</v>
      </c>
      <c r="F2755">
        <v>50</v>
      </c>
      <c r="G2755">
        <v>48</v>
      </c>
      <c r="H2755">
        <v>96</v>
      </c>
      <c r="I2755">
        <v>39</v>
      </c>
      <c r="J2755">
        <v>14</v>
      </c>
      <c r="K2755">
        <v>27</v>
      </c>
      <c r="L2755">
        <v>27</v>
      </c>
      <c r="M2755" s="38"/>
    </row>
    <row r="2756" spans="1:13" x14ac:dyDescent="0.35">
      <c r="A2756" t="str">
        <f t="shared" si="43"/>
        <v>31 DayJuly-September 2024NHS Forth ValleyBreast</v>
      </c>
      <c r="B2756" t="s">
        <v>199</v>
      </c>
      <c r="C2756" t="s">
        <v>196</v>
      </c>
      <c r="D2756" t="s">
        <v>165</v>
      </c>
      <c r="E2756" t="s">
        <v>12</v>
      </c>
      <c r="F2756">
        <v>83</v>
      </c>
      <c r="G2756">
        <v>83</v>
      </c>
      <c r="H2756">
        <v>100</v>
      </c>
      <c r="I2756">
        <v>30</v>
      </c>
      <c r="J2756">
        <v>16</v>
      </c>
      <c r="K2756">
        <v>27</v>
      </c>
      <c r="L2756">
        <v>27</v>
      </c>
      <c r="M2756" s="39"/>
    </row>
    <row r="2757" spans="1:13" x14ac:dyDescent="0.35">
      <c r="A2757" t="str">
        <f t="shared" si="43"/>
        <v>31 DayJuly-September 2024NHS GrampianBreast</v>
      </c>
      <c r="B2757" t="s">
        <v>199</v>
      </c>
      <c r="C2757" t="s">
        <v>196</v>
      </c>
      <c r="D2757" t="s">
        <v>166</v>
      </c>
      <c r="E2757" t="s">
        <v>12</v>
      </c>
      <c r="F2757">
        <v>143</v>
      </c>
      <c r="G2757">
        <v>117</v>
      </c>
      <c r="H2757">
        <v>81.818181818181799</v>
      </c>
      <c r="I2757">
        <v>59</v>
      </c>
      <c r="J2757">
        <v>13</v>
      </c>
      <c r="K2757">
        <v>41</v>
      </c>
      <c r="L2757">
        <v>52</v>
      </c>
      <c r="M2757" s="38"/>
    </row>
    <row r="2758" spans="1:13" x14ac:dyDescent="0.35">
      <c r="A2758" t="str">
        <f t="shared" si="43"/>
        <v>31 DayJuly-September 2024NHS Greater Glasgow &amp; ClydeBreast</v>
      </c>
      <c r="B2758" t="s">
        <v>199</v>
      </c>
      <c r="C2758" t="s">
        <v>196</v>
      </c>
      <c r="D2758" t="s">
        <v>11</v>
      </c>
      <c r="E2758" t="s">
        <v>12</v>
      </c>
      <c r="F2758">
        <v>337</v>
      </c>
      <c r="G2758">
        <v>312</v>
      </c>
      <c r="H2758">
        <v>92.581602373887193</v>
      </c>
      <c r="I2758">
        <v>50</v>
      </c>
      <c r="J2758">
        <v>14</v>
      </c>
      <c r="K2758">
        <v>29</v>
      </c>
      <c r="L2758">
        <v>34</v>
      </c>
      <c r="M2758" s="39"/>
    </row>
    <row r="2759" spans="1:13" x14ac:dyDescent="0.35">
      <c r="A2759" t="str">
        <f t="shared" si="43"/>
        <v>31 DayJuly-September 2024NHS HighlandBreast</v>
      </c>
      <c r="B2759" t="s">
        <v>199</v>
      </c>
      <c r="C2759" t="s">
        <v>196</v>
      </c>
      <c r="D2759" t="s">
        <v>1</v>
      </c>
      <c r="E2759" t="s">
        <v>12</v>
      </c>
      <c r="F2759">
        <v>71</v>
      </c>
      <c r="G2759">
        <v>57</v>
      </c>
      <c r="H2759">
        <v>80.2816901408451</v>
      </c>
      <c r="I2759">
        <v>81</v>
      </c>
      <c r="J2759">
        <v>20</v>
      </c>
      <c r="K2759">
        <v>40</v>
      </c>
      <c r="L2759">
        <v>46</v>
      </c>
      <c r="M2759" s="38"/>
    </row>
    <row r="2760" spans="1:13" x14ac:dyDescent="0.35">
      <c r="A2760" t="str">
        <f t="shared" si="43"/>
        <v>31 DayJuly-September 2024NHS LanarkshireBreast</v>
      </c>
      <c r="B2760" t="s">
        <v>199</v>
      </c>
      <c r="C2760" t="s">
        <v>196</v>
      </c>
      <c r="D2760" t="s">
        <v>2</v>
      </c>
      <c r="E2760" t="s">
        <v>12</v>
      </c>
      <c r="F2760">
        <v>103</v>
      </c>
      <c r="G2760">
        <v>103</v>
      </c>
      <c r="H2760">
        <v>100</v>
      </c>
      <c r="I2760">
        <v>31</v>
      </c>
      <c r="J2760">
        <v>15</v>
      </c>
      <c r="K2760">
        <v>27</v>
      </c>
      <c r="L2760">
        <v>28</v>
      </c>
      <c r="M2760" s="39"/>
    </row>
    <row r="2761" spans="1:13" x14ac:dyDescent="0.35">
      <c r="A2761" t="str">
        <f t="shared" si="43"/>
        <v>31 DayJuly-September 2024NHS LothianBreast</v>
      </c>
      <c r="B2761" t="s">
        <v>199</v>
      </c>
      <c r="C2761" t="s">
        <v>196</v>
      </c>
      <c r="D2761" t="s">
        <v>3</v>
      </c>
      <c r="E2761" t="s">
        <v>12</v>
      </c>
      <c r="F2761">
        <v>188</v>
      </c>
      <c r="G2761">
        <v>185</v>
      </c>
      <c r="H2761">
        <v>98.404255319148902</v>
      </c>
      <c r="I2761">
        <v>48</v>
      </c>
      <c r="J2761">
        <v>9</v>
      </c>
      <c r="K2761">
        <v>22</v>
      </c>
      <c r="L2761">
        <v>24</v>
      </c>
      <c r="M2761" s="38"/>
    </row>
    <row r="2762" spans="1:13" x14ac:dyDescent="0.35">
      <c r="A2762" t="str">
        <f t="shared" si="43"/>
        <v>31 DayJuly-September 2024NHS OrkneyBreast</v>
      </c>
      <c r="B2762" t="s">
        <v>199</v>
      </c>
      <c r="C2762" t="s">
        <v>196</v>
      </c>
      <c r="D2762" t="s">
        <v>4</v>
      </c>
      <c r="E2762" t="s">
        <v>12</v>
      </c>
      <c r="F2762">
        <v>1</v>
      </c>
      <c r="G2762">
        <v>1</v>
      </c>
      <c r="H2762">
        <v>100</v>
      </c>
      <c r="I2762">
        <v>9</v>
      </c>
      <c r="M2762" s="39"/>
    </row>
    <row r="2763" spans="1:13" x14ac:dyDescent="0.35">
      <c r="A2763" t="str">
        <f t="shared" si="43"/>
        <v>31 DayJuly-September 2024NHS ScotlandBreast</v>
      </c>
      <c r="B2763" t="s">
        <v>199</v>
      </c>
      <c r="C2763" t="s">
        <v>196</v>
      </c>
      <c r="D2763" t="s">
        <v>8</v>
      </c>
      <c r="E2763" t="s">
        <v>12</v>
      </c>
      <c r="F2763">
        <v>1235</v>
      </c>
      <c r="G2763">
        <v>1161</v>
      </c>
      <c r="H2763">
        <v>94.008097165991899</v>
      </c>
      <c r="I2763">
        <v>81</v>
      </c>
      <c r="J2763">
        <v>14</v>
      </c>
      <c r="K2763">
        <v>27</v>
      </c>
      <c r="L2763">
        <v>33</v>
      </c>
      <c r="M2763" s="38"/>
    </row>
    <row r="2764" spans="1:13" x14ac:dyDescent="0.35">
      <c r="A2764" t="str">
        <f t="shared" si="43"/>
        <v>31 DayJuly-September 2024NHS ShetlandBreast</v>
      </c>
      <c r="B2764" t="s">
        <v>199</v>
      </c>
      <c r="C2764" t="s">
        <v>196</v>
      </c>
      <c r="D2764" t="s">
        <v>5</v>
      </c>
      <c r="E2764" t="s">
        <v>12</v>
      </c>
      <c r="F2764">
        <v>3</v>
      </c>
      <c r="G2764">
        <v>3</v>
      </c>
      <c r="H2764">
        <v>100</v>
      </c>
      <c r="I2764">
        <v>8</v>
      </c>
      <c r="J2764">
        <v>0</v>
      </c>
      <c r="M2764" s="39"/>
    </row>
    <row r="2765" spans="1:13" x14ac:dyDescent="0.35">
      <c r="A2765" t="str">
        <f t="shared" si="43"/>
        <v>31 DayJuly-September 2024NHS TaysideBreast</v>
      </c>
      <c r="B2765" t="s">
        <v>199</v>
      </c>
      <c r="C2765" t="s">
        <v>196</v>
      </c>
      <c r="D2765" t="s">
        <v>6</v>
      </c>
      <c r="E2765" t="s">
        <v>12</v>
      </c>
      <c r="F2765">
        <v>117</v>
      </c>
      <c r="G2765">
        <v>114</v>
      </c>
      <c r="H2765">
        <v>97.435897435897402</v>
      </c>
      <c r="I2765">
        <v>50</v>
      </c>
      <c r="J2765">
        <v>12</v>
      </c>
      <c r="K2765">
        <v>24</v>
      </c>
      <c r="L2765">
        <v>27</v>
      </c>
      <c r="M2765" s="38"/>
    </row>
    <row r="2766" spans="1:13" x14ac:dyDescent="0.35">
      <c r="A2766" t="str">
        <f t="shared" si="43"/>
        <v>31 DayJuly-September 2024SCANBreast</v>
      </c>
      <c r="B2766" t="s">
        <v>199</v>
      </c>
      <c r="C2766" t="s">
        <v>196</v>
      </c>
      <c r="D2766" t="s">
        <v>9</v>
      </c>
      <c r="E2766" t="s">
        <v>12</v>
      </c>
      <c r="F2766">
        <v>292</v>
      </c>
      <c r="G2766">
        <v>286</v>
      </c>
      <c r="H2766">
        <v>97.945205479452099</v>
      </c>
      <c r="I2766">
        <v>48</v>
      </c>
      <c r="J2766">
        <v>10</v>
      </c>
      <c r="K2766">
        <v>24</v>
      </c>
      <c r="L2766">
        <v>27</v>
      </c>
      <c r="M2766" s="39"/>
    </row>
    <row r="2767" spans="1:13" x14ac:dyDescent="0.35">
      <c r="A2767" t="str">
        <f t="shared" si="43"/>
        <v>31 DayJuly-September 2024WOSCANBreast</v>
      </c>
      <c r="B2767" t="s">
        <v>199</v>
      </c>
      <c r="C2767" t="s">
        <v>196</v>
      </c>
      <c r="D2767" t="s">
        <v>10</v>
      </c>
      <c r="E2767" t="s">
        <v>12</v>
      </c>
      <c r="F2767">
        <v>608</v>
      </c>
      <c r="G2767">
        <v>583</v>
      </c>
      <c r="H2767">
        <v>95.888157894736807</v>
      </c>
      <c r="I2767">
        <v>50</v>
      </c>
      <c r="J2767">
        <v>14</v>
      </c>
      <c r="K2767">
        <v>27</v>
      </c>
      <c r="L2767">
        <v>30</v>
      </c>
      <c r="M2767" s="38"/>
    </row>
    <row r="2768" spans="1:13" x14ac:dyDescent="0.35">
      <c r="A2768" t="str">
        <f t="shared" si="43"/>
        <v>31 DayJuly-September 2024NCABreast (screened excluded)</v>
      </c>
      <c r="B2768" t="s">
        <v>199</v>
      </c>
      <c r="C2768" t="s">
        <v>196</v>
      </c>
      <c r="D2768" t="s">
        <v>150</v>
      </c>
      <c r="E2768" t="s">
        <v>30</v>
      </c>
      <c r="F2768">
        <v>211</v>
      </c>
      <c r="G2768">
        <v>194</v>
      </c>
      <c r="H2768">
        <v>91.943127962085299</v>
      </c>
      <c r="I2768">
        <v>81</v>
      </c>
      <c r="J2768">
        <v>12</v>
      </c>
      <c r="K2768">
        <v>28</v>
      </c>
      <c r="L2768">
        <v>38</v>
      </c>
      <c r="M2768" s="39"/>
    </row>
    <row r="2769" spans="1:13" x14ac:dyDescent="0.35">
      <c r="A2769" t="str">
        <f t="shared" si="43"/>
        <v>31 DayJuly-September 2024NHS Ayrshire &amp; ArranBreast (screened excluded)</v>
      </c>
      <c r="B2769" t="s">
        <v>199</v>
      </c>
      <c r="C2769" t="s">
        <v>196</v>
      </c>
      <c r="D2769" t="s">
        <v>162</v>
      </c>
      <c r="E2769" t="s">
        <v>30</v>
      </c>
      <c r="F2769">
        <v>40</v>
      </c>
      <c r="G2769">
        <v>40</v>
      </c>
      <c r="H2769">
        <v>100</v>
      </c>
      <c r="I2769">
        <v>26</v>
      </c>
      <c r="J2769">
        <v>8</v>
      </c>
      <c r="K2769">
        <v>20</v>
      </c>
      <c r="L2769">
        <v>24</v>
      </c>
      <c r="M2769" s="38"/>
    </row>
    <row r="2770" spans="1:13" x14ac:dyDescent="0.35">
      <c r="A2770" t="str">
        <f t="shared" ref="A2770:A2833" si="44">CONCATENATE(B2770,C2770,D2770,E2770)</f>
        <v>31 DayJuly-September 2024NHS BordersBreast (screened excluded)</v>
      </c>
      <c r="B2770" t="s">
        <v>199</v>
      </c>
      <c r="C2770" t="s">
        <v>196</v>
      </c>
      <c r="D2770" t="s">
        <v>0</v>
      </c>
      <c r="E2770" t="s">
        <v>30</v>
      </c>
      <c r="F2770">
        <v>14</v>
      </c>
      <c r="G2770">
        <v>14</v>
      </c>
      <c r="H2770">
        <v>100</v>
      </c>
      <c r="I2770">
        <v>27</v>
      </c>
      <c r="J2770">
        <v>17</v>
      </c>
      <c r="M2770" s="39"/>
    </row>
    <row r="2771" spans="1:13" x14ac:dyDescent="0.35">
      <c r="A2771" t="str">
        <f t="shared" si="44"/>
        <v>31 DayJuly-September 2024NHS Dumfries &amp; GallowayBreast (screened excluded)</v>
      </c>
      <c r="B2771" t="s">
        <v>199</v>
      </c>
      <c r="C2771" t="s">
        <v>196</v>
      </c>
      <c r="D2771" t="s">
        <v>163</v>
      </c>
      <c r="E2771" t="s">
        <v>30</v>
      </c>
      <c r="F2771">
        <v>23</v>
      </c>
      <c r="G2771">
        <v>23</v>
      </c>
      <c r="H2771">
        <v>100</v>
      </c>
      <c r="I2771">
        <v>29</v>
      </c>
      <c r="J2771">
        <v>2</v>
      </c>
      <c r="M2771" s="38"/>
    </row>
    <row r="2772" spans="1:13" x14ac:dyDescent="0.35">
      <c r="A2772" t="str">
        <f t="shared" si="44"/>
        <v>31 DayJuly-September 2024NHS FifeBreast (screened excluded)</v>
      </c>
      <c r="B2772" t="s">
        <v>199</v>
      </c>
      <c r="C2772" t="s">
        <v>196</v>
      </c>
      <c r="D2772" t="s">
        <v>164</v>
      </c>
      <c r="E2772" t="s">
        <v>30</v>
      </c>
      <c r="F2772">
        <v>46</v>
      </c>
      <c r="G2772">
        <v>44</v>
      </c>
      <c r="H2772">
        <v>95.652173913043498</v>
      </c>
      <c r="I2772">
        <v>39</v>
      </c>
      <c r="J2772">
        <v>14</v>
      </c>
      <c r="K2772">
        <v>27</v>
      </c>
      <c r="L2772">
        <v>27</v>
      </c>
      <c r="M2772" s="39"/>
    </row>
    <row r="2773" spans="1:13" x14ac:dyDescent="0.35">
      <c r="A2773" t="str">
        <f t="shared" si="44"/>
        <v>31 DayJuly-September 2024NHS Forth ValleyBreast (screened excluded)</v>
      </c>
      <c r="B2773" t="s">
        <v>199</v>
      </c>
      <c r="C2773" t="s">
        <v>196</v>
      </c>
      <c r="D2773" t="s">
        <v>165</v>
      </c>
      <c r="E2773" t="s">
        <v>30</v>
      </c>
      <c r="F2773">
        <v>52</v>
      </c>
      <c r="G2773">
        <v>52</v>
      </c>
      <c r="H2773">
        <v>100</v>
      </c>
      <c r="I2773">
        <v>30</v>
      </c>
      <c r="J2773">
        <v>13</v>
      </c>
      <c r="K2773">
        <v>26</v>
      </c>
      <c r="L2773">
        <v>27</v>
      </c>
      <c r="M2773" s="38"/>
    </row>
    <row r="2774" spans="1:13" x14ac:dyDescent="0.35">
      <c r="A2774" t="str">
        <f t="shared" si="44"/>
        <v>31 DayJuly-September 2024NHS GrampianBreast (screened excluded)</v>
      </c>
      <c r="B2774" t="s">
        <v>199</v>
      </c>
      <c r="C2774" t="s">
        <v>196</v>
      </c>
      <c r="D2774" t="s">
        <v>166</v>
      </c>
      <c r="E2774" t="s">
        <v>30</v>
      </c>
      <c r="F2774">
        <v>88</v>
      </c>
      <c r="G2774">
        <v>79</v>
      </c>
      <c r="H2774">
        <v>89.772727272727295</v>
      </c>
      <c r="I2774">
        <v>59</v>
      </c>
      <c r="J2774">
        <v>11</v>
      </c>
      <c r="K2774">
        <v>29</v>
      </c>
      <c r="L2774">
        <v>35</v>
      </c>
      <c r="M2774" s="39"/>
    </row>
    <row r="2775" spans="1:13" x14ac:dyDescent="0.35">
      <c r="A2775" t="str">
        <f t="shared" si="44"/>
        <v>31 DayJuly-September 2024NHS Greater Glasgow &amp; ClydeBreast (screened excluded)</v>
      </c>
      <c r="B2775" t="s">
        <v>199</v>
      </c>
      <c r="C2775" t="s">
        <v>196</v>
      </c>
      <c r="D2775" t="s">
        <v>11</v>
      </c>
      <c r="E2775" t="s">
        <v>30</v>
      </c>
      <c r="F2775">
        <v>248</v>
      </c>
      <c r="G2775">
        <v>238</v>
      </c>
      <c r="H2775">
        <v>95.9677419354839</v>
      </c>
      <c r="I2775">
        <v>44</v>
      </c>
      <c r="J2775">
        <v>13</v>
      </c>
      <c r="K2775">
        <v>27</v>
      </c>
      <c r="L2775">
        <v>30</v>
      </c>
      <c r="M2775" s="38"/>
    </row>
    <row r="2776" spans="1:13" x14ac:dyDescent="0.35">
      <c r="A2776" t="str">
        <f t="shared" si="44"/>
        <v>31 DayJuly-September 2024NHS HighlandBreast (screened excluded)</v>
      </c>
      <c r="B2776" t="s">
        <v>199</v>
      </c>
      <c r="C2776" t="s">
        <v>196</v>
      </c>
      <c r="D2776" t="s">
        <v>1</v>
      </c>
      <c r="E2776" t="s">
        <v>30</v>
      </c>
      <c r="F2776">
        <v>43</v>
      </c>
      <c r="G2776">
        <v>37</v>
      </c>
      <c r="H2776">
        <v>86.046511627906995</v>
      </c>
      <c r="I2776">
        <v>81</v>
      </c>
      <c r="J2776">
        <v>19</v>
      </c>
      <c r="K2776">
        <v>39</v>
      </c>
      <c r="L2776">
        <v>45</v>
      </c>
      <c r="M2776" s="39"/>
    </row>
    <row r="2777" spans="1:13" x14ac:dyDescent="0.35">
      <c r="A2777" t="str">
        <f t="shared" si="44"/>
        <v>31 DayJuly-September 2024NHS LanarkshireBreast (screened excluded)</v>
      </c>
      <c r="B2777" t="s">
        <v>199</v>
      </c>
      <c r="C2777" t="s">
        <v>196</v>
      </c>
      <c r="D2777" t="s">
        <v>2</v>
      </c>
      <c r="E2777" t="s">
        <v>30</v>
      </c>
      <c r="F2777">
        <v>86</v>
      </c>
      <c r="G2777">
        <v>86</v>
      </c>
      <c r="H2777">
        <v>100</v>
      </c>
      <c r="I2777">
        <v>30</v>
      </c>
      <c r="J2777">
        <v>15</v>
      </c>
      <c r="K2777">
        <v>27</v>
      </c>
      <c r="L2777">
        <v>28</v>
      </c>
      <c r="M2777" s="38"/>
    </row>
    <row r="2778" spans="1:13" x14ac:dyDescent="0.35">
      <c r="A2778" t="str">
        <f t="shared" si="44"/>
        <v>31 DayJuly-September 2024NHS LothianBreast (screened excluded)</v>
      </c>
      <c r="B2778" t="s">
        <v>199</v>
      </c>
      <c r="C2778" t="s">
        <v>196</v>
      </c>
      <c r="D2778" t="s">
        <v>3</v>
      </c>
      <c r="E2778" t="s">
        <v>30</v>
      </c>
      <c r="F2778">
        <v>121</v>
      </c>
      <c r="G2778">
        <v>118</v>
      </c>
      <c r="H2778">
        <v>97.520661157024804</v>
      </c>
      <c r="I2778">
        <v>48</v>
      </c>
      <c r="J2778">
        <v>6</v>
      </c>
      <c r="K2778">
        <v>22</v>
      </c>
      <c r="L2778">
        <v>28</v>
      </c>
      <c r="M2778" s="39"/>
    </row>
    <row r="2779" spans="1:13" x14ac:dyDescent="0.35">
      <c r="A2779" t="str">
        <f t="shared" si="44"/>
        <v>31 DayJuly-September 2024NHS OrkneyBreast (screened excluded)</v>
      </c>
      <c r="B2779" t="s">
        <v>199</v>
      </c>
      <c r="C2779" t="s">
        <v>196</v>
      </c>
      <c r="D2779" t="s">
        <v>4</v>
      </c>
      <c r="E2779" t="s">
        <v>30</v>
      </c>
      <c r="F2779">
        <v>1</v>
      </c>
      <c r="G2779">
        <v>1</v>
      </c>
      <c r="H2779">
        <v>100</v>
      </c>
      <c r="I2779">
        <v>9</v>
      </c>
      <c r="M2779" s="38"/>
    </row>
    <row r="2780" spans="1:13" x14ac:dyDescent="0.35">
      <c r="A2780" t="str">
        <f t="shared" si="44"/>
        <v>31 DayJuly-September 2024NHS ScotlandBreast (screened excluded)</v>
      </c>
      <c r="B2780" t="s">
        <v>199</v>
      </c>
      <c r="C2780" t="s">
        <v>196</v>
      </c>
      <c r="D2780" t="s">
        <v>8</v>
      </c>
      <c r="E2780" t="s">
        <v>30</v>
      </c>
      <c r="F2780">
        <v>841</v>
      </c>
      <c r="G2780">
        <v>809</v>
      </c>
      <c r="H2780">
        <v>96.195005945303194</v>
      </c>
      <c r="I2780">
        <v>81</v>
      </c>
      <c r="J2780">
        <v>12</v>
      </c>
      <c r="K2780">
        <v>27</v>
      </c>
      <c r="L2780">
        <v>29</v>
      </c>
      <c r="M2780" s="39"/>
    </row>
    <row r="2781" spans="1:13" x14ac:dyDescent="0.35">
      <c r="A2781" t="str">
        <f t="shared" si="44"/>
        <v>31 DayJuly-September 2024NHS ShetlandBreast (screened excluded)</v>
      </c>
      <c r="B2781" t="s">
        <v>199</v>
      </c>
      <c r="C2781" t="s">
        <v>196</v>
      </c>
      <c r="D2781" t="s">
        <v>5</v>
      </c>
      <c r="E2781" t="s">
        <v>30</v>
      </c>
      <c r="F2781">
        <v>3</v>
      </c>
      <c r="G2781">
        <v>3</v>
      </c>
      <c r="H2781">
        <v>100</v>
      </c>
      <c r="I2781">
        <v>8</v>
      </c>
      <c r="J2781">
        <v>0</v>
      </c>
      <c r="M2781" s="38"/>
    </row>
    <row r="2782" spans="1:13" x14ac:dyDescent="0.35">
      <c r="A2782" t="str">
        <f t="shared" si="44"/>
        <v>31 DayJuly-September 2024NHS TaysideBreast (screened excluded)</v>
      </c>
      <c r="B2782" t="s">
        <v>199</v>
      </c>
      <c r="C2782" t="s">
        <v>196</v>
      </c>
      <c r="D2782" t="s">
        <v>6</v>
      </c>
      <c r="E2782" t="s">
        <v>30</v>
      </c>
      <c r="F2782">
        <v>76</v>
      </c>
      <c r="G2782">
        <v>74</v>
      </c>
      <c r="H2782">
        <v>97.368421052631604</v>
      </c>
      <c r="I2782">
        <v>50</v>
      </c>
      <c r="J2782">
        <v>12</v>
      </c>
      <c r="K2782">
        <v>24</v>
      </c>
      <c r="L2782">
        <v>27</v>
      </c>
      <c r="M2782" s="39"/>
    </row>
    <row r="2783" spans="1:13" x14ac:dyDescent="0.35">
      <c r="A2783" t="str">
        <f t="shared" si="44"/>
        <v>31 DayJuly-September 2024SCANBreast (screened excluded)</v>
      </c>
      <c r="B2783" t="s">
        <v>199</v>
      </c>
      <c r="C2783" t="s">
        <v>196</v>
      </c>
      <c r="D2783" t="s">
        <v>9</v>
      </c>
      <c r="E2783" t="s">
        <v>30</v>
      </c>
      <c r="F2783">
        <v>204</v>
      </c>
      <c r="G2783">
        <v>199</v>
      </c>
      <c r="H2783">
        <v>97.549019607843107</v>
      </c>
      <c r="I2783">
        <v>48</v>
      </c>
      <c r="J2783">
        <v>9</v>
      </c>
      <c r="K2783">
        <v>25</v>
      </c>
      <c r="L2783">
        <v>28</v>
      </c>
      <c r="M2783" s="38"/>
    </row>
    <row r="2784" spans="1:13" x14ac:dyDescent="0.35">
      <c r="A2784" t="str">
        <f t="shared" si="44"/>
        <v>31 DayJuly-September 2024WOSCANBreast (screened excluded)</v>
      </c>
      <c r="B2784" t="s">
        <v>199</v>
      </c>
      <c r="C2784" t="s">
        <v>196</v>
      </c>
      <c r="D2784" t="s">
        <v>10</v>
      </c>
      <c r="E2784" t="s">
        <v>30</v>
      </c>
      <c r="F2784">
        <v>426</v>
      </c>
      <c r="G2784">
        <v>416</v>
      </c>
      <c r="H2784">
        <v>97.652582159624401</v>
      </c>
      <c r="I2784">
        <v>44</v>
      </c>
      <c r="J2784">
        <v>13</v>
      </c>
      <c r="K2784">
        <v>27</v>
      </c>
      <c r="L2784">
        <v>28</v>
      </c>
      <c r="M2784" s="39"/>
    </row>
    <row r="2785" spans="1:13" x14ac:dyDescent="0.35">
      <c r="A2785" t="str">
        <f t="shared" si="44"/>
        <v>31 DayJuly-September 2024NCABreast (screened only)</v>
      </c>
      <c r="B2785" t="s">
        <v>199</v>
      </c>
      <c r="C2785" t="s">
        <v>196</v>
      </c>
      <c r="D2785" t="s">
        <v>150</v>
      </c>
      <c r="E2785" t="s">
        <v>31</v>
      </c>
      <c r="F2785">
        <v>124</v>
      </c>
      <c r="G2785">
        <v>98</v>
      </c>
      <c r="H2785">
        <v>79.0322580645161</v>
      </c>
      <c r="I2785">
        <v>61</v>
      </c>
      <c r="J2785">
        <v>18</v>
      </c>
      <c r="K2785">
        <v>41</v>
      </c>
      <c r="L2785">
        <v>47</v>
      </c>
      <c r="M2785" s="38"/>
    </row>
    <row r="2786" spans="1:13" x14ac:dyDescent="0.35">
      <c r="A2786" t="str">
        <f t="shared" si="44"/>
        <v>31 DayJuly-September 2024NHS Ayrshire &amp; ArranBreast (screened only)</v>
      </c>
      <c r="B2786" t="s">
        <v>199</v>
      </c>
      <c r="C2786" t="s">
        <v>196</v>
      </c>
      <c r="D2786" t="s">
        <v>162</v>
      </c>
      <c r="E2786" t="s">
        <v>31</v>
      </c>
      <c r="F2786">
        <v>45</v>
      </c>
      <c r="G2786">
        <v>45</v>
      </c>
      <c r="H2786">
        <v>100</v>
      </c>
      <c r="I2786">
        <v>28</v>
      </c>
      <c r="J2786">
        <v>12</v>
      </c>
      <c r="K2786">
        <v>24</v>
      </c>
      <c r="L2786">
        <v>26</v>
      </c>
      <c r="M2786" s="39"/>
    </row>
    <row r="2787" spans="1:13" x14ac:dyDescent="0.35">
      <c r="A2787" t="str">
        <f t="shared" si="44"/>
        <v>31 DayJuly-September 2024NHS BordersBreast (screened only)</v>
      </c>
      <c r="B2787" t="s">
        <v>199</v>
      </c>
      <c r="C2787" t="s">
        <v>196</v>
      </c>
      <c r="D2787" t="s">
        <v>0</v>
      </c>
      <c r="E2787" t="s">
        <v>31</v>
      </c>
      <c r="F2787">
        <v>15</v>
      </c>
      <c r="G2787">
        <v>14</v>
      </c>
      <c r="H2787">
        <v>93.3333333333333</v>
      </c>
      <c r="I2787">
        <v>39</v>
      </c>
      <c r="J2787">
        <v>2</v>
      </c>
      <c r="M2787" s="38"/>
    </row>
    <row r="2788" spans="1:13" x14ac:dyDescent="0.35">
      <c r="A2788" t="str">
        <f t="shared" si="44"/>
        <v>31 DayJuly-September 2024NHS Dumfries &amp; GallowayBreast (screened only)</v>
      </c>
      <c r="B2788" t="s">
        <v>199</v>
      </c>
      <c r="C2788" t="s">
        <v>196</v>
      </c>
      <c r="D2788" t="s">
        <v>163</v>
      </c>
      <c r="E2788" t="s">
        <v>31</v>
      </c>
      <c r="F2788">
        <v>2</v>
      </c>
      <c r="G2788">
        <v>2</v>
      </c>
      <c r="H2788">
        <v>100</v>
      </c>
      <c r="I2788">
        <v>0</v>
      </c>
      <c r="M2788" s="39"/>
    </row>
    <row r="2789" spans="1:13" x14ac:dyDescent="0.35">
      <c r="A2789" t="str">
        <f t="shared" si="44"/>
        <v>31 DayJuly-September 2024NHS FifeBreast (screened only)</v>
      </c>
      <c r="B2789" t="s">
        <v>199</v>
      </c>
      <c r="C2789" t="s">
        <v>196</v>
      </c>
      <c r="D2789" t="s">
        <v>164</v>
      </c>
      <c r="E2789" t="s">
        <v>31</v>
      </c>
      <c r="F2789">
        <v>4</v>
      </c>
      <c r="G2789">
        <v>4</v>
      </c>
      <c r="H2789">
        <v>100</v>
      </c>
      <c r="I2789">
        <v>27</v>
      </c>
      <c r="J2789">
        <v>10</v>
      </c>
      <c r="M2789" s="38"/>
    </row>
    <row r="2790" spans="1:13" x14ac:dyDescent="0.35">
      <c r="A2790" t="str">
        <f t="shared" si="44"/>
        <v>31 DayJuly-September 2024NHS Forth ValleyBreast (screened only)</v>
      </c>
      <c r="B2790" t="s">
        <v>199</v>
      </c>
      <c r="C2790" t="s">
        <v>196</v>
      </c>
      <c r="D2790" t="s">
        <v>165</v>
      </c>
      <c r="E2790" t="s">
        <v>31</v>
      </c>
      <c r="F2790">
        <v>31</v>
      </c>
      <c r="G2790">
        <v>31</v>
      </c>
      <c r="H2790">
        <v>100</v>
      </c>
      <c r="I2790">
        <v>30</v>
      </c>
      <c r="J2790">
        <v>19</v>
      </c>
      <c r="M2790" s="39"/>
    </row>
    <row r="2791" spans="1:13" x14ac:dyDescent="0.35">
      <c r="A2791" t="str">
        <f t="shared" si="44"/>
        <v>31 DayJuly-September 2024NHS GrampianBreast (screened only)</v>
      </c>
      <c r="B2791" t="s">
        <v>199</v>
      </c>
      <c r="C2791" t="s">
        <v>196</v>
      </c>
      <c r="D2791" t="s">
        <v>166</v>
      </c>
      <c r="E2791" t="s">
        <v>31</v>
      </c>
      <c r="F2791">
        <v>55</v>
      </c>
      <c r="G2791">
        <v>38</v>
      </c>
      <c r="H2791">
        <v>69.090909090909093</v>
      </c>
      <c r="I2791">
        <v>57</v>
      </c>
      <c r="J2791">
        <v>18</v>
      </c>
      <c r="K2791">
        <v>45</v>
      </c>
      <c r="L2791">
        <v>55</v>
      </c>
      <c r="M2791" s="38"/>
    </row>
    <row r="2792" spans="1:13" x14ac:dyDescent="0.35">
      <c r="A2792" t="str">
        <f t="shared" si="44"/>
        <v>31 DayJuly-September 2024NHS Greater Glasgow &amp; ClydeBreast (screened only)</v>
      </c>
      <c r="B2792" t="s">
        <v>199</v>
      </c>
      <c r="C2792" t="s">
        <v>196</v>
      </c>
      <c r="D2792" t="s">
        <v>11</v>
      </c>
      <c r="E2792" t="s">
        <v>31</v>
      </c>
      <c r="F2792">
        <v>89</v>
      </c>
      <c r="G2792">
        <v>74</v>
      </c>
      <c r="H2792">
        <v>83.1460674157303</v>
      </c>
      <c r="I2792">
        <v>50</v>
      </c>
      <c r="J2792">
        <v>20</v>
      </c>
      <c r="K2792">
        <v>38</v>
      </c>
      <c r="L2792">
        <v>44</v>
      </c>
      <c r="M2792" s="39"/>
    </row>
    <row r="2793" spans="1:13" x14ac:dyDescent="0.35">
      <c r="A2793" t="str">
        <f t="shared" si="44"/>
        <v>31 DayJuly-September 2024NHS HighlandBreast (screened only)</v>
      </c>
      <c r="B2793" t="s">
        <v>199</v>
      </c>
      <c r="C2793" t="s">
        <v>196</v>
      </c>
      <c r="D2793" t="s">
        <v>1</v>
      </c>
      <c r="E2793" t="s">
        <v>31</v>
      </c>
      <c r="F2793">
        <v>28</v>
      </c>
      <c r="G2793">
        <v>20</v>
      </c>
      <c r="H2793">
        <v>71.428571428571402</v>
      </c>
      <c r="I2793">
        <v>61</v>
      </c>
      <c r="J2793">
        <v>22</v>
      </c>
      <c r="M2793" s="38"/>
    </row>
    <row r="2794" spans="1:13" x14ac:dyDescent="0.35">
      <c r="A2794" t="str">
        <f t="shared" si="44"/>
        <v>31 DayJuly-September 2024NHS LanarkshireBreast (screened only)</v>
      </c>
      <c r="B2794" t="s">
        <v>199</v>
      </c>
      <c r="C2794" t="s">
        <v>196</v>
      </c>
      <c r="D2794" t="s">
        <v>2</v>
      </c>
      <c r="E2794" t="s">
        <v>31</v>
      </c>
      <c r="F2794">
        <v>17</v>
      </c>
      <c r="G2794">
        <v>17</v>
      </c>
      <c r="H2794">
        <v>100</v>
      </c>
      <c r="I2794">
        <v>31</v>
      </c>
      <c r="J2794">
        <v>15</v>
      </c>
      <c r="M2794" s="39"/>
    </row>
    <row r="2795" spans="1:13" x14ac:dyDescent="0.35">
      <c r="A2795" t="str">
        <f t="shared" si="44"/>
        <v>31 DayJuly-September 2024NHS LothianBreast (screened only)</v>
      </c>
      <c r="B2795" t="s">
        <v>199</v>
      </c>
      <c r="C2795" t="s">
        <v>196</v>
      </c>
      <c r="D2795" t="s">
        <v>3</v>
      </c>
      <c r="E2795" t="s">
        <v>31</v>
      </c>
      <c r="F2795">
        <v>67</v>
      </c>
      <c r="G2795">
        <v>67</v>
      </c>
      <c r="H2795">
        <v>100</v>
      </c>
      <c r="I2795">
        <v>24</v>
      </c>
      <c r="J2795">
        <v>12</v>
      </c>
      <c r="K2795">
        <v>21</v>
      </c>
      <c r="L2795">
        <v>23</v>
      </c>
      <c r="M2795" s="38"/>
    </row>
    <row r="2796" spans="1:13" x14ac:dyDescent="0.35">
      <c r="A2796" t="str">
        <f t="shared" si="44"/>
        <v>31 DayJuly-September 2024NHS ScotlandBreast (screened only)</v>
      </c>
      <c r="B2796" t="s">
        <v>199</v>
      </c>
      <c r="C2796" t="s">
        <v>196</v>
      </c>
      <c r="D2796" t="s">
        <v>8</v>
      </c>
      <c r="E2796" t="s">
        <v>31</v>
      </c>
      <c r="F2796">
        <v>394</v>
      </c>
      <c r="G2796">
        <v>352</v>
      </c>
      <c r="H2796">
        <v>89.340101522842602</v>
      </c>
      <c r="I2796">
        <v>61</v>
      </c>
      <c r="J2796">
        <v>16</v>
      </c>
      <c r="K2796">
        <v>33</v>
      </c>
      <c r="L2796">
        <v>41</v>
      </c>
      <c r="M2796" s="39"/>
    </row>
    <row r="2797" spans="1:13" x14ac:dyDescent="0.35">
      <c r="A2797" t="str">
        <f t="shared" si="44"/>
        <v>31 DayJuly-September 2024NHS TaysideBreast (screened only)</v>
      </c>
      <c r="B2797" t="s">
        <v>199</v>
      </c>
      <c r="C2797" t="s">
        <v>196</v>
      </c>
      <c r="D2797" t="s">
        <v>6</v>
      </c>
      <c r="E2797" t="s">
        <v>31</v>
      </c>
      <c r="F2797">
        <v>41</v>
      </c>
      <c r="G2797">
        <v>40</v>
      </c>
      <c r="H2797">
        <v>97.560975609756099</v>
      </c>
      <c r="I2797">
        <v>35</v>
      </c>
      <c r="J2797">
        <v>14</v>
      </c>
      <c r="K2797">
        <v>22</v>
      </c>
      <c r="L2797">
        <v>26</v>
      </c>
      <c r="M2797" s="38"/>
    </row>
    <row r="2798" spans="1:13" x14ac:dyDescent="0.35">
      <c r="A2798" t="str">
        <f t="shared" si="44"/>
        <v>31 DayJuly-September 2024SCANBreast (screened only)</v>
      </c>
      <c r="B2798" t="s">
        <v>199</v>
      </c>
      <c r="C2798" t="s">
        <v>196</v>
      </c>
      <c r="D2798" t="s">
        <v>9</v>
      </c>
      <c r="E2798" t="s">
        <v>31</v>
      </c>
      <c r="F2798">
        <v>88</v>
      </c>
      <c r="G2798">
        <v>87</v>
      </c>
      <c r="H2798">
        <v>98.863636363636402</v>
      </c>
      <c r="I2798">
        <v>39</v>
      </c>
      <c r="J2798">
        <v>11</v>
      </c>
      <c r="K2798">
        <v>22</v>
      </c>
      <c r="L2798">
        <v>24</v>
      </c>
      <c r="M2798" s="39"/>
    </row>
    <row r="2799" spans="1:13" x14ac:dyDescent="0.35">
      <c r="A2799" t="str">
        <f t="shared" si="44"/>
        <v>31 DayJuly-September 2024WOSCANBreast (screened only)</v>
      </c>
      <c r="B2799" t="s">
        <v>199</v>
      </c>
      <c r="C2799" t="s">
        <v>196</v>
      </c>
      <c r="D2799" t="s">
        <v>10</v>
      </c>
      <c r="E2799" t="s">
        <v>31</v>
      </c>
      <c r="F2799">
        <v>182</v>
      </c>
      <c r="G2799">
        <v>167</v>
      </c>
      <c r="H2799">
        <v>91.758241758241795</v>
      </c>
      <c r="I2799">
        <v>50</v>
      </c>
      <c r="J2799">
        <v>18</v>
      </c>
      <c r="K2799">
        <v>30</v>
      </c>
      <c r="L2799">
        <v>38</v>
      </c>
      <c r="M2799" s="38"/>
    </row>
    <row r="2800" spans="1:13" x14ac:dyDescent="0.35">
      <c r="A2800" t="str">
        <f t="shared" si="44"/>
        <v>31 DayJuly-September 2024NCACervical</v>
      </c>
      <c r="B2800" t="s">
        <v>199</v>
      </c>
      <c r="C2800" t="s">
        <v>196</v>
      </c>
      <c r="D2800" t="s">
        <v>150</v>
      </c>
      <c r="E2800" t="s">
        <v>13</v>
      </c>
      <c r="F2800">
        <v>14</v>
      </c>
      <c r="G2800">
        <v>14</v>
      </c>
      <c r="H2800">
        <v>100</v>
      </c>
      <c r="I2800">
        <v>25</v>
      </c>
      <c r="J2800">
        <v>14</v>
      </c>
      <c r="M2800" s="39"/>
    </row>
    <row r="2801" spans="1:13" x14ac:dyDescent="0.35">
      <c r="A2801" t="str">
        <f t="shared" si="44"/>
        <v>31 DayJuly-September 2024NHS FifeCervical</v>
      </c>
      <c r="B2801" t="s">
        <v>199</v>
      </c>
      <c r="C2801" t="s">
        <v>196</v>
      </c>
      <c r="D2801" t="s">
        <v>164</v>
      </c>
      <c r="E2801" t="s">
        <v>13</v>
      </c>
      <c r="F2801">
        <v>1</v>
      </c>
      <c r="G2801">
        <v>1</v>
      </c>
      <c r="H2801">
        <v>100</v>
      </c>
      <c r="I2801">
        <v>7</v>
      </c>
      <c r="M2801" s="38"/>
    </row>
    <row r="2802" spans="1:13" x14ac:dyDescent="0.35">
      <c r="A2802" t="str">
        <f t="shared" si="44"/>
        <v>31 DayJuly-September 2024NHS Forth ValleyCervical</v>
      </c>
      <c r="B2802" t="s">
        <v>199</v>
      </c>
      <c r="C2802" t="s">
        <v>196</v>
      </c>
      <c r="D2802" t="s">
        <v>165</v>
      </c>
      <c r="E2802" t="s">
        <v>13</v>
      </c>
      <c r="F2802">
        <v>1</v>
      </c>
      <c r="G2802">
        <v>1</v>
      </c>
      <c r="H2802">
        <v>100</v>
      </c>
      <c r="I2802">
        <v>0</v>
      </c>
      <c r="M2802" s="39"/>
    </row>
    <row r="2803" spans="1:13" x14ac:dyDescent="0.35">
      <c r="A2803" t="str">
        <f t="shared" si="44"/>
        <v>31 DayJuly-September 2024NHS GrampianCervical</v>
      </c>
      <c r="B2803" t="s">
        <v>199</v>
      </c>
      <c r="C2803" t="s">
        <v>196</v>
      </c>
      <c r="D2803" t="s">
        <v>166</v>
      </c>
      <c r="E2803" t="s">
        <v>13</v>
      </c>
      <c r="F2803">
        <v>5</v>
      </c>
      <c r="G2803">
        <v>5</v>
      </c>
      <c r="H2803">
        <v>100</v>
      </c>
      <c r="I2803">
        <v>25</v>
      </c>
      <c r="J2803">
        <v>16</v>
      </c>
      <c r="M2803" s="38"/>
    </row>
    <row r="2804" spans="1:13" x14ac:dyDescent="0.35">
      <c r="A2804" t="str">
        <f t="shared" si="44"/>
        <v>31 DayJuly-September 2024NHS Greater Glasgow &amp; ClydeCervical</v>
      </c>
      <c r="B2804" t="s">
        <v>199</v>
      </c>
      <c r="C2804" t="s">
        <v>196</v>
      </c>
      <c r="D2804" t="s">
        <v>11</v>
      </c>
      <c r="E2804" t="s">
        <v>13</v>
      </c>
      <c r="F2804">
        <v>27</v>
      </c>
      <c r="G2804">
        <v>27</v>
      </c>
      <c r="H2804">
        <v>100</v>
      </c>
      <c r="I2804">
        <v>31</v>
      </c>
      <c r="J2804">
        <v>15</v>
      </c>
      <c r="M2804" s="39"/>
    </row>
    <row r="2805" spans="1:13" x14ac:dyDescent="0.35">
      <c r="A2805" t="str">
        <f t="shared" si="44"/>
        <v>31 DayJuly-September 2024NHS HighlandCervical</v>
      </c>
      <c r="B2805" t="s">
        <v>199</v>
      </c>
      <c r="C2805" t="s">
        <v>196</v>
      </c>
      <c r="D2805" t="s">
        <v>1</v>
      </c>
      <c r="E2805" t="s">
        <v>13</v>
      </c>
      <c r="F2805">
        <v>4</v>
      </c>
      <c r="G2805">
        <v>4</v>
      </c>
      <c r="H2805">
        <v>100</v>
      </c>
      <c r="I2805">
        <v>20</v>
      </c>
      <c r="J2805">
        <v>14</v>
      </c>
      <c r="M2805" s="38"/>
    </row>
    <row r="2806" spans="1:13" x14ac:dyDescent="0.35">
      <c r="A2806" t="str">
        <f t="shared" si="44"/>
        <v>31 DayJuly-September 2024NHS LanarkshireCervical</v>
      </c>
      <c r="B2806" t="s">
        <v>199</v>
      </c>
      <c r="C2806" t="s">
        <v>196</v>
      </c>
      <c r="D2806" t="s">
        <v>2</v>
      </c>
      <c r="E2806" t="s">
        <v>13</v>
      </c>
      <c r="F2806">
        <v>4</v>
      </c>
      <c r="G2806">
        <v>4</v>
      </c>
      <c r="H2806">
        <v>100</v>
      </c>
      <c r="I2806">
        <v>0</v>
      </c>
      <c r="J2806">
        <v>0</v>
      </c>
      <c r="M2806" s="39"/>
    </row>
    <row r="2807" spans="1:13" x14ac:dyDescent="0.35">
      <c r="A2807" t="str">
        <f t="shared" si="44"/>
        <v>31 DayJuly-September 2024NHS LothianCervical</v>
      </c>
      <c r="B2807" t="s">
        <v>199</v>
      </c>
      <c r="C2807" t="s">
        <v>196</v>
      </c>
      <c r="D2807" t="s">
        <v>3</v>
      </c>
      <c r="E2807" t="s">
        <v>13</v>
      </c>
      <c r="F2807">
        <v>8</v>
      </c>
      <c r="G2807">
        <v>8</v>
      </c>
      <c r="H2807">
        <v>100</v>
      </c>
      <c r="I2807">
        <v>26</v>
      </c>
      <c r="J2807">
        <v>26</v>
      </c>
      <c r="M2807" s="38"/>
    </row>
    <row r="2808" spans="1:13" x14ac:dyDescent="0.35">
      <c r="A2808" t="str">
        <f t="shared" si="44"/>
        <v>31 DayJuly-September 2024NHS ScotlandCervical</v>
      </c>
      <c r="B2808" t="s">
        <v>199</v>
      </c>
      <c r="C2808" t="s">
        <v>196</v>
      </c>
      <c r="D2808" t="s">
        <v>8</v>
      </c>
      <c r="E2808" t="s">
        <v>13</v>
      </c>
      <c r="F2808">
        <v>55</v>
      </c>
      <c r="G2808">
        <v>55</v>
      </c>
      <c r="H2808">
        <v>100</v>
      </c>
      <c r="I2808">
        <v>31</v>
      </c>
      <c r="J2808">
        <v>15</v>
      </c>
      <c r="K2808">
        <v>26</v>
      </c>
      <c r="L2808">
        <v>26</v>
      </c>
      <c r="M2808" s="39"/>
    </row>
    <row r="2809" spans="1:13" x14ac:dyDescent="0.35">
      <c r="A2809" t="str">
        <f t="shared" si="44"/>
        <v>31 DayJuly-September 2024NHS ShetlandCervical</v>
      </c>
      <c r="B2809" t="s">
        <v>199</v>
      </c>
      <c r="C2809" t="s">
        <v>196</v>
      </c>
      <c r="D2809" t="s">
        <v>5</v>
      </c>
      <c r="E2809" t="s">
        <v>13</v>
      </c>
      <c r="F2809">
        <v>1</v>
      </c>
      <c r="G2809">
        <v>1</v>
      </c>
      <c r="H2809">
        <v>100</v>
      </c>
      <c r="I2809">
        <v>0</v>
      </c>
      <c r="M2809" s="38"/>
    </row>
    <row r="2810" spans="1:13" x14ac:dyDescent="0.35">
      <c r="A2810" t="str">
        <f t="shared" si="44"/>
        <v>31 DayJuly-September 2024NHS TaysideCervical</v>
      </c>
      <c r="B2810" t="s">
        <v>199</v>
      </c>
      <c r="C2810" t="s">
        <v>196</v>
      </c>
      <c r="D2810" t="s">
        <v>6</v>
      </c>
      <c r="E2810" t="s">
        <v>13</v>
      </c>
      <c r="F2810">
        <v>4</v>
      </c>
      <c r="G2810">
        <v>4</v>
      </c>
      <c r="H2810">
        <v>100</v>
      </c>
      <c r="I2810">
        <v>22</v>
      </c>
      <c r="J2810">
        <v>12</v>
      </c>
      <c r="M2810" s="39"/>
    </row>
    <row r="2811" spans="1:13" x14ac:dyDescent="0.35">
      <c r="A2811" t="str">
        <f t="shared" si="44"/>
        <v>31 DayJuly-September 2024SCANCervical</v>
      </c>
      <c r="B2811" t="s">
        <v>199</v>
      </c>
      <c r="C2811" t="s">
        <v>196</v>
      </c>
      <c r="D2811" t="s">
        <v>9</v>
      </c>
      <c r="E2811" t="s">
        <v>13</v>
      </c>
      <c r="F2811">
        <v>9</v>
      </c>
      <c r="G2811">
        <v>9</v>
      </c>
      <c r="H2811">
        <v>100</v>
      </c>
      <c r="I2811">
        <v>26</v>
      </c>
      <c r="J2811">
        <v>26</v>
      </c>
      <c r="M2811" s="38"/>
    </row>
    <row r="2812" spans="1:13" x14ac:dyDescent="0.35">
      <c r="A2812" t="str">
        <f t="shared" si="44"/>
        <v>31 DayJuly-September 2024WOSCANCervical</v>
      </c>
      <c r="B2812" t="s">
        <v>199</v>
      </c>
      <c r="C2812" t="s">
        <v>196</v>
      </c>
      <c r="D2812" t="s">
        <v>10</v>
      </c>
      <c r="E2812" t="s">
        <v>13</v>
      </c>
      <c r="F2812">
        <v>32</v>
      </c>
      <c r="G2812">
        <v>32</v>
      </c>
      <c r="H2812">
        <v>100</v>
      </c>
      <c r="I2812">
        <v>31</v>
      </c>
      <c r="J2812">
        <v>14</v>
      </c>
      <c r="M2812" s="39"/>
    </row>
    <row r="2813" spans="1:13" x14ac:dyDescent="0.35">
      <c r="A2813" t="str">
        <f t="shared" si="44"/>
        <v>31 DayJuly-September 2024NCACervical (screened excluded)</v>
      </c>
      <c r="B2813" t="s">
        <v>199</v>
      </c>
      <c r="C2813" t="s">
        <v>196</v>
      </c>
      <c r="D2813" t="s">
        <v>150</v>
      </c>
      <c r="E2813" t="s">
        <v>32</v>
      </c>
      <c r="F2813">
        <v>11</v>
      </c>
      <c r="G2813">
        <v>11</v>
      </c>
      <c r="H2813">
        <v>100</v>
      </c>
      <c r="I2813">
        <v>25</v>
      </c>
      <c r="J2813">
        <v>16</v>
      </c>
      <c r="M2813" s="38"/>
    </row>
    <row r="2814" spans="1:13" x14ac:dyDescent="0.35">
      <c r="A2814" t="str">
        <f t="shared" si="44"/>
        <v>31 DayJuly-September 2024NHS GrampianCervical (screened excluded)</v>
      </c>
      <c r="B2814" t="s">
        <v>199</v>
      </c>
      <c r="C2814" t="s">
        <v>196</v>
      </c>
      <c r="D2814" t="s">
        <v>166</v>
      </c>
      <c r="E2814" t="s">
        <v>32</v>
      </c>
      <c r="F2814">
        <v>4</v>
      </c>
      <c r="G2814">
        <v>4</v>
      </c>
      <c r="H2814">
        <v>100</v>
      </c>
      <c r="I2814">
        <v>25</v>
      </c>
      <c r="J2814">
        <v>18</v>
      </c>
      <c r="M2814" s="39"/>
    </row>
    <row r="2815" spans="1:13" x14ac:dyDescent="0.35">
      <c r="A2815" t="str">
        <f t="shared" si="44"/>
        <v>31 DayJuly-September 2024NHS Greater Glasgow &amp; ClydeCervical (screened excluded)</v>
      </c>
      <c r="B2815" t="s">
        <v>199</v>
      </c>
      <c r="C2815" t="s">
        <v>196</v>
      </c>
      <c r="D2815" t="s">
        <v>11</v>
      </c>
      <c r="E2815" t="s">
        <v>32</v>
      </c>
      <c r="F2815">
        <v>24</v>
      </c>
      <c r="G2815">
        <v>24</v>
      </c>
      <c r="H2815">
        <v>100</v>
      </c>
      <c r="I2815">
        <v>31</v>
      </c>
      <c r="J2815">
        <v>18</v>
      </c>
      <c r="M2815" s="38"/>
    </row>
    <row r="2816" spans="1:13" x14ac:dyDescent="0.35">
      <c r="A2816" t="str">
        <f t="shared" si="44"/>
        <v>31 DayJuly-September 2024NHS HighlandCervical (screened excluded)</v>
      </c>
      <c r="B2816" t="s">
        <v>199</v>
      </c>
      <c r="C2816" t="s">
        <v>196</v>
      </c>
      <c r="D2816" t="s">
        <v>1</v>
      </c>
      <c r="E2816" t="s">
        <v>32</v>
      </c>
      <c r="F2816">
        <v>3</v>
      </c>
      <c r="G2816">
        <v>3</v>
      </c>
      <c r="H2816">
        <v>100</v>
      </c>
      <c r="I2816">
        <v>20</v>
      </c>
      <c r="J2816">
        <v>14</v>
      </c>
      <c r="M2816" s="39"/>
    </row>
    <row r="2817" spans="1:13" x14ac:dyDescent="0.35">
      <c r="A2817" t="str">
        <f t="shared" si="44"/>
        <v>31 DayJuly-September 2024NHS LanarkshireCervical (screened excluded)</v>
      </c>
      <c r="B2817" t="s">
        <v>199</v>
      </c>
      <c r="C2817" t="s">
        <v>196</v>
      </c>
      <c r="D2817" t="s">
        <v>2</v>
      </c>
      <c r="E2817" t="s">
        <v>32</v>
      </c>
      <c r="F2817">
        <v>2</v>
      </c>
      <c r="G2817">
        <v>2</v>
      </c>
      <c r="H2817">
        <v>100</v>
      </c>
      <c r="I2817">
        <v>0</v>
      </c>
      <c r="M2817" s="38"/>
    </row>
    <row r="2818" spans="1:13" x14ac:dyDescent="0.35">
      <c r="A2818" t="str">
        <f t="shared" si="44"/>
        <v>31 DayJuly-September 2024NHS LothianCervical (screened excluded)</v>
      </c>
      <c r="B2818" t="s">
        <v>199</v>
      </c>
      <c r="C2818" t="s">
        <v>196</v>
      </c>
      <c r="D2818" t="s">
        <v>3</v>
      </c>
      <c r="E2818" t="s">
        <v>32</v>
      </c>
      <c r="F2818">
        <v>7</v>
      </c>
      <c r="G2818">
        <v>7</v>
      </c>
      <c r="H2818">
        <v>100</v>
      </c>
      <c r="I2818">
        <v>26</v>
      </c>
      <c r="J2818">
        <v>26</v>
      </c>
      <c r="M2818" s="39"/>
    </row>
    <row r="2819" spans="1:13" x14ac:dyDescent="0.35">
      <c r="A2819" t="str">
        <f t="shared" si="44"/>
        <v>31 DayJuly-September 2024NHS ScotlandCervical (screened excluded)</v>
      </c>
      <c r="B2819" t="s">
        <v>199</v>
      </c>
      <c r="C2819" t="s">
        <v>196</v>
      </c>
      <c r="D2819" t="s">
        <v>8</v>
      </c>
      <c r="E2819" t="s">
        <v>32</v>
      </c>
      <c r="F2819">
        <v>44</v>
      </c>
      <c r="G2819">
        <v>44</v>
      </c>
      <c r="H2819">
        <v>100</v>
      </c>
      <c r="I2819">
        <v>31</v>
      </c>
      <c r="J2819">
        <v>19</v>
      </c>
      <c r="K2819">
        <v>26</v>
      </c>
      <c r="L2819">
        <v>27</v>
      </c>
      <c r="M2819" s="38"/>
    </row>
    <row r="2820" spans="1:13" x14ac:dyDescent="0.35">
      <c r="A2820" t="str">
        <f t="shared" si="44"/>
        <v>31 DayJuly-September 2024NHS ShetlandCervical (screened excluded)</v>
      </c>
      <c r="B2820" t="s">
        <v>199</v>
      </c>
      <c r="C2820" t="s">
        <v>196</v>
      </c>
      <c r="D2820" t="s">
        <v>5</v>
      </c>
      <c r="E2820" t="s">
        <v>32</v>
      </c>
      <c r="F2820">
        <v>1</v>
      </c>
      <c r="G2820">
        <v>1</v>
      </c>
      <c r="H2820">
        <v>100</v>
      </c>
      <c r="I2820">
        <v>0</v>
      </c>
      <c r="M2820" s="39"/>
    </row>
    <row r="2821" spans="1:13" x14ac:dyDescent="0.35">
      <c r="A2821" t="str">
        <f t="shared" si="44"/>
        <v>31 DayJuly-September 2024NHS TaysideCervical (screened excluded)</v>
      </c>
      <c r="B2821" t="s">
        <v>199</v>
      </c>
      <c r="C2821" t="s">
        <v>196</v>
      </c>
      <c r="D2821" t="s">
        <v>6</v>
      </c>
      <c r="E2821" t="s">
        <v>32</v>
      </c>
      <c r="F2821">
        <v>3</v>
      </c>
      <c r="G2821">
        <v>3</v>
      </c>
      <c r="H2821">
        <v>100</v>
      </c>
      <c r="I2821">
        <v>22</v>
      </c>
      <c r="J2821">
        <v>16</v>
      </c>
      <c r="M2821" s="38"/>
    </row>
    <row r="2822" spans="1:13" x14ac:dyDescent="0.35">
      <c r="A2822" t="str">
        <f t="shared" si="44"/>
        <v>31 DayJuly-September 2024SCANCervical (screened excluded)</v>
      </c>
      <c r="B2822" t="s">
        <v>199</v>
      </c>
      <c r="C2822" t="s">
        <v>196</v>
      </c>
      <c r="D2822" t="s">
        <v>9</v>
      </c>
      <c r="E2822" t="s">
        <v>32</v>
      </c>
      <c r="F2822">
        <v>7</v>
      </c>
      <c r="G2822">
        <v>7</v>
      </c>
      <c r="H2822">
        <v>100</v>
      </c>
      <c r="I2822">
        <v>26</v>
      </c>
      <c r="J2822">
        <v>26</v>
      </c>
      <c r="M2822" s="39"/>
    </row>
    <row r="2823" spans="1:13" x14ac:dyDescent="0.35">
      <c r="A2823" t="str">
        <f t="shared" si="44"/>
        <v>31 DayJuly-September 2024WOSCANCervical (screened excluded)</v>
      </c>
      <c r="B2823" t="s">
        <v>199</v>
      </c>
      <c r="C2823" t="s">
        <v>196</v>
      </c>
      <c r="D2823" t="s">
        <v>10</v>
      </c>
      <c r="E2823" t="s">
        <v>32</v>
      </c>
      <c r="F2823">
        <v>26</v>
      </c>
      <c r="G2823">
        <v>26</v>
      </c>
      <c r="H2823">
        <v>100</v>
      </c>
      <c r="I2823">
        <v>31</v>
      </c>
      <c r="J2823">
        <v>15</v>
      </c>
      <c r="M2823" s="38"/>
    </row>
    <row r="2824" spans="1:13" x14ac:dyDescent="0.35">
      <c r="A2824" t="str">
        <f t="shared" si="44"/>
        <v>31 DayJuly-September 2024NCACervical (screened only)</v>
      </c>
      <c r="B2824" t="s">
        <v>199</v>
      </c>
      <c r="C2824" t="s">
        <v>196</v>
      </c>
      <c r="D2824" t="s">
        <v>150</v>
      </c>
      <c r="E2824" t="s">
        <v>33</v>
      </c>
      <c r="F2824">
        <v>3</v>
      </c>
      <c r="G2824">
        <v>3</v>
      </c>
      <c r="H2824">
        <v>100</v>
      </c>
      <c r="I2824">
        <v>15</v>
      </c>
      <c r="J2824">
        <v>9</v>
      </c>
      <c r="M2824" s="39"/>
    </row>
    <row r="2825" spans="1:13" x14ac:dyDescent="0.35">
      <c r="A2825" t="str">
        <f t="shared" si="44"/>
        <v>31 DayJuly-September 2024NHS FifeCervical (screened only)</v>
      </c>
      <c r="B2825" t="s">
        <v>199</v>
      </c>
      <c r="C2825" t="s">
        <v>196</v>
      </c>
      <c r="D2825" t="s">
        <v>164</v>
      </c>
      <c r="E2825" t="s">
        <v>33</v>
      </c>
      <c r="F2825">
        <v>1</v>
      </c>
      <c r="G2825">
        <v>1</v>
      </c>
      <c r="H2825">
        <v>100</v>
      </c>
      <c r="I2825">
        <v>7</v>
      </c>
      <c r="M2825" s="38"/>
    </row>
    <row r="2826" spans="1:13" x14ac:dyDescent="0.35">
      <c r="A2826" t="str">
        <f t="shared" si="44"/>
        <v>31 DayJuly-September 2024NHS Forth ValleyCervical (screened only)</v>
      </c>
      <c r="B2826" t="s">
        <v>199</v>
      </c>
      <c r="C2826" t="s">
        <v>196</v>
      </c>
      <c r="D2826" t="s">
        <v>165</v>
      </c>
      <c r="E2826" t="s">
        <v>33</v>
      </c>
      <c r="F2826">
        <v>1</v>
      </c>
      <c r="G2826">
        <v>1</v>
      </c>
      <c r="H2826">
        <v>100</v>
      </c>
      <c r="I2826">
        <v>0</v>
      </c>
      <c r="M2826" s="39"/>
    </row>
    <row r="2827" spans="1:13" x14ac:dyDescent="0.35">
      <c r="A2827" t="str">
        <f t="shared" si="44"/>
        <v>31 DayJuly-September 2024NHS GrampianCervical (screened only)</v>
      </c>
      <c r="B2827" t="s">
        <v>199</v>
      </c>
      <c r="C2827" t="s">
        <v>196</v>
      </c>
      <c r="D2827" t="s">
        <v>166</v>
      </c>
      <c r="E2827" t="s">
        <v>33</v>
      </c>
      <c r="F2827">
        <v>1</v>
      </c>
      <c r="G2827">
        <v>1</v>
      </c>
      <c r="H2827">
        <v>100</v>
      </c>
      <c r="I2827">
        <v>9</v>
      </c>
      <c r="M2827" s="38"/>
    </row>
    <row r="2828" spans="1:13" x14ac:dyDescent="0.35">
      <c r="A2828" t="str">
        <f t="shared" si="44"/>
        <v>31 DayJuly-September 2024NHS Greater Glasgow &amp; ClydeCervical (screened only)</v>
      </c>
      <c r="B2828" t="s">
        <v>199</v>
      </c>
      <c r="C2828" t="s">
        <v>196</v>
      </c>
      <c r="D2828" t="s">
        <v>11</v>
      </c>
      <c r="E2828" t="s">
        <v>33</v>
      </c>
      <c r="F2828">
        <v>3</v>
      </c>
      <c r="G2828">
        <v>3</v>
      </c>
      <c r="H2828">
        <v>100</v>
      </c>
      <c r="I2828">
        <v>9</v>
      </c>
      <c r="J2828">
        <v>2</v>
      </c>
      <c r="M2828" s="39"/>
    </row>
    <row r="2829" spans="1:13" x14ac:dyDescent="0.35">
      <c r="A2829" t="str">
        <f t="shared" si="44"/>
        <v>31 DayJuly-September 2024NHS HighlandCervical (screened only)</v>
      </c>
      <c r="B2829" t="s">
        <v>199</v>
      </c>
      <c r="C2829" t="s">
        <v>196</v>
      </c>
      <c r="D2829" t="s">
        <v>1</v>
      </c>
      <c r="E2829" t="s">
        <v>33</v>
      </c>
      <c r="F2829">
        <v>1</v>
      </c>
      <c r="G2829">
        <v>1</v>
      </c>
      <c r="H2829">
        <v>100</v>
      </c>
      <c r="I2829">
        <v>15</v>
      </c>
      <c r="M2829" s="38"/>
    </row>
    <row r="2830" spans="1:13" x14ac:dyDescent="0.35">
      <c r="A2830" t="str">
        <f t="shared" si="44"/>
        <v>31 DayJuly-September 2024NHS LanarkshireCervical (screened only)</v>
      </c>
      <c r="B2830" t="s">
        <v>199</v>
      </c>
      <c r="C2830" t="s">
        <v>196</v>
      </c>
      <c r="D2830" t="s">
        <v>2</v>
      </c>
      <c r="E2830" t="s">
        <v>33</v>
      </c>
      <c r="F2830">
        <v>2</v>
      </c>
      <c r="G2830">
        <v>2</v>
      </c>
      <c r="H2830">
        <v>100</v>
      </c>
      <c r="I2830">
        <v>0</v>
      </c>
      <c r="M2830" s="39"/>
    </row>
    <row r="2831" spans="1:13" x14ac:dyDescent="0.35">
      <c r="A2831" t="str">
        <f t="shared" si="44"/>
        <v>31 DayJuly-September 2024NHS LothianCervical (screened only)</v>
      </c>
      <c r="B2831" t="s">
        <v>199</v>
      </c>
      <c r="C2831" t="s">
        <v>196</v>
      </c>
      <c r="D2831" t="s">
        <v>3</v>
      </c>
      <c r="E2831" t="s">
        <v>33</v>
      </c>
      <c r="F2831">
        <v>1</v>
      </c>
      <c r="G2831">
        <v>1</v>
      </c>
      <c r="H2831">
        <v>100</v>
      </c>
      <c r="I2831">
        <v>2</v>
      </c>
      <c r="M2831" s="38"/>
    </row>
    <row r="2832" spans="1:13" x14ac:dyDescent="0.35">
      <c r="A2832" t="str">
        <f t="shared" si="44"/>
        <v>31 DayJuly-September 2024NHS ScotlandCervical (screened only)</v>
      </c>
      <c r="B2832" t="s">
        <v>199</v>
      </c>
      <c r="C2832" t="s">
        <v>196</v>
      </c>
      <c r="D2832" t="s">
        <v>8</v>
      </c>
      <c r="E2832" t="s">
        <v>33</v>
      </c>
      <c r="F2832">
        <v>11</v>
      </c>
      <c r="G2832">
        <v>11</v>
      </c>
      <c r="H2832">
        <v>100</v>
      </c>
      <c r="I2832">
        <v>15</v>
      </c>
      <c r="J2832">
        <v>2</v>
      </c>
      <c r="M2832" s="39"/>
    </row>
    <row r="2833" spans="1:13" x14ac:dyDescent="0.35">
      <c r="A2833" t="str">
        <f t="shared" si="44"/>
        <v>31 DayJuly-September 2024NHS TaysideCervical (screened only)</v>
      </c>
      <c r="B2833" t="s">
        <v>199</v>
      </c>
      <c r="C2833" t="s">
        <v>196</v>
      </c>
      <c r="D2833" t="s">
        <v>6</v>
      </c>
      <c r="E2833" t="s">
        <v>33</v>
      </c>
      <c r="F2833">
        <v>1</v>
      </c>
      <c r="G2833">
        <v>1</v>
      </c>
      <c r="H2833">
        <v>100</v>
      </c>
      <c r="I2833">
        <v>0</v>
      </c>
      <c r="M2833" s="38"/>
    </row>
    <row r="2834" spans="1:13" x14ac:dyDescent="0.35">
      <c r="A2834" t="str">
        <f t="shared" ref="A2834:A2897" si="45">CONCATENATE(B2834,C2834,D2834,E2834)</f>
        <v>31 DayJuly-September 2024SCANCervical (screened only)</v>
      </c>
      <c r="B2834" t="s">
        <v>199</v>
      </c>
      <c r="C2834" t="s">
        <v>196</v>
      </c>
      <c r="D2834" t="s">
        <v>9</v>
      </c>
      <c r="E2834" t="s">
        <v>33</v>
      </c>
      <c r="F2834">
        <v>2</v>
      </c>
      <c r="G2834">
        <v>2</v>
      </c>
      <c r="H2834">
        <v>100</v>
      </c>
      <c r="I2834">
        <v>7</v>
      </c>
      <c r="M2834" s="39"/>
    </row>
    <row r="2835" spans="1:13" x14ac:dyDescent="0.35">
      <c r="A2835" t="str">
        <f t="shared" si="45"/>
        <v>31 DayJuly-September 2024WOSCANCervical (screened only)</v>
      </c>
      <c r="B2835" t="s">
        <v>199</v>
      </c>
      <c r="C2835" t="s">
        <v>196</v>
      </c>
      <c r="D2835" t="s">
        <v>10</v>
      </c>
      <c r="E2835" t="s">
        <v>33</v>
      </c>
      <c r="F2835">
        <v>6</v>
      </c>
      <c r="G2835">
        <v>6</v>
      </c>
      <c r="H2835">
        <v>100</v>
      </c>
      <c r="I2835">
        <v>9</v>
      </c>
      <c r="J2835">
        <v>0</v>
      </c>
      <c r="M2835" s="38"/>
    </row>
    <row r="2836" spans="1:13" x14ac:dyDescent="0.35">
      <c r="A2836" t="str">
        <f t="shared" si="45"/>
        <v>31 DayJuly-September 2024Golden Jubilee National HospitalColorectal</v>
      </c>
      <c r="B2836" t="s">
        <v>199</v>
      </c>
      <c r="C2836" t="s">
        <v>196</v>
      </c>
      <c r="D2836" t="s">
        <v>169</v>
      </c>
      <c r="E2836" t="s">
        <v>14</v>
      </c>
      <c r="F2836">
        <v>8</v>
      </c>
      <c r="G2836">
        <v>4</v>
      </c>
      <c r="H2836">
        <v>50</v>
      </c>
      <c r="I2836">
        <v>50</v>
      </c>
      <c r="J2836">
        <v>30</v>
      </c>
      <c r="M2836" s="39"/>
    </row>
    <row r="2837" spans="1:13" x14ac:dyDescent="0.35">
      <c r="A2837" t="str">
        <f t="shared" si="45"/>
        <v>31 DayJuly-September 2024NCAColorectal</v>
      </c>
      <c r="B2837" t="s">
        <v>199</v>
      </c>
      <c r="C2837" t="s">
        <v>196</v>
      </c>
      <c r="D2837" t="s">
        <v>150</v>
      </c>
      <c r="E2837" t="s">
        <v>14</v>
      </c>
      <c r="F2837">
        <v>241</v>
      </c>
      <c r="G2837">
        <v>219</v>
      </c>
      <c r="H2837">
        <v>90.871369294605799</v>
      </c>
      <c r="I2837">
        <v>107</v>
      </c>
      <c r="J2837">
        <v>7</v>
      </c>
      <c r="K2837">
        <v>28</v>
      </c>
      <c r="L2837">
        <v>46</v>
      </c>
      <c r="M2837" s="38"/>
    </row>
    <row r="2838" spans="1:13" x14ac:dyDescent="0.35">
      <c r="A2838" t="str">
        <f t="shared" si="45"/>
        <v>31 DayJuly-September 2024NHS Ayrshire &amp; ArranColorectal</v>
      </c>
      <c r="B2838" t="s">
        <v>199</v>
      </c>
      <c r="C2838" t="s">
        <v>196</v>
      </c>
      <c r="D2838" t="s">
        <v>162</v>
      </c>
      <c r="E2838" t="s">
        <v>14</v>
      </c>
      <c r="F2838">
        <v>54</v>
      </c>
      <c r="G2838">
        <v>54</v>
      </c>
      <c r="H2838">
        <v>100</v>
      </c>
      <c r="I2838">
        <v>29</v>
      </c>
      <c r="J2838">
        <v>0</v>
      </c>
      <c r="K2838">
        <v>15</v>
      </c>
      <c r="L2838">
        <v>15</v>
      </c>
      <c r="M2838" s="39"/>
    </row>
    <row r="2839" spans="1:13" x14ac:dyDescent="0.35">
      <c r="A2839" t="str">
        <f t="shared" si="45"/>
        <v>31 DayJuly-September 2024NHS BordersColorectal</v>
      </c>
      <c r="B2839" t="s">
        <v>199</v>
      </c>
      <c r="C2839" t="s">
        <v>196</v>
      </c>
      <c r="D2839" t="s">
        <v>0</v>
      </c>
      <c r="E2839" t="s">
        <v>14</v>
      </c>
      <c r="F2839">
        <v>21</v>
      </c>
      <c r="G2839">
        <v>21</v>
      </c>
      <c r="H2839">
        <v>100</v>
      </c>
      <c r="I2839">
        <v>29</v>
      </c>
      <c r="J2839">
        <v>15</v>
      </c>
      <c r="M2839" s="38"/>
    </row>
    <row r="2840" spans="1:13" x14ac:dyDescent="0.35">
      <c r="A2840" t="str">
        <f t="shared" si="45"/>
        <v>31 DayJuly-September 2024NHS Dumfries &amp; GallowayColorectal</v>
      </c>
      <c r="B2840" t="s">
        <v>199</v>
      </c>
      <c r="C2840" t="s">
        <v>196</v>
      </c>
      <c r="D2840" t="s">
        <v>163</v>
      </c>
      <c r="E2840" t="s">
        <v>14</v>
      </c>
      <c r="F2840">
        <v>28</v>
      </c>
      <c r="G2840">
        <v>27</v>
      </c>
      <c r="H2840">
        <v>96.428571428571402</v>
      </c>
      <c r="I2840">
        <v>39</v>
      </c>
      <c r="J2840">
        <v>10</v>
      </c>
      <c r="M2840" s="39"/>
    </row>
    <row r="2841" spans="1:13" x14ac:dyDescent="0.35">
      <c r="A2841" t="str">
        <f t="shared" si="45"/>
        <v>31 DayJuly-September 2024NHS FifeColorectal</v>
      </c>
      <c r="B2841" t="s">
        <v>199</v>
      </c>
      <c r="C2841" t="s">
        <v>196</v>
      </c>
      <c r="D2841" t="s">
        <v>164</v>
      </c>
      <c r="E2841" t="s">
        <v>14</v>
      </c>
      <c r="F2841">
        <v>63</v>
      </c>
      <c r="G2841">
        <v>63</v>
      </c>
      <c r="H2841">
        <v>100</v>
      </c>
      <c r="I2841">
        <v>27</v>
      </c>
      <c r="J2841">
        <v>5</v>
      </c>
      <c r="K2841">
        <v>22</v>
      </c>
      <c r="L2841">
        <v>24</v>
      </c>
      <c r="M2841" s="38"/>
    </row>
    <row r="2842" spans="1:13" x14ac:dyDescent="0.35">
      <c r="A2842" t="str">
        <f t="shared" si="45"/>
        <v>31 DayJuly-September 2024NHS Forth ValleyColorectal</v>
      </c>
      <c r="B2842" t="s">
        <v>199</v>
      </c>
      <c r="C2842" t="s">
        <v>196</v>
      </c>
      <c r="D2842" t="s">
        <v>165</v>
      </c>
      <c r="E2842" t="s">
        <v>14</v>
      </c>
      <c r="F2842">
        <v>39</v>
      </c>
      <c r="G2842">
        <v>39</v>
      </c>
      <c r="H2842">
        <v>100</v>
      </c>
      <c r="I2842">
        <v>30</v>
      </c>
      <c r="J2842">
        <v>12</v>
      </c>
      <c r="M2842" s="39"/>
    </row>
    <row r="2843" spans="1:13" x14ac:dyDescent="0.35">
      <c r="A2843" t="str">
        <f t="shared" si="45"/>
        <v>31 DayJuly-September 2024NHS GrampianColorectal</v>
      </c>
      <c r="B2843" t="s">
        <v>199</v>
      </c>
      <c r="C2843" t="s">
        <v>196</v>
      </c>
      <c r="D2843" t="s">
        <v>166</v>
      </c>
      <c r="E2843" t="s">
        <v>14</v>
      </c>
      <c r="F2843">
        <v>106</v>
      </c>
      <c r="G2843">
        <v>91</v>
      </c>
      <c r="H2843">
        <v>85.849056603773604</v>
      </c>
      <c r="I2843">
        <v>107</v>
      </c>
      <c r="J2843">
        <v>4</v>
      </c>
      <c r="K2843">
        <v>40</v>
      </c>
      <c r="L2843">
        <v>55</v>
      </c>
      <c r="M2843" s="38"/>
    </row>
    <row r="2844" spans="1:13" x14ac:dyDescent="0.35">
      <c r="A2844" t="str">
        <f t="shared" si="45"/>
        <v>31 DayJuly-September 2024NHS Greater Glasgow &amp; ClydeColorectal</v>
      </c>
      <c r="B2844" t="s">
        <v>199</v>
      </c>
      <c r="C2844" t="s">
        <v>196</v>
      </c>
      <c r="D2844" t="s">
        <v>11</v>
      </c>
      <c r="E2844" t="s">
        <v>14</v>
      </c>
      <c r="F2844">
        <v>220</v>
      </c>
      <c r="G2844">
        <v>201</v>
      </c>
      <c r="H2844">
        <v>91.363636363636402</v>
      </c>
      <c r="I2844">
        <v>77</v>
      </c>
      <c r="J2844">
        <v>13</v>
      </c>
      <c r="K2844">
        <v>31</v>
      </c>
      <c r="L2844">
        <v>41</v>
      </c>
      <c r="M2844" s="39"/>
    </row>
    <row r="2845" spans="1:13" x14ac:dyDescent="0.35">
      <c r="A2845" t="str">
        <f t="shared" si="45"/>
        <v>31 DayJuly-September 2024NHS HighlandColorectal</v>
      </c>
      <c r="B2845" t="s">
        <v>199</v>
      </c>
      <c r="C2845" t="s">
        <v>196</v>
      </c>
      <c r="D2845" t="s">
        <v>1</v>
      </c>
      <c r="E2845" t="s">
        <v>14</v>
      </c>
      <c r="F2845">
        <v>61</v>
      </c>
      <c r="G2845">
        <v>54</v>
      </c>
      <c r="H2845">
        <v>88.524590163934405</v>
      </c>
      <c r="I2845">
        <v>53</v>
      </c>
      <c r="J2845">
        <v>9</v>
      </c>
      <c r="K2845">
        <v>32</v>
      </c>
      <c r="L2845">
        <v>41</v>
      </c>
      <c r="M2845" s="38"/>
    </row>
    <row r="2846" spans="1:13" x14ac:dyDescent="0.35">
      <c r="A2846" t="str">
        <f t="shared" si="45"/>
        <v>31 DayJuly-September 2024NHS LanarkshireColorectal</v>
      </c>
      <c r="B2846" t="s">
        <v>199</v>
      </c>
      <c r="C2846" t="s">
        <v>196</v>
      </c>
      <c r="D2846" t="s">
        <v>2</v>
      </c>
      <c r="E2846" t="s">
        <v>14</v>
      </c>
      <c r="F2846">
        <v>86</v>
      </c>
      <c r="G2846">
        <v>85</v>
      </c>
      <c r="H2846">
        <v>98.837209302325604</v>
      </c>
      <c r="I2846">
        <v>40</v>
      </c>
      <c r="J2846">
        <v>0</v>
      </c>
      <c r="K2846">
        <v>22</v>
      </c>
      <c r="L2846">
        <v>26</v>
      </c>
      <c r="M2846" s="39"/>
    </row>
    <row r="2847" spans="1:13" x14ac:dyDescent="0.35">
      <c r="A2847" t="str">
        <f t="shared" si="45"/>
        <v>31 DayJuly-September 2024NHS LothianColorectal</v>
      </c>
      <c r="B2847" t="s">
        <v>199</v>
      </c>
      <c r="C2847" t="s">
        <v>196</v>
      </c>
      <c r="D2847" t="s">
        <v>3</v>
      </c>
      <c r="E2847" t="s">
        <v>14</v>
      </c>
      <c r="F2847">
        <v>144</v>
      </c>
      <c r="G2847">
        <v>133</v>
      </c>
      <c r="H2847">
        <v>92.3611111111111</v>
      </c>
      <c r="I2847">
        <v>50</v>
      </c>
      <c r="J2847">
        <v>10</v>
      </c>
      <c r="K2847">
        <v>29</v>
      </c>
      <c r="L2847">
        <v>35</v>
      </c>
      <c r="M2847" s="38"/>
    </row>
    <row r="2848" spans="1:13" x14ac:dyDescent="0.35">
      <c r="A2848" t="str">
        <f t="shared" si="45"/>
        <v>31 DayJuly-September 2024NHS OrkneyColorectal</v>
      </c>
      <c r="B2848" t="s">
        <v>199</v>
      </c>
      <c r="C2848" t="s">
        <v>196</v>
      </c>
      <c r="D2848" t="s">
        <v>4</v>
      </c>
      <c r="E2848" t="s">
        <v>14</v>
      </c>
      <c r="F2848">
        <v>1</v>
      </c>
      <c r="G2848">
        <v>1</v>
      </c>
      <c r="H2848">
        <v>100</v>
      </c>
      <c r="I2848">
        <v>0</v>
      </c>
      <c r="M2848" s="39"/>
    </row>
    <row r="2849" spans="1:13" x14ac:dyDescent="0.35">
      <c r="A2849" t="str">
        <f t="shared" si="45"/>
        <v>31 DayJuly-September 2024NHS ScotlandColorectal</v>
      </c>
      <c r="B2849" t="s">
        <v>199</v>
      </c>
      <c r="C2849" t="s">
        <v>196</v>
      </c>
      <c r="D2849" t="s">
        <v>8</v>
      </c>
      <c r="E2849" t="s">
        <v>14</v>
      </c>
      <c r="F2849">
        <v>904</v>
      </c>
      <c r="G2849">
        <v>846</v>
      </c>
      <c r="H2849">
        <v>93.584070796460196</v>
      </c>
      <c r="I2849">
        <v>107</v>
      </c>
      <c r="J2849">
        <v>8</v>
      </c>
      <c r="K2849">
        <v>27</v>
      </c>
      <c r="L2849">
        <v>36</v>
      </c>
      <c r="M2849" s="38"/>
    </row>
    <row r="2850" spans="1:13" x14ac:dyDescent="0.35">
      <c r="A2850" t="str">
        <f t="shared" si="45"/>
        <v>31 DayJuly-September 2024NHS ShetlandColorectal</v>
      </c>
      <c r="B2850" t="s">
        <v>199</v>
      </c>
      <c r="C2850" t="s">
        <v>196</v>
      </c>
      <c r="D2850" t="s">
        <v>5</v>
      </c>
      <c r="E2850" t="s">
        <v>14</v>
      </c>
      <c r="F2850">
        <v>4</v>
      </c>
      <c r="G2850">
        <v>4</v>
      </c>
      <c r="H2850">
        <v>100</v>
      </c>
      <c r="I2850">
        <v>20</v>
      </c>
      <c r="J2850">
        <v>12</v>
      </c>
      <c r="M2850" s="39"/>
    </row>
    <row r="2851" spans="1:13" x14ac:dyDescent="0.35">
      <c r="A2851" t="str">
        <f t="shared" si="45"/>
        <v>31 DayJuly-September 2024NHS TaysideColorectal</v>
      </c>
      <c r="B2851" t="s">
        <v>199</v>
      </c>
      <c r="C2851" t="s">
        <v>196</v>
      </c>
      <c r="D2851" t="s">
        <v>6</v>
      </c>
      <c r="E2851" t="s">
        <v>14</v>
      </c>
      <c r="F2851">
        <v>67</v>
      </c>
      <c r="G2851">
        <v>67</v>
      </c>
      <c r="H2851">
        <v>100</v>
      </c>
      <c r="I2851">
        <v>31</v>
      </c>
      <c r="J2851">
        <v>8</v>
      </c>
      <c r="K2851">
        <v>26</v>
      </c>
      <c r="L2851">
        <v>27</v>
      </c>
      <c r="M2851" s="38"/>
    </row>
    <row r="2852" spans="1:13" x14ac:dyDescent="0.35">
      <c r="A2852" t="str">
        <f t="shared" si="45"/>
        <v>31 DayJuly-September 2024NHS Western IslesColorectal</v>
      </c>
      <c r="B2852" t="s">
        <v>199</v>
      </c>
      <c r="C2852" t="s">
        <v>196</v>
      </c>
      <c r="D2852" t="s">
        <v>7</v>
      </c>
      <c r="E2852" t="s">
        <v>14</v>
      </c>
      <c r="F2852">
        <v>2</v>
      </c>
      <c r="G2852">
        <v>2</v>
      </c>
      <c r="H2852">
        <v>100</v>
      </c>
      <c r="I2852">
        <v>15</v>
      </c>
      <c r="M2852" s="39"/>
    </row>
    <row r="2853" spans="1:13" x14ac:dyDescent="0.35">
      <c r="A2853" t="str">
        <f t="shared" si="45"/>
        <v>31 DayJuly-September 2024SCANColorectal</v>
      </c>
      <c r="B2853" t="s">
        <v>199</v>
      </c>
      <c r="C2853" t="s">
        <v>196</v>
      </c>
      <c r="D2853" t="s">
        <v>9</v>
      </c>
      <c r="E2853" t="s">
        <v>14</v>
      </c>
      <c r="F2853">
        <v>256</v>
      </c>
      <c r="G2853">
        <v>244</v>
      </c>
      <c r="H2853">
        <v>95.3125</v>
      </c>
      <c r="I2853">
        <v>50</v>
      </c>
      <c r="J2853">
        <v>9</v>
      </c>
      <c r="K2853">
        <v>27</v>
      </c>
      <c r="L2853">
        <v>30</v>
      </c>
      <c r="M2853" s="38"/>
    </row>
    <row r="2854" spans="1:13" x14ac:dyDescent="0.35">
      <c r="A2854" t="str">
        <f t="shared" si="45"/>
        <v>31 DayJuly-September 2024WOSCANColorectal</v>
      </c>
      <c r="B2854" t="s">
        <v>199</v>
      </c>
      <c r="C2854" t="s">
        <v>196</v>
      </c>
      <c r="D2854" t="s">
        <v>10</v>
      </c>
      <c r="E2854" t="s">
        <v>14</v>
      </c>
      <c r="F2854">
        <v>399</v>
      </c>
      <c r="G2854">
        <v>379</v>
      </c>
      <c r="H2854">
        <v>94.987468671679196</v>
      </c>
      <c r="I2854">
        <v>77</v>
      </c>
      <c r="J2854">
        <v>8</v>
      </c>
      <c r="K2854">
        <v>27</v>
      </c>
      <c r="L2854">
        <v>31</v>
      </c>
      <c r="M2854" s="39"/>
    </row>
    <row r="2855" spans="1:13" x14ac:dyDescent="0.35">
      <c r="A2855" t="str">
        <f t="shared" si="45"/>
        <v>31 DayJuly-September 2024Golden Jubilee National HospitalColorectal (screened excluded)</v>
      </c>
      <c r="B2855" t="s">
        <v>199</v>
      </c>
      <c r="C2855" t="s">
        <v>196</v>
      </c>
      <c r="D2855" t="s">
        <v>169</v>
      </c>
      <c r="E2855" t="s">
        <v>34</v>
      </c>
      <c r="F2855">
        <v>6</v>
      </c>
      <c r="G2855">
        <v>4</v>
      </c>
      <c r="H2855">
        <v>66.6666666666667</v>
      </c>
      <c r="I2855">
        <v>46</v>
      </c>
      <c r="J2855">
        <v>22</v>
      </c>
      <c r="M2855" s="38"/>
    </row>
    <row r="2856" spans="1:13" x14ac:dyDescent="0.35">
      <c r="A2856" t="str">
        <f t="shared" si="45"/>
        <v>31 DayJuly-September 2024NCAColorectal (screened excluded)</v>
      </c>
      <c r="B2856" t="s">
        <v>199</v>
      </c>
      <c r="C2856" t="s">
        <v>196</v>
      </c>
      <c r="D2856" t="s">
        <v>150</v>
      </c>
      <c r="E2856" t="s">
        <v>34</v>
      </c>
      <c r="F2856">
        <v>205</v>
      </c>
      <c r="G2856">
        <v>190</v>
      </c>
      <c r="H2856">
        <v>92.682926829268297</v>
      </c>
      <c r="I2856">
        <v>85</v>
      </c>
      <c r="J2856">
        <v>7</v>
      </c>
      <c r="K2856">
        <v>27</v>
      </c>
      <c r="L2856">
        <v>38</v>
      </c>
      <c r="M2856" s="39"/>
    </row>
    <row r="2857" spans="1:13" x14ac:dyDescent="0.35">
      <c r="A2857" t="str">
        <f t="shared" si="45"/>
        <v>31 DayJuly-September 2024NHS Ayrshire &amp; ArranColorectal (screened excluded)</v>
      </c>
      <c r="B2857" t="s">
        <v>199</v>
      </c>
      <c r="C2857" t="s">
        <v>196</v>
      </c>
      <c r="D2857" t="s">
        <v>162</v>
      </c>
      <c r="E2857" t="s">
        <v>34</v>
      </c>
      <c r="F2857">
        <v>36</v>
      </c>
      <c r="G2857">
        <v>36</v>
      </c>
      <c r="H2857">
        <v>100</v>
      </c>
      <c r="I2857">
        <v>29</v>
      </c>
      <c r="J2857">
        <v>0</v>
      </c>
      <c r="M2857" s="38"/>
    </row>
    <row r="2858" spans="1:13" x14ac:dyDescent="0.35">
      <c r="A2858" t="str">
        <f t="shared" si="45"/>
        <v>31 DayJuly-September 2024NHS BordersColorectal (screened excluded)</v>
      </c>
      <c r="B2858" t="s">
        <v>199</v>
      </c>
      <c r="C2858" t="s">
        <v>196</v>
      </c>
      <c r="D2858" t="s">
        <v>0</v>
      </c>
      <c r="E2858" t="s">
        <v>34</v>
      </c>
      <c r="F2858">
        <v>17</v>
      </c>
      <c r="G2858">
        <v>17</v>
      </c>
      <c r="H2858">
        <v>100</v>
      </c>
      <c r="I2858">
        <v>29</v>
      </c>
      <c r="J2858">
        <v>15</v>
      </c>
      <c r="M2858" s="39"/>
    </row>
    <row r="2859" spans="1:13" x14ac:dyDescent="0.35">
      <c r="A2859" t="str">
        <f t="shared" si="45"/>
        <v>31 DayJuly-September 2024NHS Dumfries &amp; GallowayColorectal (screened excluded)</v>
      </c>
      <c r="B2859" t="s">
        <v>199</v>
      </c>
      <c r="C2859" t="s">
        <v>196</v>
      </c>
      <c r="D2859" t="s">
        <v>163</v>
      </c>
      <c r="E2859" t="s">
        <v>34</v>
      </c>
      <c r="F2859">
        <v>24</v>
      </c>
      <c r="G2859">
        <v>23</v>
      </c>
      <c r="H2859">
        <v>95.8333333333333</v>
      </c>
      <c r="I2859">
        <v>39</v>
      </c>
      <c r="J2859">
        <v>8</v>
      </c>
      <c r="M2859" s="38"/>
    </row>
    <row r="2860" spans="1:13" x14ac:dyDescent="0.35">
      <c r="A2860" t="str">
        <f t="shared" si="45"/>
        <v>31 DayJuly-September 2024NHS FifeColorectal (screened excluded)</v>
      </c>
      <c r="B2860" t="s">
        <v>199</v>
      </c>
      <c r="C2860" t="s">
        <v>196</v>
      </c>
      <c r="D2860" t="s">
        <v>164</v>
      </c>
      <c r="E2860" t="s">
        <v>34</v>
      </c>
      <c r="F2860">
        <v>48</v>
      </c>
      <c r="G2860">
        <v>48</v>
      </c>
      <c r="H2860">
        <v>100</v>
      </c>
      <c r="I2860">
        <v>27</v>
      </c>
      <c r="J2860">
        <v>4</v>
      </c>
      <c r="K2860">
        <v>22</v>
      </c>
      <c r="L2860">
        <v>25</v>
      </c>
      <c r="M2860" s="39"/>
    </row>
    <row r="2861" spans="1:13" x14ac:dyDescent="0.35">
      <c r="A2861" t="str">
        <f t="shared" si="45"/>
        <v>31 DayJuly-September 2024NHS Forth ValleyColorectal (screened excluded)</v>
      </c>
      <c r="B2861" t="s">
        <v>199</v>
      </c>
      <c r="C2861" t="s">
        <v>196</v>
      </c>
      <c r="D2861" t="s">
        <v>165</v>
      </c>
      <c r="E2861" t="s">
        <v>34</v>
      </c>
      <c r="F2861">
        <v>34</v>
      </c>
      <c r="G2861">
        <v>34</v>
      </c>
      <c r="H2861">
        <v>100</v>
      </c>
      <c r="I2861">
        <v>30</v>
      </c>
      <c r="J2861">
        <v>12</v>
      </c>
      <c r="M2861" s="38"/>
    </row>
    <row r="2862" spans="1:13" x14ac:dyDescent="0.35">
      <c r="A2862" t="str">
        <f t="shared" si="45"/>
        <v>31 DayJuly-September 2024NHS GrampianColorectal (screened excluded)</v>
      </c>
      <c r="B2862" t="s">
        <v>199</v>
      </c>
      <c r="C2862" t="s">
        <v>196</v>
      </c>
      <c r="D2862" t="s">
        <v>166</v>
      </c>
      <c r="E2862" t="s">
        <v>34</v>
      </c>
      <c r="F2862">
        <v>82</v>
      </c>
      <c r="G2862">
        <v>73</v>
      </c>
      <c r="H2862">
        <v>89.024390243902403</v>
      </c>
      <c r="I2862">
        <v>85</v>
      </c>
      <c r="J2862">
        <v>0</v>
      </c>
      <c r="K2862">
        <v>33</v>
      </c>
      <c r="L2862">
        <v>43</v>
      </c>
      <c r="M2862" s="39"/>
    </row>
    <row r="2863" spans="1:13" x14ac:dyDescent="0.35">
      <c r="A2863" t="str">
        <f t="shared" si="45"/>
        <v>31 DayJuly-September 2024NHS Greater Glasgow &amp; ClydeColorectal (screened excluded)</v>
      </c>
      <c r="B2863" t="s">
        <v>199</v>
      </c>
      <c r="C2863" t="s">
        <v>196</v>
      </c>
      <c r="D2863" t="s">
        <v>11</v>
      </c>
      <c r="E2863" t="s">
        <v>34</v>
      </c>
      <c r="F2863">
        <v>173</v>
      </c>
      <c r="G2863">
        <v>158</v>
      </c>
      <c r="H2863">
        <v>91.329479768786101</v>
      </c>
      <c r="I2863">
        <v>77</v>
      </c>
      <c r="J2863">
        <v>11</v>
      </c>
      <c r="K2863">
        <v>30</v>
      </c>
      <c r="L2863">
        <v>43</v>
      </c>
      <c r="M2863" s="38"/>
    </row>
    <row r="2864" spans="1:13" x14ac:dyDescent="0.35">
      <c r="A2864" t="str">
        <f t="shared" si="45"/>
        <v>31 DayJuly-September 2024NHS HighlandColorectal (screened excluded)</v>
      </c>
      <c r="B2864" t="s">
        <v>199</v>
      </c>
      <c r="C2864" t="s">
        <v>196</v>
      </c>
      <c r="D2864" t="s">
        <v>1</v>
      </c>
      <c r="E2864" t="s">
        <v>34</v>
      </c>
      <c r="F2864">
        <v>52</v>
      </c>
      <c r="G2864">
        <v>46</v>
      </c>
      <c r="H2864">
        <v>88.461538461538495</v>
      </c>
      <c r="I2864">
        <v>53</v>
      </c>
      <c r="J2864">
        <v>9</v>
      </c>
      <c r="K2864">
        <v>32</v>
      </c>
      <c r="L2864">
        <v>43</v>
      </c>
      <c r="M2864" s="39"/>
    </row>
    <row r="2865" spans="1:13" x14ac:dyDescent="0.35">
      <c r="A2865" t="str">
        <f t="shared" si="45"/>
        <v>31 DayJuly-September 2024NHS LanarkshireColorectal (screened excluded)</v>
      </c>
      <c r="B2865" t="s">
        <v>199</v>
      </c>
      <c r="C2865" t="s">
        <v>196</v>
      </c>
      <c r="D2865" t="s">
        <v>2</v>
      </c>
      <c r="E2865" t="s">
        <v>34</v>
      </c>
      <c r="F2865">
        <v>69</v>
      </c>
      <c r="G2865">
        <v>68</v>
      </c>
      <c r="H2865">
        <v>98.550724637681199</v>
      </c>
      <c r="I2865">
        <v>40</v>
      </c>
      <c r="J2865">
        <v>0</v>
      </c>
      <c r="K2865">
        <v>21</v>
      </c>
      <c r="L2865">
        <v>25</v>
      </c>
      <c r="M2865" s="38"/>
    </row>
    <row r="2866" spans="1:13" x14ac:dyDescent="0.35">
      <c r="A2866" t="str">
        <f t="shared" si="45"/>
        <v>31 DayJuly-September 2024NHS LothianColorectal (screened excluded)</v>
      </c>
      <c r="B2866" t="s">
        <v>199</v>
      </c>
      <c r="C2866" t="s">
        <v>196</v>
      </c>
      <c r="D2866" t="s">
        <v>3</v>
      </c>
      <c r="E2866" t="s">
        <v>34</v>
      </c>
      <c r="F2866">
        <v>118</v>
      </c>
      <c r="G2866">
        <v>112</v>
      </c>
      <c r="H2866">
        <v>94.915254237288096</v>
      </c>
      <c r="I2866">
        <v>50</v>
      </c>
      <c r="J2866">
        <v>8</v>
      </c>
      <c r="K2866">
        <v>27</v>
      </c>
      <c r="L2866">
        <v>31</v>
      </c>
      <c r="M2866" s="39"/>
    </row>
    <row r="2867" spans="1:13" x14ac:dyDescent="0.35">
      <c r="A2867" t="str">
        <f t="shared" si="45"/>
        <v>31 DayJuly-September 2024NHS OrkneyColorectal (screened excluded)</v>
      </c>
      <c r="B2867" t="s">
        <v>199</v>
      </c>
      <c r="C2867" t="s">
        <v>196</v>
      </c>
      <c r="D2867" t="s">
        <v>4</v>
      </c>
      <c r="E2867" t="s">
        <v>34</v>
      </c>
      <c r="F2867">
        <v>1</v>
      </c>
      <c r="G2867">
        <v>1</v>
      </c>
      <c r="H2867">
        <v>100</v>
      </c>
      <c r="I2867">
        <v>0</v>
      </c>
      <c r="M2867" s="38"/>
    </row>
    <row r="2868" spans="1:13" x14ac:dyDescent="0.35">
      <c r="A2868" t="str">
        <f t="shared" si="45"/>
        <v>31 DayJuly-September 2024NHS ScotlandColorectal (screened excluded)</v>
      </c>
      <c r="B2868" t="s">
        <v>199</v>
      </c>
      <c r="C2868" t="s">
        <v>196</v>
      </c>
      <c r="D2868" t="s">
        <v>8</v>
      </c>
      <c r="E2868" t="s">
        <v>34</v>
      </c>
      <c r="F2868">
        <v>730</v>
      </c>
      <c r="G2868">
        <v>690</v>
      </c>
      <c r="H2868">
        <v>94.520547945205493</v>
      </c>
      <c r="I2868">
        <v>85</v>
      </c>
      <c r="J2868">
        <v>7</v>
      </c>
      <c r="K2868">
        <v>27</v>
      </c>
      <c r="L2868">
        <v>33</v>
      </c>
      <c r="M2868" s="39"/>
    </row>
    <row r="2869" spans="1:13" x14ac:dyDescent="0.35">
      <c r="A2869" t="str">
        <f t="shared" si="45"/>
        <v>31 DayJuly-September 2024NHS ShetlandColorectal (screened excluded)</v>
      </c>
      <c r="B2869" t="s">
        <v>199</v>
      </c>
      <c r="C2869" t="s">
        <v>196</v>
      </c>
      <c r="D2869" t="s">
        <v>5</v>
      </c>
      <c r="E2869" t="s">
        <v>34</v>
      </c>
      <c r="F2869">
        <v>2</v>
      </c>
      <c r="G2869">
        <v>2</v>
      </c>
      <c r="H2869">
        <v>100</v>
      </c>
      <c r="I2869">
        <v>20</v>
      </c>
      <c r="M2869" s="38"/>
    </row>
    <row r="2870" spans="1:13" x14ac:dyDescent="0.35">
      <c r="A2870" t="str">
        <f t="shared" si="45"/>
        <v>31 DayJuly-September 2024NHS TaysideColorectal (screened excluded)</v>
      </c>
      <c r="B2870" t="s">
        <v>199</v>
      </c>
      <c r="C2870" t="s">
        <v>196</v>
      </c>
      <c r="D2870" t="s">
        <v>6</v>
      </c>
      <c r="E2870" t="s">
        <v>34</v>
      </c>
      <c r="F2870">
        <v>66</v>
      </c>
      <c r="G2870">
        <v>66</v>
      </c>
      <c r="H2870">
        <v>100</v>
      </c>
      <c r="I2870">
        <v>31</v>
      </c>
      <c r="J2870">
        <v>8</v>
      </c>
      <c r="K2870">
        <v>25</v>
      </c>
      <c r="L2870">
        <v>27</v>
      </c>
      <c r="M2870" s="39"/>
    </row>
    <row r="2871" spans="1:13" x14ac:dyDescent="0.35">
      <c r="A2871" t="str">
        <f t="shared" si="45"/>
        <v>31 DayJuly-September 2024NHS Western IslesColorectal (screened excluded)</v>
      </c>
      <c r="B2871" t="s">
        <v>199</v>
      </c>
      <c r="C2871" t="s">
        <v>196</v>
      </c>
      <c r="D2871" t="s">
        <v>7</v>
      </c>
      <c r="E2871" t="s">
        <v>34</v>
      </c>
      <c r="F2871">
        <v>2</v>
      </c>
      <c r="G2871">
        <v>2</v>
      </c>
      <c r="H2871">
        <v>100</v>
      </c>
      <c r="I2871">
        <v>15</v>
      </c>
      <c r="M2871" s="38"/>
    </row>
    <row r="2872" spans="1:13" x14ac:dyDescent="0.35">
      <c r="A2872" t="str">
        <f t="shared" si="45"/>
        <v>31 DayJuly-September 2024SCANColorectal (screened excluded)</v>
      </c>
      <c r="B2872" t="s">
        <v>199</v>
      </c>
      <c r="C2872" t="s">
        <v>196</v>
      </c>
      <c r="D2872" t="s">
        <v>9</v>
      </c>
      <c r="E2872" t="s">
        <v>34</v>
      </c>
      <c r="F2872">
        <v>207</v>
      </c>
      <c r="G2872">
        <v>200</v>
      </c>
      <c r="H2872">
        <v>96.618357487922694</v>
      </c>
      <c r="I2872">
        <v>50</v>
      </c>
      <c r="J2872">
        <v>6</v>
      </c>
      <c r="K2872">
        <v>27</v>
      </c>
      <c r="L2872">
        <v>29</v>
      </c>
      <c r="M2872" s="39"/>
    </row>
    <row r="2873" spans="1:13" x14ac:dyDescent="0.35">
      <c r="A2873" t="str">
        <f t="shared" si="45"/>
        <v>31 DayJuly-September 2024WOSCANColorectal (screened excluded)</v>
      </c>
      <c r="B2873" t="s">
        <v>199</v>
      </c>
      <c r="C2873" t="s">
        <v>196</v>
      </c>
      <c r="D2873" t="s">
        <v>10</v>
      </c>
      <c r="E2873" t="s">
        <v>34</v>
      </c>
      <c r="F2873">
        <v>312</v>
      </c>
      <c r="G2873">
        <v>296</v>
      </c>
      <c r="H2873">
        <v>94.871794871794904</v>
      </c>
      <c r="I2873">
        <v>77</v>
      </c>
      <c r="J2873">
        <v>6</v>
      </c>
      <c r="K2873">
        <v>27</v>
      </c>
      <c r="L2873">
        <v>32</v>
      </c>
      <c r="M2873" s="38"/>
    </row>
    <row r="2874" spans="1:13" x14ac:dyDescent="0.35">
      <c r="A2874" t="str">
        <f t="shared" si="45"/>
        <v>31 DayJuly-September 2024Golden Jubilee National HospitalColorectal (screened only)</v>
      </c>
      <c r="B2874" t="s">
        <v>199</v>
      </c>
      <c r="C2874" t="s">
        <v>196</v>
      </c>
      <c r="D2874" t="s">
        <v>169</v>
      </c>
      <c r="E2874" t="s">
        <v>35</v>
      </c>
      <c r="F2874">
        <v>2</v>
      </c>
      <c r="G2874">
        <v>0</v>
      </c>
      <c r="H2874">
        <v>0</v>
      </c>
      <c r="I2874">
        <v>50</v>
      </c>
      <c r="M2874" s="39"/>
    </row>
    <row r="2875" spans="1:13" x14ac:dyDescent="0.35">
      <c r="A2875" t="str">
        <f t="shared" si="45"/>
        <v>31 DayJuly-September 2024NCAColorectal (screened only)</v>
      </c>
      <c r="B2875" t="s">
        <v>199</v>
      </c>
      <c r="C2875" t="s">
        <v>196</v>
      </c>
      <c r="D2875" t="s">
        <v>150</v>
      </c>
      <c r="E2875" t="s">
        <v>35</v>
      </c>
      <c r="F2875">
        <v>36</v>
      </c>
      <c r="G2875">
        <v>29</v>
      </c>
      <c r="H2875">
        <v>80.5555555555556</v>
      </c>
      <c r="I2875">
        <v>107</v>
      </c>
      <c r="J2875">
        <v>17</v>
      </c>
      <c r="M2875" s="38"/>
    </row>
    <row r="2876" spans="1:13" x14ac:dyDescent="0.35">
      <c r="A2876" t="str">
        <f t="shared" si="45"/>
        <v>31 DayJuly-September 2024NHS Ayrshire &amp; ArranColorectal (screened only)</v>
      </c>
      <c r="B2876" t="s">
        <v>199</v>
      </c>
      <c r="C2876" t="s">
        <v>196</v>
      </c>
      <c r="D2876" t="s">
        <v>162</v>
      </c>
      <c r="E2876" t="s">
        <v>35</v>
      </c>
      <c r="F2876">
        <v>18</v>
      </c>
      <c r="G2876">
        <v>18</v>
      </c>
      <c r="H2876">
        <v>100</v>
      </c>
      <c r="I2876">
        <v>16</v>
      </c>
      <c r="J2876">
        <v>5</v>
      </c>
      <c r="M2876" s="39"/>
    </row>
    <row r="2877" spans="1:13" x14ac:dyDescent="0.35">
      <c r="A2877" t="str">
        <f t="shared" si="45"/>
        <v>31 DayJuly-September 2024NHS BordersColorectal (screened only)</v>
      </c>
      <c r="B2877" t="s">
        <v>199</v>
      </c>
      <c r="C2877" t="s">
        <v>196</v>
      </c>
      <c r="D2877" t="s">
        <v>0</v>
      </c>
      <c r="E2877" t="s">
        <v>35</v>
      </c>
      <c r="F2877">
        <v>4</v>
      </c>
      <c r="G2877">
        <v>4</v>
      </c>
      <c r="H2877">
        <v>100</v>
      </c>
      <c r="I2877">
        <v>21</v>
      </c>
      <c r="J2877">
        <v>16</v>
      </c>
      <c r="M2877" s="38"/>
    </row>
    <row r="2878" spans="1:13" x14ac:dyDescent="0.35">
      <c r="A2878" t="str">
        <f t="shared" si="45"/>
        <v>31 DayJuly-September 2024NHS Dumfries &amp; GallowayColorectal (screened only)</v>
      </c>
      <c r="B2878" t="s">
        <v>199</v>
      </c>
      <c r="C2878" t="s">
        <v>196</v>
      </c>
      <c r="D2878" t="s">
        <v>163</v>
      </c>
      <c r="E2878" t="s">
        <v>35</v>
      </c>
      <c r="F2878">
        <v>4</v>
      </c>
      <c r="G2878">
        <v>4</v>
      </c>
      <c r="H2878">
        <v>100</v>
      </c>
      <c r="I2878">
        <v>27</v>
      </c>
      <c r="J2878">
        <v>13</v>
      </c>
      <c r="M2878" s="39"/>
    </row>
    <row r="2879" spans="1:13" x14ac:dyDescent="0.35">
      <c r="A2879" t="str">
        <f t="shared" si="45"/>
        <v>31 DayJuly-September 2024NHS FifeColorectal (screened only)</v>
      </c>
      <c r="B2879" t="s">
        <v>199</v>
      </c>
      <c r="C2879" t="s">
        <v>196</v>
      </c>
      <c r="D2879" t="s">
        <v>164</v>
      </c>
      <c r="E2879" t="s">
        <v>35</v>
      </c>
      <c r="F2879">
        <v>15</v>
      </c>
      <c r="G2879">
        <v>15</v>
      </c>
      <c r="H2879">
        <v>100</v>
      </c>
      <c r="I2879">
        <v>22</v>
      </c>
      <c r="J2879">
        <v>9</v>
      </c>
      <c r="M2879" s="38"/>
    </row>
    <row r="2880" spans="1:13" x14ac:dyDescent="0.35">
      <c r="A2880" t="str">
        <f t="shared" si="45"/>
        <v>31 DayJuly-September 2024NHS Forth ValleyColorectal (screened only)</v>
      </c>
      <c r="B2880" t="s">
        <v>199</v>
      </c>
      <c r="C2880" t="s">
        <v>196</v>
      </c>
      <c r="D2880" t="s">
        <v>165</v>
      </c>
      <c r="E2880" t="s">
        <v>35</v>
      </c>
      <c r="F2880">
        <v>5</v>
      </c>
      <c r="G2880">
        <v>5</v>
      </c>
      <c r="H2880">
        <v>100</v>
      </c>
      <c r="I2880">
        <v>23</v>
      </c>
      <c r="J2880">
        <v>20</v>
      </c>
      <c r="M2880" s="39"/>
    </row>
    <row r="2881" spans="1:13" x14ac:dyDescent="0.35">
      <c r="A2881" t="str">
        <f t="shared" si="45"/>
        <v>31 DayJuly-September 2024NHS GrampianColorectal (screened only)</v>
      </c>
      <c r="B2881" t="s">
        <v>199</v>
      </c>
      <c r="C2881" t="s">
        <v>196</v>
      </c>
      <c r="D2881" t="s">
        <v>166</v>
      </c>
      <c r="E2881" t="s">
        <v>35</v>
      </c>
      <c r="F2881">
        <v>24</v>
      </c>
      <c r="G2881">
        <v>18</v>
      </c>
      <c r="H2881">
        <v>75</v>
      </c>
      <c r="I2881">
        <v>107</v>
      </c>
      <c r="J2881">
        <v>18</v>
      </c>
      <c r="M2881" s="38"/>
    </row>
    <row r="2882" spans="1:13" x14ac:dyDescent="0.35">
      <c r="A2882" t="str">
        <f t="shared" si="45"/>
        <v>31 DayJuly-September 2024NHS Greater Glasgow &amp; ClydeColorectal (screened only)</v>
      </c>
      <c r="B2882" t="s">
        <v>199</v>
      </c>
      <c r="C2882" t="s">
        <v>196</v>
      </c>
      <c r="D2882" t="s">
        <v>11</v>
      </c>
      <c r="E2882" t="s">
        <v>35</v>
      </c>
      <c r="F2882">
        <v>47</v>
      </c>
      <c r="G2882">
        <v>43</v>
      </c>
      <c r="H2882">
        <v>91.489361702127695</v>
      </c>
      <c r="I2882">
        <v>57</v>
      </c>
      <c r="J2882">
        <v>15</v>
      </c>
      <c r="K2882">
        <v>31</v>
      </c>
      <c r="L2882">
        <v>34</v>
      </c>
      <c r="M2882" s="39"/>
    </row>
    <row r="2883" spans="1:13" x14ac:dyDescent="0.35">
      <c r="A2883" t="str">
        <f t="shared" si="45"/>
        <v>31 DayJuly-September 2024NHS HighlandColorectal (screened only)</v>
      </c>
      <c r="B2883" t="s">
        <v>199</v>
      </c>
      <c r="C2883" t="s">
        <v>196</v>
      </c>
      <c r="D2883" t="s">
        <v>1</v>
      </c>
      <c r="E2883" t="s">
        <v>35</v>
      </c>
      <c r="F2883">
        <v>9</v>
      </c>
      <c r="G2883">
        <v>8</v>
      </c>
      <c r="H2883">
        <v>88.8888888888889</v>
      </c>
      <c r="I2883">
        <v>32</v>
      </c>
      <c r="J2883">
        <v>9</v>
      </c>
      <c r="M2883" s="38"/>
    </row>
    <row r="2884" spans="1:13" x14ac:dyDescent="0.35">
      <c r="A2884" t="str">
        <f t="shared" si="45"/>
        <v>31 DayJuly-September 2024NHS LanarkshireColorectal (screened only)</v>
      </c>
      <c r="B2884" t="s">
        <v>199</v>
      </c>
      <c r="C2884" t="s">
        <v>196</v>
      </c>
      <c r="D2884" t="s">
        <v>2</v>
      </c>
      <c r="E2884" t="s">
        <v>35</v>
      </c>
      <c r="F2884">
        <v>17</v>
      </c>
      <c r="G2884">
        <v>17</v>
      </c>
      <c r="H2884">
        <v>100</v>
      </c>
      <c r="I2884">
        <v>30</v>
      </c>
      <c r="J2884">
        <v>4</v>
      </c>
      <c r="M2884" s="39"/>
    </row>
    <row r="2885" spans="1:13" x14ac:dyDescent="0.35">
      <c r="A2885" t="str">
        <f t="shared" si="45"/>
        <v>31 DayJuly-September 2024NHS LothianColorectal (screened only)</v>
      </c>
      <c r="B2885" t="s">
        <v>199</v>
      </c>
      <c r="C2885" t="s">
        <v>196</v>
      </c>
      <c r="D2885" t="s">
        <v>3</v>
      </c>
      <c r="E2885" t="s">
        <v>35</v>
      </c>
      <c r="F2885">
        <v>26</v>
      </c>
      <c r="G2885">
        <v>21</v>
      </c>
      <c r="H2885">
        <v>80.769230769230802</v>
      </c>
      <c r="I2885">
        <v>45</v>
      </c>
      <c r="J2885">
        <v>17</v>
      </c>
      <c r="M2885" s="38"/>
    </row>
    <row r="2886" spans="1:13" x14ac:dyDescent="0.35">
      <c r="A2886" t="str">
        <f t="shared" si="45"/>
        <v>31 DayJuly-September 2024NHS ScotlandColorectal (screened only)</v>
      </c>
      <c r="B2886" t="s">
        <v>199</v>
      </c>
      <c r="C2886" t="s">
        <v>196</v>
      </c>
      <c r="D2886" t="s">
        <v>8</v>
      </c>
      <c r="E2886" t="s">
        <v>35</v>
      </c>
      <c r="F2886">
        <v>174</v>
      </c>
      <c r="G2886">
        <v>156</v>
      </c>
      <c r="H2886">
        <v>89.655172413793096</v>
      </c>
      <c r="I2886">
        <v>107</v>
      </c>
      <c r="J2886">
        <v>13</v>
      </c>
      <c r="K2886">
        <v>32</v>
      </c>
      <c r="L2886">
        <v>43</v>
      </c>
      <c r="M2886" s="39"/>
    </row>
    <row r="2887" spans="1:13" x14ac:dyDescent="0.35">
      <c r="A2887" t="str">
        <f t="shared" si="45"/>
        <v>31 DayJuly-September 2024NHS ShetlandColorectal (screened only)</v>
      </c>
      <c r="B2887" t="s">
        <v>199</v>
      </c>
      <c r="C2887" t="s">
        <v>196</v>
      </c>
      <c r="D2887" t="s">
        <v>5</v>
      </c>
      <c r="E2887" t="s">
        <v>35</v>
      </c>
      <c r="F2887">
        <v>2</v>
      </c>
      <c r="G2887">
        <v>2</v>
      </c>
      <c r="H2887">
        <v>100</v>
      </c>
      <c r="I2887">
        <v>10</v>
      </c>
      <c r="M2887" s="38"/>
    </row>
    <row r="2888" spans="1:13" x14ac:dyDescent="0.35">
      <c r="A2888" t="str">
        <f t="shared" si="45"/>
        <v>31 DayJuly-September 2024NHS TaysideColorectal (screened only)</v>
      </c>
      <c r="B2888" t="s">
        <v>199</v>
      </c>
      <c r="C2888" t="s">
        <v>196</v>
      </c>
      <c r="D2888" t="s">
        <v>6</v>
      </c>
      <c r="E2888" t="s">
        <v>35</v>
      </c>
      <c r="F2888">
        <v>1</v>
      </c>
      <c r="G2888">
        <v>1</v>
      </c>
      <c r="H2888">
        <v>100</v>
      </c>
      <c r="I2888">
        <v>28</v>
      </c>
      <c r="M2888" s="39"/>
    </row>
    <row r="2889" spans="1:13" x14ac:dyDescent="0.35">
      <c r="A2889" t="str">
        <f t="shared" si="45"/>
        <v>31 DayJuly-September 2024SCANColorectal (screened only)</v>
      </c>
      <c r="B2889" t="s">
        <v>199</v>
      </c>
      <c r="C2889" t="s">
        <v>196</v>
      </c>
      <c r="D2889" t="s">
        <v>9</v>
      </c>
      <c r="E2889" t="s">
        <v>35</v>
      </c>
      <c r="F2889">
        <v>49</v>
      </c>
      <c r="G2889">
        <v>44</v>
      </c>
      <c r="H2889">
        <v>89.7959183673469</v>
      </c>
      <c r="I2889">
        <v>45</v>
      </c>
      <c r="J2889">
        <v>14</v>
      </c>
      <c r="K2889">
        <v>30</v>
      </c>
      <c r="L2889">
        <v>35</v>
      </c>
      <c r="M2889" s="38"/>
    </row>
    <row r="2890" spans="1:13" x14ac:dyDescent="0.35">
      <c r="A2890" t="str">
        <f t="shared" si="45"/>
        <v>31 DayJuly-September 2024WOSCANColorectal (screened only)</v>
      </c>
      <c r="B2890" t="s">
        <v>199</v>
      </c>
      <c r="C2890" t="s">
        <v>196</v>
      </c>
      <c r="D2890" t="s">
        <v>10</v>
      </c>
      <c r="E2890" t="s">
        <v>35</v>
      </c>
      <c r="F2890">
        <v>87</v>
      </c>
      <c r="G2890">
        <v>83</v>
      </c>
      <c r="H2890">
        <v>95.402298850574695</v>
      </c>
      <c r="I2890">
        <v>57</v>
      </c>
      <c r="J2890">
        <v>12</v>
      </c>
      <c r="K2890">
        <v>27</v>
      </c>
      <c r="L2890">
        <v>31</v>
      </c>
      <c r="M2890" s="39"/>
    </row>
    <row r="2891" spans="1:13" x14ac:dyDescent="0.35">
      <c r="A2891" t="str">
        <f t="shared" si="45"/>
        <v>31 DayJuly-September 2024NCAHead &amp; Neck</v>
      </c>
      <c r="B2891" t="s">
        <v>199</v>
      </c>
      <c r="C2891" t="s">
        <v>196</v>
      </c>
      <c r="D2891" t="s">
        <v>150</v>
      </c>
      <c r="E2891" t="s">
        <v>15</v>
      </c>
      <c r="F2891">
        <v>58</v>
      </c>
      <c r="G2891">
        <v>54</v>
      </c>
      <c r="H2891">
        <v>93.103448275862107</v>
      </c>
      <c r="I2891">
        <v>49</v>
      </c>
      <c r="J2891">
        <v>19</v>
      </c>
      <c r="K2891">
        <v>26</v>
      </c>
      <c r="L2891">
        <v>35</v>
      </c>
      <c r="M2891" s="38"/>
    </row>
    <row r="2892" spans="1:13" x14ac:dyDescent="0.35">
      <c r="A2892" t="str">
        <f t="shared" si="45"/>
        <v>31 DayJuly-September 2024NHS Ayrshire &amp; ArranHead &amp; Neck</v>
      </c>
      <c r="B2892" t="s">
        <v>199</v>
      </c>
      <c r="C2892" t="s">
        <v>196</v>
      </c>
      <c r="D2892" t="s">
        <v>162</v>
      </c>
      <c r="E2892" t="s">
        <v>15</v>
      </c>
      <c r="F2892">
        <v>13</v>
      </c>
      <c r="G2892">
        <v>13</v>
      </c>
      <c r="H2892">
        <v>100</v>
      </c>
      <c r="I2892">
        <v>29</v>
      </c>
      <c r="J2892">
        <v>4</v>
      </c>
      <c r="M2892" s="39"/>
    </row>
    <row r="2893" spans="1:13" x14ac:dyDescent="0.35">
      <c r="A2893" t="str">
        <f t="shared" si="45"/>
        <v>31 DayJuly-September 2024NHS BordersHead &amp; Neck</v>
      </c>
      <c r="B2893" t="s">
        <v>199</v>
      </c>
      <c r="C2893" t="s">
        <v>196</v>
      </c>
      <c r="D2893" t="s">
        <v>0</v>
      </c>
      <c r="E2893" t="s">
        <v>15</v>
      </c>
      <c r="F2893">
        <v>1</v>
      </c>
      <c r="G2893">
        <v>1</v>
      </c>
      <c r="H2893">
        <v>100</v>
      </c>
      <c r="I2893">
        <v>8</v>
      </c>
      <c r="M2893" s="38"/>
    </row>
    <row r="2894" spans="1:13" x14ac:dyDescent="0.35">
      <c r="A2894" t="str">
        <f t="shared" si="45"/>
        <v>31 DayJuly-September 2024NHS Dumfries &amp; GallowayHead &amp; Neck</v>
      </c>
      <c r="B2894" t="s">
        <v>199</v>
      </c>
      <c r="C2894" t="s">
        <v>196</v>
      </c>
      <c r="D2894" t="s">
        <v>163</v>
      </c>
      <c r="E2894" t="s">
        <v>15</v>
      </c>
      <c r="F2894">
        <v>2</v>
      </c>
      <c r="G2894">
        <v>2</v>
      </c>
      <c r="H2894">
        <v>100</v>
      </c>
      <c r="I2894">
        <v>28</v>
      </c>
      <c r="M2894" s="39"/>
    </row>
    <row r="2895" spans="1:13" x14ac:dyDescent="0.35">
      <c r="A2895" t="str">
        <f t="shared" si="45"/>
        <v>31 DayJuly-September 2024NHS FifeHead &amp; Neck</v>
      </c>
      <c r="B2895" t="s">
        <v>199</v>
      </c>
      <c r="C2895" t="s">
        <v>196</v>
      </c>
      <c r="D2895" t="s">
        <v>164</v>
      </c>
      <c r="E2895" t="s">
        <v>15</v>
      </c>
      <c r="F2895">
        <v>1</v>
      </c>
      <c r="G2895">
        <v>1</v>
      </c>
      <c r="H2895">
        <v>100</v>
      </c>
      <c r="I2895">
        <v>0</v>
      </c>
      <c r="M2895" s="38"/>
    </row>
    <row r="2896" spans="1:13" x14ac:dyDescent="0.35">
      <c r="A2896" t="str">
        <f t="shared" si="45"/>
        <v>31 DayJuly-September 2024NHS Forth ValleyHead &amp; Neck</v>
      </c>
      <c r="B2896" t="s">
        <v>199</v>
      </c>
      <c r="C2896" t="s">
        <v>196</v>
      </c>
      <c r="D2896" t="s">
        <v>165</v>
      </c>
      <c r="E2896" t="s">
        <v>15</v>
      </c>
      <c r="F2896">
        <v>8</v>
      </c>
      <c r="G2896">
        <v>8</v>
      </c>
      <c r="H2896">
        <v>100</v>
      </c>
      <c r="I2896">
        <v>21</v>
      </c>
      <c r="J2896">
        <v>2</v>
      </c>
      <c r="M2896" s="39"/>
    </row>
    <row r="2897" spans="1:13" x14ac:dyDescent="0.35">
      <c r="A2897" t="str">
        <f t="shared" si="45"/>
        <v>31 DayJuly-September 2024NHS GrampianHead &amp; Neck</v>
      </c>
      <c r="B2897" t="s">
        <v>199</v>
      </c>
      <c r="C2897" t="s">
        <v>196</v>
      </c>
      <c r="D2897" t="s">
        <v>166</v>
      </c>
      <c r="E2897" t="s">
        <v>15</v>
      </c>
      <c r="F2897">
        <v>28</v>
      </c>
      <c r="G2897">
        <v>28</v>
      </c>
      <c r="H2897">
        <v>100</v>
      </c>
      <c r="I2897">
        <v>26</v>
      </c>
      <c r="J2897">
        <v>19</v>
      </c>
      <c r="M2897" s="38"/>
    </row>
    <row r="2898" spans="1:13" x14ac:dyDescent="0.35">
      <c r="A2898" t="str">
        <f t="shared" ref="A2898:A2961" si="46">CONCATENATE(B2898,C2898,D2898,E2898)</f>
        <v>31 DayJuly-September 2024NHS Greater Glasgow &amp; ClydeHead &amp; Neck</v>
      </c>
      <c r="B2898" t="s">
        <v>199</v>
      </c>
      <c r="C2898" t="s">
        <v>196</v>
      </c>
      <c r="D2898" t="s">
        <v>11</v>
      </c>
      <c r="E2898" t="s">
        <v>15</v>
      </c>
      <c r="F2898">
        <v>88</v>
      </c>
      <c r="G2898">
        <v>87</v>
      </c>
      <c r="H2898">
        <v>98.863636363636402</v>
      </c>
      <c r="I2898">
        <v>61</v>
      </c>
      <c r="J2898">
        <v>17</v>
      </c>
      <c r="K2898">
        <v>25</v>
      </c>
      <c r="L2898">
        <v>25</v>
      </c>
      <c r="M2898" s="39"/>
    </row>
    <row r="2899" spans="1:13" x14ac:dyDescent="0.35">
      <c r="A2899" t="str">
        <f t="shared" si="46"/>
        <v>31 DayJuly-September 2024NHS HighlandHead &amp; Neck</v>
      </c>
      <c r="B2899" t="s">
        <v>199</v>
      </c>
      <c r="C2899" t="s">
        <v>196</v>
      </c>
      <c r="D2899" t="s">
        <v>1</v>
      </c>
      <c r="E2899" t="s">
        <v>15</v>
      </c>
      <c r="F2899">
        <v>11</v>
      </c>
      <c r="G2899">
        <v>11</v>
      </c>
      <c r="H2899">
        <v>100</v>
      </c>
      <c r="I2899">
        <v>31</v>
      </c>
      <c r="J2899">
        <v>18</v>
      </c>
      <c r="M2899" s="38"/>
    </row>
    <row r="2900" spans="1:13" x14ac:dyDescent="0.35">
      <c r="A2900" t="str">
        <f t="shared" si="46"/>
        <v>31 DayJuly-September 2024NHS LanarkshireHead &amp; Neck</v>
      </c>
      <c r="B2900" t="s">
        <v>199</v>
      </c>
      <c r="C2900" t="s">
        <v>196</v>
      </c>
      <c r="D2900" t="s">
        <v>2</v>
      </c>
      <c r="E2900" t="s">
        <v>15</v>
      </c>
      <c r="F2900">
        <v>8</v>
      </c>
      <c r="G2900">
        <v>8</v>
      </c>
      <c r="H2900">
        <v>100</v>
      </c>
      <c r="I2900">
        <v>17</v>
      </c>
      <c r="J2900">
        <v>4</v>
      </c>
      <c r="M2900" s="39"/>
    </row>
    <row r="2901" spans="1:13" x14ac:dyDescent="0.35">
      <c r="A2901" t="str">
        <f t="shared" si="46"/>
        <v>31 DayJuly-September 2024NHS LothianHead &amp; Neck</v>
      </c>
      <c r="B2901" t="s">
        <v>199</v>
      </c>
      <c r="C2901" t="s">
        <v>196</v>
      </c>
      <c r="D2901" t="s">
        <v>3</v>
      </c>
      <c r="E2901" t="s">
        <v>15</v>
      </c>
      <c r="F2901">
        <v>76</v>
      </c>
      <c r="G2901">
        <v>76</v>
      </c>
      <c r="H2901">
        <v>100</v>
      </c>
      <c r="I2901">
        <v>29</v>
      </c>
      <c r="J2901">
        <v>7</v>
      </c>
      <c r="K2901">
        <v>22</v>
      </c>
      <c r="L2901">
        <v>26</v>
      </c>
      <c r="M2901" s="38"/>
    </row>
    <row r="2902" spans="1:13" x14ac:dyDescent="0.35">
      <c r="A2902" t="str">
        <f t="shared" si="46"/>
        <v>31 DayJuly-September 2024NHS ScotlandHead &amp; Neck</v>
      </c>
      <c r="B2902" t="s">
        <v>199</v>
      </c>
      <c r="C2902" t="s">
        <v>196</v>
      </c>
      <c r="D2902" t="s">
        <v>8</v>
      </c>
      <c r="E2902" t="s">
        <v>15</v>
      </c>
      <c r="F2902">
        <v>255</v>
      </c>
      <c r="G2902">
        <v>250</v>
      </c>
      <c r="H2902">
        <v>98.039215686274503</v>
      </c>
      <c r="I2902">
        <v>61</v>
      </c>
      <c r="J2902">
        <v>13</v>
      </c>
      <c r="K2902">
        <v>25</v>
      </c>
      <c r="L2902">
        <v>27</v>
      </c>
      <c r="M2902" s="39"/>
    </row>
    <row r="2903" spans="1:13" x14ac:dyDescent="0.35">
      <c r="A2903" t="str">
        <f t="shared" si="46"/>
        <v>31 DayJuly-September 2024NHS TaysideHead &amp; Neck</v>
      </c>
      <c r="B2903" t="s">
        <v>199</v>
      </c>
      <c r="C2903" t="s">
        <v>196</v>
      </c>
      <c r="D2903" t="s">
        <v>6</v>
      </c>
      <c r="E2903" t="s">
        <v>15</v>
      </c>
      <c r="F2903">
        <v>18</v>
      </c>
      <c r="G2903">
        <v>14</v>
      </c>
      <c r="H2903">
        <v>77.7777777777778</v>
      </c>
      <c r="I2903">
        <v>49</v>
      </c>
      <c r="J2903">
        <v>20</v>
      </c>
      <c r="M2903" s="38"/>
    </row>
    <row r="2904" spans="1:13" x14ac:dyDescent="0.35">
      <c r="A2904" t="str">
        <f t="shared" si="46"/>
        <v>31 DayJuly-September 2024NHS Western IslesHead &amp; Neck</v>
      </c>
      <c r="B2904" t="s">
        <v>199</v>
      </c>
      <c r="C2904" t="s">
        <v>196</v>
      </c>
      <c r="D2904" t="s">
        <v>7</v>
      </c>
      <c r="E2904" t="s">
        <v>15</v>
      </c>
      <c r="F2904">
        <v>1</v>
      </c>
      <c r="G2904">
        <v>1</v>
      </c>
      <c r="H2904">
        <v>100</v>
      </c>
      <c r="I2904">
        <v>1</v>
      </c>
      <c r="M2904" s="39"/>
    </row>
    <row r="2905" spans="1:13" x14ac:dyDescent="0.35">
      <c r="A2905" t="str">
        <f t="shared" si="46"/>
        <v>31 DayJuly-September 2024SCANHead &amp; Neck</v>
      </c>
      <c r="B2905" t="s">
        <v>199</v>
      </c>
      <c r="C2905" t="s">
        <v>196</v>
      </c>
      <c r="D2905" t="s">
        <v>9</v>
      </c>
      <c r="E2905" t="s">
        <v>15</v>
      </c>
      <c r="F2905">
        <v>80</v>
      </c>
      <c r="G2905">
        <v>80</v>
      </c>
      <c r="H2905">
        <v>100</v>
      </c>
      <c r="I2905">
        <v>29</v>
      </c>
      <c r="J2905">
        <v>7</v>
      </c>
      <c r="K2905">
        <v>23</v>
      </c>
      <c r="L2905">
        <v>27</v>
      </c>
      <c r="M2905" s="38"/>
    </row>
    <row r="2906" spans="1:13" x14ac:dyDescent="0.35">
      <c r="A2906" t="str">
        <f t="shared" si="46"/>
        <v>31 DayJuly-September 2024WOSCANHead &amp; Neck</v>
      </c>
      <c r="B2906" t="s">
        <v>199</v>
      </c>
      <c r="C2906" t="s">
        <v>196</v>
      </c>
      <c r="D2906" t="s">
        <v>10</v>
      </c>
      <c r="E2906" t="s">
        <v>15</v>
      </c>
      <c r="F2906">
        <v>117</v>
      </c>
      <c r="G2906">
        <v>116</v>
      </c>
      <c r="H2906">
        <v>99.145299145299106</v>
      </c>
      <c r="I2906">
        <v>61</v>
      </c>
      <c r="J2906">
        <v>13</v>
      </c>
      <c r="K2906">
        <v>25</v>
      </c>
      <c r="L2906">
        <v>25</v>
      </c>
      <c r="M2906" s="39"/>
    </row>
    <row r="2907" spans="1:13" x14ac:dyDescent="0.35">
      <c r="A2907" t="str">
        <f t="shared" si="46"/>
        <v>31 DayJuly-September 2024Golden Jubilee National HospitalLung</v>
      </c>
      <c r="B2907" t="s">
        <v>199</v>
      </c>
      <c r="C2907" t="s">
        <v>196</v>
      </c>
      <c r="D2907" t="s">
        <v>169</v>
      </c>
      <c r="E2907" t="s">
        <v>16</v>
      </c>
      <c r="F2907">
        <v>103</v>
      </c>
      <c r="G2907">
        <v>103</v>
      </c>
      <c r="H2907">
        <v>100</v>
      </c>
      <c r="I2907">
        <v>31</v>
      </c>
      <c r="J2907">
        <v>8</v>
      </c>
      <c r="K2907">
        <v>19</v>
      </c>
      <c r="L2907">
        <v>22</v>
      </c>
      <c r="M2907" s="38"/>
    </row>
    <row r="2908" spans="1:13" x14ac:dyDescent="0.35">
      <c r="A2908" t="str">
        <f t="shared" si="46"/>
        <v>31 DayJuly-September 2024NCALung</v>
      </c>
      <c r="B2908" t="s">
        <v>199</v>
      </c>
      <c r="C2908" t="s">
        <v>196</v>
      </c>
      <c r="D2908" t="s">
        <v>150</v>
      </c>
      <c r="E2908" t="s">
        <v>16</v>
      </c>
      <c r="F2908">
        <v>240</v>
      </c>
      <c r="G2908">
        <v>227</v>
      </c>
      <c r="H2908">
        <v>94.5833333333333</v>
      </c>
      <c r="I2908">
        <v>47</v>
      </c>
      <c r="J2908">
        <v>0</v>
      </c>
      <c r="K2908">
        <v>25</v>
      </c>
      <c r="L2908">
        <v>32</v>
      </c>
      <c r="M2908" s="39"/>
    </row>
    <row r="2909" spans="1:13" x14ac:dyDescent="0.35">
      <c r="A2909" t="str">
        <f t="shared" si="46"/>
        <v>31 DayJuly-September 2024NHS Ayrshire &amp; ArranLung</v>
      </c>
      <c r="B2909" t="s">
        <v>199</v>
      </c>
      <c r="C2909" t="s">
        <v>196</v>
      </c>
      <c r="D2909" t="s">
        <v>162</v>
      </c>
      <c r="E2909" t="s">
        <v>16</v>
      </c>
      <c r="F2909">
        <v>54</v>
      </c>
      <c r="G2909">
        <v>54</v>
      </c>
      <c r="H2909">
        <v>100</v>
      </c>
      <c r="I2909">
        <v>12</v>
      </c>
      <c r="J2909">
        <v>0</v>
      </c>
      <c r="K2909">
        <v>8</v>
      </c>
      <c r="L2909">
        <v>8</v>
      </c>
      <c r="M2909" s="38"/>
    </row>
    <row r="2910" spans="1:13" x14ac:dyDescent="0.35">
      <c r="A2910" t="str">
        <f t="shared" si="46"/>
        <v>31 DayJuly-September 2024NHS BordersLung</v>
      </c>
      <c r="B2910" t="s">
        <v>199</v>
      </c>
      <c r="C2910" t="s">
        <v>196</v>
      </c>
      <c r="D2910" t="s">
        <v>0</v>
      </c>
      <c r="E2910" t="s">
        <v>16</v>
      </c>
      <c r="F2910">
        <v>11</v>
      </c>
      <c r="G2910">
        <v>11</v>
      </c>
      <c r="H2910">
        <v>100</v>
      </c>
      <c r="I2910">
        <v>12</v>
      </c>
      <c r="J2910">
        <v>1</v>
      </c>
      <c r="M2910" s="39"/>
    </row>
    <row r="2911" spans="1:13" x14ac:dyDescent="0.35">
      <c r="A2911" t="str">
        <f t="shared" si="46"/>
        <v>31 DayJuly-September 2024NHS Dumfries &amp; GallowayLung</v>
      </c>
      <c r="B2911" t="s">
        <v>199</v>
      </c>
      <c r="C2911" t="s">
        <v>196</v>
      </c>
      <c r="D2911" t="s">
        <v>163</v>
      </c>
      <c r="E2911" t="s">
        <v>16</v>
      </c>
      <c r="F2911">
        <v>22</v>
      </c>
      <c r="G2911">
        <v>22</v>
      </c>
      <c r="H2911">
        <v>100</v>
      </c>
      <c r="I2911">
        <v>17</v>
      </c>
      <c r="J2911">
        <v>0</v>
      </c>
      <c r="M2911" s="38"/>
    </row>
    <row r="2912" spans="1:13" x14ac:dyDescent="0.35">
      <c r="A2912" t="str">
        <f t="shared" si="46"/>
        <v>31 DayJuly-September 2024NHS FifeLung</v>
      </c>
      <c r="B2912" t="s">
        <v>199</v>
      </c>
      <c r="C2912" t="s">
        <v>196</v>
      </c>
      <c r="D2912" t="s">
        <v>164</v>
      </c>
      <c r="E2912" t="s">
        <v>16</v>
      </c>
      <c r="F2912">
        <v>55</v>
      </c>
      <c r="G2912">
        <v>55</v>
      </c>
      <c r="H2912">
        <v>100</v>
      </c>
      <c r="I2912">
        <v>22</v>
      </c>
      <c r="J2912">
        <v>0</v>
      </c>
      <c r="K2912">
        <v>5</v>
      </c>
      <c r="L2912">
        <v>15</v>
      </c>
      <c r="M2912" s="39"/>
    </row>
    <row r="2913" spans="1:13" x14ac:dyDescent="0.35">
      <c r="A2913" t="str">
        <f t="shared" si="46"/>
        <v>31 DayJuly-September 2024NHS Forth ValleyLung</v>
      </c>
      <c r="B2913" t="s">
        <v>199</v>
      </c>
      <c r="C2913" t="s">
        <v>196</v>
      </c>
      <c r="D2913" t="s">
        <v>165</v>
      </c>
      <c r="E2913" t="s">
        <v>16</v>
      </c>
      <c r="F2913">
        <v>30</v>
      </c>
      <c r="G2913">
        <v>30</v>
      </c>
      <c r="H2913">
        <v>100</v>
      </c>
      <c r="I2913">
        <v>15</v>
      </c>
      <c r="J2913">
        <v>0</v>
      </c>
      <c r="M2913" s="38"/>
    </row>
    <row r="2914" spans="1:13" x14ac:dyDescent="0.35">
      <c r="A2914" t="str">
        <f t="shared" si="46"/>
        <v>31 DayJuly-September 2024NHS GrampianLung</v>
      </c>
      <c r="B2914" t="s">
        <v>199</v>
      </c>
      <c r="C2914" t="s">
        <v>196</v>
      </c>
      <c r="D2914" t="s">
        <v>166</v>
      </c>
      <c r="E2914" t="s">
        <v>16</v>
      </c>
      <c r="F2914">
        <v>102</v>
      </c>
      <c r="G2914">
        <v>98</v>
      </c>
      <c r="H2914">
        <v>96.078431372549005</v>
      </c>
      <c r="I2914">
        <v>39</v>
      </c>
      <c r="J2914">
        <v>0</v>
      </c>
      <c r="K2914">
        <v>18</v>
      </c>
      <c r="L2914">
        <v>25</v>
      </c>
      <c r="M2914" s="39"/>
    </row>
    <row r="2915" spans="1:13" x14ac:dyDescent="0.35">
      <c r="A2915" t="str">
        <f t="shared" si="46"/>
        <v>31 DayJuly-September 2024NHS Greater Glasgow &amp; ClydeLung</v>
      </c>
      <c r="B2915" t="s">
        <v>199</v>
      </c>
      <c r="C2915" t="s">
        <v>196</v>
      </c>
      <c r="D2915" t="s">
        <v>11</v>
      </c>
      <c r="E2915" t="s">
        <v>16</v>
      </c>
      <c r="F2915">
        <v>245</v>
      </c>
      <c r="G2915">
        <v>244</v>
      </c>
      <c r="H2915">
        <v>99.591836734693899</v>
      </c>
      <c r="I2915">
        <v>32</v>
      </c>
      <c r="J2915">
        <v>6</v>
      </c>
      <c r="K2915">
        <v>24</v>
      </c>
      <c r="L2915">
        <v>27</v>
      </c>
      <c r="M2915" s="38"/>
    </row>
    <row r="2916" spans="1:13" x14ac:dyDescent="0.35">
      <c r="A2916" t="str">
        <f t="shared" si="46"/>
        <v>31 DayJuly-September 2024NHS HighlandLung</v>
      </c>
      <c r="B2916" t="s">
        <v>199</v>
      </c>
      <c r="C2916" t="s">
        <v>196</v>
      </c>
      <c r="D2916" t="s">
        <v>1</v>
      </c>
      <c r="E2916" t="s">
        <v>16</v>
      </c>
      <c r="F2916">
        <v>60</v>
      </c>
      <c r="G2916">
        <v>54</v>
      </c>
      <c r="H2916">
        <v>90</v>
      </c>
      <c r="I2916">
        <v>47</v>
      </c>
      <c r="J2916">
        <v>0</v>
      </c>
      <c r="K2916">
        <v>31</v>
      </c>
      <c r="L2916">
        <v>34</v>
      </c>
      <c r="M2916" s="39"/>
    </row>
    <row r="2917" spans="1:13" x14ac:dyDescent="0.35">
      <c r="A2917" t="str">
        <f t="shared" si="46"/>
        <v>31 DayJuly-September 2024NHS LanarkshireLung</v>
      </c>
      <c r="B2917" t="s">
        <v>199</v>
      </c>
      <c r="C2917" t="s">
        <v>196</v>
      </c>
      <c r="D2917" t="s">
        <v>2</v>
      </c>
      <c r="E2917" t="s">
        <v>16</v>
      </c>
      <c r="F2917">
        <v>90</v>
      </c>
      <c r="G2917">
        <v>90</v>
      </c>
      <c r="H2917">
        <v>100</v>
      </c>
      <c r="I2917">
        <v>23</v>
      </c>
      <c r="J2917">
        <v>0</v>
      </c>
      <c r="K2917">
        <v>9</v>
      </c>
      <c r="L2917">
        <v>13</v>
      </c>
      <c r="M2917" s="38"/>
    </row>
    <row r="2918" spans="1:13" x14ac:dyDescent="0.35">
      <c r="A2918" t="str">
        <f t="shared" si="46"/>
        <v>31 DayJuly-September 2024NHS LothianLung</v>
      </c>
      <c r="B2918" t="s">
        <v>199</v>
      </c>
      <c r="C2918" t="s">
        <v>196</v>
      </c>
      <c r="D2918" t="s">
        <v>3</v>
      </c>
      <c r="E2918" t="s">
        <v>16</v>
      </c>
      <c r="F2918">
        <v>218</v>
      </c>
      <c r="G2918">
        <v>216</v>
      </c>
      <c r="H2918">
        <v>99.082568807339499</v>
      </c>
      <c r="I2918">
        <v>40</v>
      </c>
      <c r="J2918">
        <v>9</v>
      </c>
      <c r="K2918">
        <v>27</v>
      </c>
      <c r="L2918">
        <v>29</v>
      </c>
      <c r="M2918" s="39"/>
    </row>
    <row r="2919" spans="1:13" x14ac:dyDescent="0.35">
      <c r="A2919" t="str">
        <f t="shared" si="46"/>
        <v>31 DayJuly-September 2024NHS OrkneyLung</v>
      </c>
      <c r="B2919" t="s">
        <v>199</v>
      </c>
      <c r="C2919" t="s">
        <v>196</v>
      </c>
      <c r="D2919" t="s">
        <v>4</v>
      </c>
      <c r="E2919" t="s">
        <v>16</v>
      </c>
      <c r="F2919">
        <v>2</v>
      </c>
      <c r="G2919">
        <v>2</v>
      </c>
      <c r="H2919">
        <v>100</v>
      </c>
      <c r="I2919">
        <v>0</v>
      </c>
      <c r="M2919" s="38"/>
    </row>
    <row r="2920" spans="1:13" x14ac:dyDescent="0.35">
      <c r="A2920" t="str">
        <f t="shared" si="46"/>
        <v>31 DayJuly-September 2024NHS ScotlandLung</v>
      </c>
      <c r="B2920" t="s">
        <v>199</v>
      </c>
      <c r="C2920" t="s">
        <v>196</v>
      </c>
      <c r="D2920" t="s">
        <v>8</v>
      </c>
      <c r="E2920" t="s">
        <v>16</v>
      </c>
      <c r="F2920">
        <v>1068</v>
      </c>
      <c r="G2920">
        <v>1052</v>
      </c>
      <c r="H2920">
        <v>98.501872659176001</v>
      </c>
      <c r="I2920">
        <v>47</v>
      </c>
      <c r="J2920">
        <v>2</v>
      </c>
      <c r="K2920">
        <v>21</v>
      </c>
      <c r="L2920">
        <v>27</v>
      </c>
      <c r="M2920" s="39"/>
    </row>
    <row r="2921" spans="1:13" x14ac:dyDescent="0.35">
      <c r="A2921" t="str">
        <f t="shared" si="46"/>
        <v>31 DayJuly-September 2024NHS ShetlandLung</v>
      </c>
      <c r="B2921" t="s">
        <v>199</v>
      </c>
      <c r="C2921" t="s">
        <v>196</v>
      </c>
      <c r="D2921" t="s">
        <v>5</v>
      </c>
      <c r="E2921" t="s">
        <v>16</v>
      </c>
      <c r="F2921">
        <v>2</v>
      </c>
      <c r="G2921">
        <v>2</v>
      </c>
      <c r="H2921">
        <v>100</v>
      </c>
      <c r="I2921">
        <v>8</v>
      </c>
      <c r="M2921" s="38"/>
    </row>
    <row r="2922" spans="1:13" x14ac:dyDescent="0.35">
      <c r="A2922" t="str">
        <f t="shared" si="46"/>
        <v>31 DayJuly-September 2024NHS TaysideLung</v>
      </c>
      <c r="B2922" t="s">
        <v>199</v>
      </c>
      <c r="C2922" t="s">
        <v>196</v>
      </c>
      <c r="D2922" t="s">
        <v>6</v>
      </c>
      <c r="E2922" t="s">
        <v>16</v>
      </c>
      <c r="F2922">
        <v>69</v>
      </c>
      <c r="G2922">
        <v>66</v>
      </c>
      <c r="H2922">
        <v>95.652173913043498</v>
      </c>
      <c r="I2922">
        <v>39</v>
      </c>
      <c r="J2922">
        <v>6</v>
      </c>
      <c r="K2922">
        <v>26</v>
      </c>
      <c r="L2922">
        <v>30</v>
      </c>
      <c r="M2922" s="39"/>
    </row>
    <row r="2923" spans="1:13" x14ac:dyDescent="0.35">
      <c r="A2923" t="str">
        <f t="shared" si="46"/>
        <v>31 DayJuly-September 2024NHS Western IslesLung</v>
      </c>
      <c r="B2923" t="s">
        <v>199</v>
      </c>
      <c r="C2923" t="s">
        <v>196</v>
      </c>
      <c r="D2923" t="s">
        <v>7</v>
      </c>
      <c r="E2923" t="s">
        <v>16</v>
      </c>
      <c r="F2923">
        <v>5</v>
      </c>
      <c r="G2923">
        <v>5</v>
      </c>
      <c r="H2923">
        <v>100</v>
      </c>
      <c r="I2923">
        <v>11</v>
      </c>
      <c r="J2923">
        <v>1</v>
      </c>
      <c r="M2923" s="38"/>
    </row>
    <row r="2924" spans="1:13" x14ac:dyDescent="0.35">
      <c r="A2924" t="str">
        <f t="shared" si="46"/>
        <v>31 DayJuly-September 2024SCANLung</v>
      </c>
      <c r="B2924" t="s">
        <v>199</v>
      </c>
      <c r="C2924" t="s">
        <v>196</v>
      </c>
      <c r="D2924" t="s">
        <v>9</v>
      </c>
      <c r="E2924" t="s">
        <v>16</v>
      </c>
      <c r="F2924">
        <v>306</v>
      </c>
      <c r="G2924">
        <v>304</v>
      </c>
      <c r="H2924">
        <v>99.346405228758201</v>
      </c>
      <c r="I2924">
        <v>40</v>
      </c>
      <c r="J2924">
        <v>0</v>
      </c>
      <c r="K2924">
        <v>27</v>
      </c>
      <c r="L2924">
        <v>28</v>
      </c>
      <c r="M2924" s="39"/>
    </row>
    <row r="2925" spans="1:13" x14ac:dyDescent="0.35">
      <c r="A2925" t="str">
        <f t="shared" si="46"/>
        <v>31 DayJuly-September 2024WOSCANLung</v>
      </c>
      <c r="B2925" t="s">
        <v>199</v>
      </c>
      <c r="C2925" t="s">
        <v>196</v>
      </c>
      <c r="D2925" t="s">
        <v>10</v>
      </c>
      <c r="E2925" t="s">
        <v>16</v>
      </c>
      <c r="F2925">
        <v>419</v>
      </c>
      <c r="G2925">
        <v>418</v>
      </c>
      <c r="H2925">
        <v>99.761336515513094</v>
      </c>
      <c r="I2925">
        <v>32</v>
      </c>
      <c r="J2925">
        <v>0</v>
      </c>
      <c r="K2925">
        <v>18</v>
      </c>
      <c r="L2925">
        <v>25</v>
      </c>
      <c r="M2925" s="38"/>
    </row>
    <row r="2926" spans="1:13" x14ac:dyDescent="0.35">
      <c r="A2926" t="str">
        <f t="shared" si="46"/>
        <v>31 DayJuly-September 2024NCALymphoma</v>
      </c>
      <c r="B2926" t="s">
        <v>199</v>
      </c>
      <c r="C2926" t="s">
        <v>196</v>
      </c>
      <c r="D2926" t="s">
        <v>150</v>
      </c>
      <c r="E2926" t="s">
        <v>17</v>
      </c>
      <c r="F2926">
        <v>75</v>
      </c>
      <c r="G2926">
        <v>75</v>
      </c>
      <c r="H2926">
        <v>100</v>
      </c>
      <c r="I2926">
        <v>30</v>
      </c>
      <c r="J2926">
        <v>4</v>
      </c>
      <c r="K2926">
        <v>15</v>
      </c>
      <c r="L2926">
        <v>20</v>
      </c>
      <c r="M2926" s="39"/>
    </row>
    <row r="2927" spans="1:13" x14ac:dyDescent="0.35">
      <c r="A2927" t="str">
        <f t="shared" si="46"/>
        <v>31 DayJuly-September 2024NHS Ayrshire &amp; ArranLymphoma</v>
      </c>
      <c r="B2927" t="s">
        <v>199</v>
      </c>
      <c r="C2927" t="s">
        <v>196</v>
      </c>
      <c r="D2927" t="s">
        <v>162</v>
      </c>
      <c r="E2927" t="s">
        <v>17</v>
      </c>
      <c r="F2927">
        <v>22</v>
      </c>
      <c r="G2927">
        <v>22</v>
      </c>
      <c r="H2927">
        <v>100</v>
      </c>
      <c r="I2927">
        <v>12</v>
      </c>
      <c r="J2927">
        <v>4</v>
      </c>
      <c r="M2927" s="38"/>
    </row>
    <row r="2928" spans="1:13" x14ac:dyDescent="0.35">
      <c r="A2928" t="str">
        <f t="shared" si="46"/>
        <v>31 DayJuly-September 2024NHS BordersLymphoma</v>
      </c>
      <c r="B2928" t="s">
        <v>199</v>
      </c>
      <c r="C2928" t="s">
        <v>196</v>
      </c>
      <c r="D2928" t="s">
        <v>0</v>
      </c>
      <c r="E2928" t="s">
        <v>17</v>
      </c>
      <c r="F2928">
        <v>6</v>
      </c>
      <c r="G2928">
        <v>6</v>
      </c>
      <c r="H2928">
        <v>100</v>
      </c>
      <c r="I2928">
        <v>22</v>
      </c>
      <c r="J2928">
        <v>2</v>
      </c>
      <c r="M2928" s="39"/>
    </row>
    <row r="2929" spans="1:13" x14ac:dyDescent="0.35">
      <c r="A2929" t="str">
        <f t="shared" si="46"/>
        <v>31 DayJuly-September 2024NHS Dumfries &amp; GallowayLymphoma</v>
      </c>
      <c r="B2929" t="s">
        <v>199</v>
      </c>
      <c r="C2929" t="s">
        <v>196</v>
      </c>
      <c r="D2929" t="s">
        <v>163</v>
      </c>
      <c r="E2929" t="s">
        <v>17</v>
      </c>
      <c r="F2929">
        <v>9</v>
      </c>
      <c r="G2929">
        <v>9</v>
      </c>
      <c r="H2929">
        <v>100</v>
      </c>
      <c r="I2929">
        <v>14</v>
      </c>
      <c r="J2929">
        <v>3</v>
      </c>
      <c r="M2929" s="38"/>
    </row>
    <row r="2930" spans="1:13" x14ac:dyDescent="0.35">
      <c r="A2930" t="str">
        <f t="shared" si="46"/>
        <v>31 DayJuly-September 2024NHS FifeLymphoma</v>
      </c>
      <c r="B2930" t="s">
        <v>199</v>
      </c>
      <c r="C2930" t="s">
        <v>196</v>
      </c>
      <c r="D2930" t="s">
        <v>164</v>
      </c>
      <c r="E2930" t="s">
        <v>17</v>
      </c>
      <c r="F2930">
        <v>25</v>
      </c>
      <c r="G2930">
        <v>25</v>
      </c>
      <c r="H2930">
        <v>100</v>
      </c>
      <c r="I2930">
        <v>14</v>
      </c>
      <c r="J2930">
        <v>3</v>
      </c>
      <c r="M2930" s="39"/>
    </row>
    <row r="2931" spans="1:13" x14ac:dyDescent="0.35">
      <c r="A2931" t="str">
        <f t="shared" si="46"/>
        <v>31 DayJuly-September 2024NHS Forth ValleyLymphoma</v>
      </c>
      <c r="B2931" t="s">
        <v>199</v>
      </c>
      <c r="C2931" t="s">
        <v>196</v>
      </c>
      <c r="D2931" t="s">
        <v>165</v>
      </c>
      <c r="E2931" t="s">
        <v>17</v>
      </c>
      <c r="F2931">
        <v>15</v>
      </c>
      <c r="G2931">
        <v>15</v>
      </c>
      <c r="H2931">
        <v>100</v>
      </c>
      <c r="I2931">
        <v>15</v>
      </c>
      <c r="J2931">
        <v>3</v>
      </c>
      <c r="M2931" s="38"/>
    </row>
    <row r="2932" spans="1:13" x14ac:dyDescent="0.35">
      <c r="A2932" t="str">
        <f t="shared" si="46"/>
        <v>31 DayJuly-September 2024NHS GrampianLymphoma</v>
      </c>
      <c r="B2932" t="s">
        <v>199</v>
      </c>
      <c r="C2932" t="s">
        <v>196</v>
      </c>
      <c r="D2932" t="s">
        <v>166</v>
      </c>
      <c r="E2932" t="s">
        <v>17</v>
      </c>
      <c r="F2932">
        <v>34</v>
      </c>
      <c r="G2932">
        <v>34</v>
      </c>
      <c r="H2932">
        <v>100</v>
      </c>
      <c r="I2932">
        <v>30</v>
      </c>
      <c r="J2932">
        <v>6</v>
      </c>
      <c r="M2932" s="39"/>
    </row>
    <row r="2933" spans="1:13" x14ac:dyDescent="0.35">
      <c r="A2933" t="str">
        <f t="shared" si="46"/>
        <v>31 DayJuly-September 2024NHS Greater Glasgow &amp; ClydeLymphoma</v>
      </c>
      <c r="B2933" t="s">
        <v>199</v>
      </c>
      <c r="C2933" t="s">
        <v>196</v>
      </c>
      <c r="D2933" t="s">
        <v>11</v>
      </c>
      <c r="E2933" t="s">
        <v>17</v>
      </c>
      <c r="F2933">
        <v>37</v>
      </c>
      <c r="G2933">
        <v>37</v>
      </c>
      <c r="H2933">
        <v>100</v>
      </c>
      <c r="I2933">
        <v>27</v>
      </c>
      <c r="J2933">
        <v>5</v>
      </c>
      <c r="M2933" s="38"/>
    </row>
    <row r="2934" spans="1:13" x14ac:dyDescent="0.35">
      <c r="A2934" t="str">
        <f t="shared" si="46"/>
        <v>31 DayJuly-September 2024NHS HighlandLymphoma</v>
      </c>
      <c r="B2934" t="s">
        <v>199</v>
      </c>
      <c r="C2934" t="s">
        <v>196</v>
      </c>
      <c r="D2934" t="s">
        <v>1</v>
      </c>
      <c r="E2934" t="s">
        <v>17</v>
      </c>
      <c r="F2934">
        <v>18</v>
      </c>
      <c r="G2934">
        <v>18</v>
      </c>
      <c r="H2934">
        <v>100</v>
      </c>
      <c r="I2934">
        <v>13</v>
      </c>
      <c r="J2934">
        <v>2</v>
      </c>
      <c r="M2934" s="39"/>
    </row>
    <row r="2935" spans="1:13" x14ac:dyDescent="0.35">
      <c r="A2935" t="str">
        <f t="shared" si="46"/>
        <v>31 DayJuly-September 2024NHS LanarkshireLymphoma</v>
      </c>
      <c r="B2935" t="s">
        <v>199</v>
      </c>
      <c r="C2935" t="s">
        <v>196</v>
      </c>
      <c r="D2935" t="s">
        <v>2</v>
      </c>
      <c r="E2935" t="s">
        <v>17</v>
      </c>
      <c r="F2935">
        <v>27</v>
      </c>
      <c r="G2935">
        <v>27</v>
      </c>
      <c r="H2935">
        <v>100</v>
      </c>
      <c r="I2935">
        <v>27</v>
      </c>
      <c r="J2935">
        <v>4</v>
      </c>
      <c r="M2935" s="38"/>
    </row>
    <row r="2936" spans="1:13" x14ac:dyDescent="0.35">
      <c r="A2936" t="str">
        <f t="shared" si="46"/>
        <v>31 DayJuly-September 2024NHS LothianLymphoma</v>
      </c>
      <c r="B2936" t="s">
        <v>199</v>
      </c>
      <c r="C2936" t="s">
        <v>196</v>
      </c>
      <c r="D2936" t="s">
        <v>3</v>
      </c>
      <c r="E2936" t="s">
        <v>17</v>
      </c>
      <c r="F2936">
        <v>52</v>
      </c>
      <c r="G2936">
        <v>52</v>
      </c>
      <c r="H2936">
        <v>100</v>
      </c>
      <c r="I2936">
        <v>29</v>
      </c>
      <c r="J2936">
        <v>3</v>
      </c>
      <c r="K2936">
        <v>15</v>
      </c>
      <c r="L2936">
        <v>21</v>
      </c>
      <c r="M2936" s="39"/>
    </row>
    <row r="2937" spans="1:13" x14ac:dyDescent="0.35">
      <c r="A2937" t="str">
        <f t="shared" si="46"/>
        <v>31 DayJuly-September 2024NHS ScotlandLymphoma</v>
      </c>
      <c r="B2937" t="s">
        <v>199</v>
      </c>
      <c r="C2937" t="s">
        <v>196</v>
      </c>
      <c r="D2937" t="s">
        <v>8</v>
      </c>
      <c r="E2937" t="s">
        <v>17</v>
      </c>
      <c r="F2937">
        <v>268</v>
      </c>
      <c r="G2937">
        <v>268</v>
      </c>
      <c r="H2937">
        <v>100</v>
      </c>
      <c r="I2937">
        <v>30</v>
      </c>
      <c r="J2937">
        <v>4</v>
      </c>
      <c r="K2937">
        <v>14</v>
      </c>
      <c r="L2937">
        <v>20</v>
      </c>
      <c r="M2937" s="38"/>
    </row>
    <row r="2938" spans="1:13" x14ac:dyDescent="0.35">
      <c r="A2938" t="str">
        <f t="shared" si="46"/>
        <v>31 DayJuly-September 2024NHS ShetlandLymphoma</v>
      </c>
      <c r="B2938" t="s">
        <v>199</v>
      </c>
      <c r="C2938" t="s">
        <v>196</v>
      </c>
      <c r="D2938" t="s">
        <v>5</v>
      </c>
      <c r="E2938" t="s">
        <v>17</v>
      </c>
      <c r="F2938">
        <v>1</v>
      </c>
      <c r="G2938">
        <v>1</v>
      </c>
      <c r="H2938">
        <v>100</v>
      </c>
      <c r="I2938">
        <v>0</v>
      </c>
      <c r="M2938" s="39"/>
    </row>
    <row r="2939" spans="1:13" x14ac:dyDescent="0.35">
      <c r="A2939" t="str">
        <f t="shared" si="46"/>
        <v>31 DayJuly-September 2024NHS TaysideLymphoma</v>
      </c>
      <c r="B2939" t="s">
        <v>199</v>
      </c>
      <c r="C2939" t="s">
        <v>196</v>
      </c>
      <c r="D2939" t="s">
        <v>6</v>
      </c>
      <c r="E2939" t="s">
        <v>17</v>
      </c>
      <c r="F2939">
        <v>21</v>
      </c>
      <c r="G2939">
        <v>21</v>
      </c>
      <c r="H2939">
        <v>100</v>
      </c>
      <c r="I2939">
        <v>27</v>
      </c>
      <c r="J2939">
        <v>4</v>
      </c>
      <c r="M2939" s="38"/>
    </row>
    <row r="2940" spans="1:13" x14ac:dyDescent="0.35">
      <c r="A2940" t="str">
        <f t="shared" si="46"/>
        <v>31 DayJuly-September 2024NHS Western IslesLymphoma</v>
      </c>
      <c r="B2940" t="s">
        <v>199</v>
      </c>
      <c r="C2940" t="s">
        <v>196</v>
      </c>
      <c r="D2940" t="s">
        <v>7</v>
      </c>
      <c r="E2940" t="s">
        <v>17</v>
      </c>
      <c r="F2940">
        <v>1</v>
      </c>
      <c r="G2940">
        <v>1</v>
      </c>
      <c r="H2940">
        <v>100</v>
      </c>
      <c r="I2940">
        <v>2</v>
      </c>
      <c r="M2940" s="39"/>
    </row>
    <row r="2941" spans="1:13" x14ac:dyDescent="0.35">
      <c r="A2941" t="str">
        <f t="shared" si="46"/>
        <v>31 DayJuly-September 2024SCANLymphoma</v>
      </c>
      <c r="B2941" t="s">
        <v>199</v>
      </c>
      <c r="C2941" t="s">
        <v>196</v>
      </c>
      <c r="D2941" t="s">
        <v>9</v>
      </c>
      <c r="E2941" t="s">
        <v>17</v>
      </c>
      <c r="F2941">
        <v>92</v>
      </c>
      <c r="G2941">
        <v>92</v>
      </c>
      <c r="H2941">
        <v>100</v>
      </c>
      <c r="I2941">
        <v>29</v>
      </c>
      <c r="J2941">
        <v>3</v>
      </c>
      <c r="K2941">
        <v>14</v>
      </c>
      <c r="L2941">
        <v>17</v>
      </c>
      <c r="M2941" s="38"/>
    </row>
    <row r="2942" spans="1:13" x14ac:dyDescent="0.35">
      <c r="A2942" t="str">
        <f t="shared" si="46"/>
        <v>31 DayJuly-September 2024WOSCANLymphoma</v>
      </c>
      <c r="B2942" t="s">
        <v>199</v>
      </c>
      <c r="C2942" t="s">
        <v>196</v>
      </c>
      <c r="D2942" t="s">
        <v>10</v>
      </c>
      <c r="E2942" t="s">
        <v>17</v>
      </c>
      <c r="F2942">
        <v>101</v>
      </c>
      <c r="G2942">
        <v>101</v>
      </c>
      <c r="H2942">
        <v>100</v>
      </c>
      <c r="I2942">
        <v>27</v>
      </c>
      <c r="J2942">
        <v>4</v>
      </c>
      <c r="K2942">
        <v>14</v>
      </c>
      <c r="L2942">
        <v>21</v>
      </c>
      <c r="M2942" s="39"/>
    </row>
    <row r="2943" spans="1:13" x14ac:dyDescent="0.35">
      <c r="A2943" t="str">
        <f t="shared" si="46"/>
        <v>31 DayJuly-September 2024NCAMelanoma</v>
      </c>
      <c r="B2943" t="s">
        <v>199</v>
      </c>
      <c r="C2943" t="s">
        <v>196</v>
      </c>
      <c r="D2943" t="s">
        <v>150</v>
      </c>
      <c r="E2943" t="s">
        <v>18</v>
      </c>
      <c r="F2943">
        <v>105</v>
      </c>
      <c r="G2943">
        <v>99</v>
      </c>
      <c r="H2943">
        <v>94.285714285714306</v>
      </c>
      <c r="I2943">
        <v>166</v>
      </c>
      <c r="J2943">
        <v>0</v>
      </c>
      <c r="K2943">
        <v>25</v>
      </c>
      <c r="L2943">
        <v>32</v>
      </c>
      <c r="M2943" s="38"/>
    </row>
    <row r="2944" spans="1:13" x14ac:dyDescent="0.35">
      <c r="A2944" t="str">
        <f t="shared" si="46"/>
        <v>31 DayJuly-September 2024NHS Ayrshire &amp; ArranMelanoma</v>
      </c>
      <c r="B2944" t="s">
        <v>199</v>
      </c>
      <c r="C2944" t="s">
        <v>196</v>
      </c>
      <c r="D2944" t="s">
        <v>162</v>
      </c>
      <c r="E2944" t="s">
        <v>18</v>
      </c>
      <c r="F2944">
        <v>19</v>
      </c>
      <c r="G2944">
        <v>18</v>
      </c>
      <c r="H2944">
        <v>94.736842105263193</v>
      </c>
      <c r="I2944">
        <v>33</v>
      </c>
      <c r="J2944">
        <v>0</v>
      </c>
      <c r="M2944" s="39"/>
    </row>
    <row r="2945" spans="1:13" x14ac:dyDescent="0.35">
      <c r="A2945" t="str">
        <f t="shared" si="46"/>
        <v>31 DayJuly-September 2024NHS BordersMelanoma</v>
      </c>
      <c r="B2945" t="s">
        <v>199</v>
      </c>
      <c r="C2945" t="s">
        <v>196</v>
      </c>
      <c r="D2945" t="s">
        <v>0</v>
      </c>
      <c r="E2945" t="s">
        <v>18</v>
      </c>
      <c r="F2945">
        <v>9</v>
      </c>
      <c r="G2945">
        <v>9</v>
      </c>
      <c r="H2945">
        <v>100</v>
      </c>
      <c r="I2945">
        <v>20</v>
      </c>
      <c r="J2945">
        <v>6</v>
      </c>
      <c r="M2945" s="38"/>
    </row>
    <row r="2946" spans="1:13" x14ac:dyDescent="0.35">
      <c r="A2946" t="str">
        <f t="shared" si="46"/>
        <v>31 DayJuly-September 2024NHS Dumfries &amp; GallowayMelanoma</v>
      </c>
      <c r="B2946" t="s">
        <v>199</v>
      </c>
      <c r="C2946" t="s">
        <v>196</v>
      </c>
      <c r="D2946" t="s">
        <v>163</v>
      </c>
      <c r="E2946" t="s">
        <v>18</v>
      </c>
      <c r="F2946">
        <v>16</v>
      </c>
      <c r="G2946">
        <v>16</v>
      </c>
      <c r="H2946">
        <v>100</v>
      </c>
      <c r="I2946">
        <v>31</v>
      </c>
      <c r="J2946">
        <v>0</v>
      </c>
      <c r="M2946" s="39"/>
    </row>
    <row r="2947" spans="1:13" x14ac:dyDescent="0.35">
      <c r="A2947" t="str">
        <f t="shared" si="46"/>
        <v>31 DayJuly-September 2024NHS FifeMelanoma</v>
      </c>
      <c r="B2947" t="s">
        <v>199</v>
      </c>
      <c r="C2947" t="s">
        <v>196</v>
      </c>
      <c r="D2947" t="s">
        <v>164</v>
      </c>
      <c r="E2947" t="s">
        <v>18</v>
      </c>
      <c r="F2947">
        <v>16</v>
      </c>
      <c r="G2947">
        <v>16</v>
      </c>
      <c r="H2947">
        <v>100</v>
      </c>
      <c r="I2947">
        <v>22</v>
      </c>
      <c r="J2947">
        <v>0</v>
      </c>
      <c r="M2947" s="38"/>
    </row>
    <row r="2948" spans="1:13" x14ac:dyDescent="0.35">
      <c r="A2948" t="str">
        <f t="shared" si="46"/>
        <v>31 DayJuly-September 2024NHS Forth ValleyMelanoma</v>
      </c>
      <c r="B2948" t="s">
        <v>199</v>
      </c>
      <c r="C2948" t="s">
        <v>196</v>
      </c>
      <c r="D2948" t="s">
        <v>165</v>
      </c>
      <c r="E2948" t="s">
        <v>18</v>
      </c>
      <c r="F2948">
        <v>22</v>
      </c>
      <c r="G2948">
        <v>21</v>
      </c>
      <c r="H2948">
        <v>95.454545454545496</v>
      </c>
      <c r="I2948">
        <v>40</v>
      </c>
      <c r="J2948">
        <v>19</v>
      </c>
      <c r="M2948" s="39"/>
    </row>
    <row r="2949" spans="1:13" x14ac:dyDescent="0.35">
      <c r="A2949" t="str">
        <f t="shared" si="46"/>
        <v>31 DayJuly-September 2024NHS GrampianMelanoma</v>
      </c>
      <c r="B2949" t="s">
        <v>199</v>
      </c>
      <c r="C2949" t="s">
        <v>196</v>
      </c>
      <c r="D2949" t="s">
        <v>166</v>
      </c>
      <c r="E2949" t="s">
        <v>18</v>
      </c>
      <c r="F2949">
        <v>44</v>
      </c>
      <c r="G2949">
        <v>41</v>
      </c>
      <c r="H2949">
        <v>93.181818181818201</v>
      </c>
      <c r="I2949">
        <v>166</v>
      </c>
      <c r="J2949">
        <v>0</v>
      </c>
      <c r="K2949">
        <v>27</v>
      </c>
      <c r="L2949">
        <v>33</v>
      </c>
      <c r="M2949" s="38"/>
    </row>
    <row r="2950" spans="1:13" x14ac:dyDescent="0.35">
      <c r="A2950" t="str">
        <f t="shared" si="46"/>
        <v>31 DayJuly-September 2024NHS Greater Glasgow &amp; ClydeMelanoma</v>
      </c>
      <c r="B2950" t="s">
        <v>199</v>
      </c>
      <c r="C2950" t="s">
        <v>196</v>
      </c>
      <c r="D2950" t="s">
        <v>11</v>
      </c>
      <c r="E2950" t="s">
        <v>18</v>
      </c>
      <c r="F2950">
        <v>114</v>
      </c>
      <c r="G2950">
        <v>113</v>
      </c>
      <c r="H2950">
        <v>99.122807017543906</v>
      </c>
      <c r="I2950">
        <v>36</v>
      </c>
      <c r="J2950">
        <v>1</v>
      </c>
      <c r="K2950">
        <v>18</v>
      </c>
      <c r="L2950">
        <v>24</v>
      </c>
      <c r="M2950" s="39"/>
    </row>
    <row r="2951" spans="1:13" x14ac:dyDescent="0.35">
      <c r="A2951" t="str">
        <f t="shared" si="46"/>
        <v>31 DayJuly-September 2024NHS HighlandMelanoma</v>
      </c>
      <c r="B2951" t="s">
        <v>199</v>
      </c>
      <c r="C2951" t="s">
        <v>196</v>
      </c>
      <c r="D2951" t="s">
        <v>1</v>
      </c>
      <c r="E2951" t="s">
        <v>18</v>
      </c>
      <c r="F2951">
        <v>25</v>
      </c>
      <c r="G2951">
        <v>24</v>
      </c>
      <c r="H2951">
        <v>96</v>
      </c>
      <c r="I2951">
        <v>32</v>
      </c>
      <c r="J2951">
        <v>0</v>
      </c>
      <c r="M2951" s="38"/>
    </row>
    <row r="2952" spans="1:13" x14ac:dyDescent="0.35">
      <c r="A2952" t="str">
        <f t="shared" si="46"/>
        <v>31 DayJuly-September 2024NHS LanarkshireMelanoma</v>
      </c>
      <c r="B2952" t="s">
        <v>199</v>
      </c>
      <c r="C2952" t="s">
        <v>196</v>
      </c>
      <c r="D2952" t="s">
        <v>2</v>
      </c>
      <c r="E2952" t="s">
        <v>18</v>
      </c>
      <c r="F2952">
        <v>34</v>
      </c>
      <c r="G2952">
        <v>34</v>
      </c>
      <c r="H2952">
        <v>100</v>
      </c>
      <c r="I2952">
        <v>26</v>
      </c>
      <c r="J2952">
        <v>2</v>
      </c>
      <c r="M2952" s="39"/>
    </row>
    <row r="2953" spans="1:13" x14ac:dyDescent="0.35">
      <c r="A2953" t="str">
        <f t="shared" si="46"/>
        <v>31 DayJuly-September 2024NHS LothianMelanoma</v>
      </c>
      <c r="B2953" t="s">
        <v>199</v>
      </c>
      <c r="C2953" t="s">
        <v>196</v>
      </c>
      <c r="D2953" t="s">
        <v>3</v>
      </c>
      <c r="E2953" t="s">
        <v>18</v>
      </c>
      <c r="F2953">
        <v>53</v>
      </c>
      <c r="G2953">
        <v>53</v>
      </c>
      <c r="H2953">
        <v>100</v>
      </c>
      <c r="I2953">
        <v>31</v>
      </c>
      <c r="J2953">
        <v>6</v>
      </c>
      <c r="K2953">
        <v>24</v>
      </c>
      <c r="L2953">
        <v>30</v>
      </c>
      <c r="M2953" s="38"/>
    </row>
    <row r="2954" spans="1:13" x14ac:dyDescent="0.35">
      <c r="A2954" t="str">
        <f t="shared" si="46"/>
        <v>31 DayJuly-September 2024NHS OrkneyMelanoma</v>
      </c>
      <c r="B2954" t="s">
        <v>199</v>
      </c>
      <c r="C2954" t="s">
        <v>196</v>
      </c>
      <c r="D2954" t="s">
        <v>4</v>
      </c>
      <c r="E2954" t="s">
        <v>18</v>
      </c>
      <c r="F2954">
        <v>1</v>
      </c>
      <c r="G2954">
        <v>1</v>
      </c>
      <c r="H2954">
        <v>100</v>
      </c>
      <c r="I2954">
        <v>0</v>
      </c>
      <c r="M2954" s="39"/>
    </row>
    <row r="2955" spans="1:13" x14ac:dyDescent="0.35">
      <c r="A2955" t="str">
        <f t="shared" si="46"/>
        <v>31 DayJuly-September 2024NHS ScotlandMelanoma</v>
      </c>
      <c r="B2955" t="s">
        <v>199</v>
      </c>
      <c r="C2955" t="s">
        <v>196</v>
      </c>
      <c r="D2955" t="s">
        <v>8</v>
      </c>
      <c r="E2955" t="s">
        <v>18</v>
      </c>
      <c r="F2955">
        <v>388</v>
      </c>
      <c r="G2955">
        <v>379</v>
      </c>
      <c r="H2955">
        <v>97.680412371133997</v>
      </c>
      <c r="I2955">
        <v>166</v>
      </c>
      <c r="J2955">
        <v>0</v>
      </c>
      <c r="K2955">
        <v>22</v>
      </c>
      <c r="L2955">
        <v>29</v>
      </c>
      <c r="M2955" s="38"/>
    </row>
    <row r="2956" spans="1:13" x14ac:dyDescent="0.35">
      <c r="A2956" t="str">
        <f t="shared" si="46"/>
        <v>31 DayJuly-September 2024NHS ShetlandMelanoma</v>
      </c>
      <c r="B2956" t="s">
        <v>199</v>
      </c>
      <c r="C2956" t="s">
        <v>196</v>
      </c>
      <c r="D2956" t="s">
        <v>5</v>
      </c>
      <c r="E2956" t="s">
        <v>18</v>
      </c>
      <c r="F2956">
        <v>3</v>
      </c>
      <c r="G2956">
        <v>3</v>
      </c>
      <c r="H2956">
        <v>100</v>
      </c>
      <c r="I2956">
        <v>1</v>
      </c>
      <c r="J2956">
        <v>0</v>
      </c>
      <c r="M2956" s="39"/>
    </row>
    <row r="2957" spans="1:13" x14ac:dyDescent="0.35">
      <c r="A2957" t="str">
        <f t="shared" si="46"/>
        <v>31 DayJuly-September 2024NHS TaysideMelanoma</v>
      </c>
      <c r="B2957" t="s">
        <v>199</v>
      </c>
      <c r="C2957" t="s">
        <v>196</v>
      </c>
      <c r="D2957" t="s">
        <v>6</v>
      </c>
      <c r="E2957" t="s">
        <v>18</v>
      </c>
      <c r="F2957">
        <v>28</v>
      </c>
      <c r="G2957">
        <v>26</v>
      </c>
      <c r="H2957">
        <v>92.857142857142904</v>
      </c>
      <c r="I2957">
        <v>37</v>
      </c>
      <c r="J2957">
        <v>1</v>
      </c>
      <c r="M2957" s="38"/>
    </row>
    <row r="2958" spans="1:13" x14ac:dyDescent="0.35">
      <c r="A2958" t="str">
        <f t="shared" si="46"/>
        <v>31 DayJuly-September 2024NHS Western IslesMelanoma</v>
      </c>
      <c r="B2958" t="s">
        <v>199</v>
      </c>
      <c r="C2958" t="s">
        <v>196</v>
      </c>
      <c r="D2958" t="s">
        <v>7</v>
      </c>
      <c r="E2958" t="s">
        <v>18</v>
      </c>
      <c r="F2958">
        <v>4</v>
      </c>
      <c r="G2958">
        <v>4</v>
      </c>
      <c r="H2958">
        <v>100</v>
      </c>
      <c r="I2958">
        <v>29</v>
      </c>
      <c r="J2958">
        <v>22</v>
      </c>
      <c r="M2958" s="38"/>
    </row>
    <row r="2959" spans="1:13" x14ac:dyDescent="0.35">
      <c r="A2959" t="str">
        <f t="shared" si="46"/>
        <v>31 DayJuly-September 2024SCANMelanoma</v>
      </c>
      <c r="B2959" t="s">
        <v>199</v>
      </c>
      <c r="C2959" t="s">
        <v>196</v>
      </c>
      <c r="D2959" t="s">
        <v>9</v>
      </c>
      <c r="E2959" t="s">
        <v>18</v>
      </c>
      <c r="F2959">
        <v>94</v>
      </c>
      <c r="G2959">
        <v>94</v>
      </c>
      <c r="H2959">
        <v>100</v>
      </c>
      <c r="I2959">
        <v>31</v>
      </c>
      <c r="J2959">
        <v>2</v>
      </c>
      <c r="K2959">
        <v>24</v>
      </c>
      <c r="L2959">
        <v>29</v>
      </c>
      <c r="M2959" s="39"/>
    </row>
    <row r="2960" spans="1:13" x14ac:dyDescent="0.35">
      <c r="A2960" t="str">
        <f t="shared" si="46"/>
        <v>31 DayJuly-September 2024WOSCANMelanoma</v>
      </c>
      <c r="B2960" t="s">
        <v>199</v>
      </c>
      <c r="C2960" t="s">
        <v>196</v>
      </c>
      <c r="D2960" t="s">
        <v>10</v>
      </c>
      <c r="E2960" t="s">
        <v>18</v>
      </c>
      <c r="F2960">
        <v>189</v>
      </c>
      <c r="G2960">
        <v>186</v>
      </c>
      <c r="H2960">
        <v>98.412698412698404</v>
      </c>
      <c r="I2960">
        <v>40</v>
      </c>
      <c r="J2960">
        <v>1</v>
      </c>
      <c r="K2960">
        <v>22</v>
      </c>
      <c r="L2960">
        <v>27</v>
      </c>
      <c r="M2960" s="38"/>
    </row>
    <row r="2961" spans="1:13" x14ac:dyDescent="0.35">
      <c r="A2961" t="str">
        <f t="shared" si="46"/>
        <v>31 DayJuly-September 2024NCAOvarian</v>
      </c>
      <c r="B2961" t="s">
        <v>199</v>
      </c>
      <c r="C2961" t="s">
        <v>196</v>
      </c>
      <c r="D2961" t="s">
        <v>150</v>
      </c>
      <c r="E2961" t="s">
        <v>19</v>
      </c>
      <c r="F2961">
        <v>27</v>
      </c>
      <c r="G2961">
        <v>26</v>
      </c>
      <c r="H2961">
        <v>96.296296296296305</v>
      </c>
      <c r="I2961">
        <v>45</v>
      </c>
      <c r="J2961">
        <v>5</v>
      </c>
      <c r="M2961" s="39"/>
    </row>
    <row r="2962" spans="1:13" x14ac:dyDescent="0.35">
      <c r="A2962" t="str">
        <f t="shared" ref="A2962:A3025" si="47">CONCATENATE(B2962,C2962,D2962,E2962)</f>
        <v>31 DayJuly-September 2024NHS Ayrshire &amp; ArranOvarian</v>
      </c>
      <c r="B2962" t="s">
        <v>199</v>
      </c>
      <c r="C2962" t="s">
        <v>196</v>
      </c>
      <c r="D2962" t="s">
        <v>162</v>
      </c>
      <c r="E2962" t="s">
        <v>19</v>
      </c>
      <c r="F2962">
        <v>4</v>
      </c>
      <c r="G2962">
        <v>4</v>
      </c>
      <c r="H2962">
        <v>100</v>
      </c>
      <c r="I2962">
        <v>29</v>
      </c>
      <c r="J2962">
        <v>0</v>
      </c>
      <c r="M2962" s="38"/>
    </row>
    <row r="2963" spans="1:13" x14ac:dyDescent="0.35">
      <c r="A2963" t="str">
        <f t="shared" si="47"/>
        <v>31 DayJuly-September 2024NHS BordersOvarian</v>
      </c>
      <c r="B2963" t="s">
        <v>199</v>
      </c>
      <c r="C2963" t="s">
        <v>196</v>
      </c>
      <c r="D2963" t="s">
        <v>0</v>
      </c>
      <c r="E2963" t="s">
        <v>19</v>
      </c>
      <c r="F2963">
        <v>1</v>
      </c>
      <c r="G2963">
        <v>1</v>
      </c>
      <c r="H2963">
        <v>100</v>
      </c>
      <c r="I2963">
        <v>0</v>
      </c>
      <c r="M2963" s="38"/>
    </row>
    <row r="2964" spans="1:13" x14ac:dyDescent="0.35">
      <c r="A2964" t="str">
        <f t="shared" si="47"/>
        <v>31 DayJuly-September 2024NHS Dumfries &amp; GallowayOvarian</v>
      </c>
      <c r="B2964" t="s">
        <v>199</v>
      </c>
      <c r="C2964" t="s">
        <v>196</v>
      </c>
      <c r="D2964" t="s">
        <v>163</v>
      </c>
      <c r="E2964" t="s">
        <v>19</v>
      </c>
      <c r="F2964">
        <v>6</v>
      </c>
      <c r="G2964">
        <v>6</v>
      </c>
      <c r="H2964">
        <v>100</v>
      </c>
      <c r="I2964">
        <v>27</v>
      </c>
      <c r="J2964">
        <v>6</v>
      </c>
      <c r="M2964" s="39"/>
    </row>
    <row r="2965" spans="1:13" x14ac:dyDescent="0.35">
      <c r="A2965" t="str">
        <f t="shared" si="47"/>
        <v>31 DayJuly-September 2024NHS FifeOvarian</v>
      </c>
      <c r="B2965" t="s">
        <v>199</v>
      </c>
      <c r="C2965" t="s">
        <v>196</v>
      </c>
      <c r="D2965" t="s">
        <v>164</v>
      </c>
      <c r="E2965" t="s">
        <v>19</v>
      </c>
      <c r="F2965">
        <v>7</v>
      </c>
      <c r="G2965">
        <v>7</v>
      </c>
      <c r="H2965">
        <v>100</v>
      </c>
      <c r="I2965">
        <v>27</v>
      </c>
      <c r="J2965">
        <v>15</v>
      </c>
      <c r="M2965" s="38"/>
    </row>
    <row r="2966" spans="1:13" x14ac:dyDescent="0.35">
      <c r="A2966" t="str">
        <f t="shared" si="47"/>
        <v>31 DayJuly-September 2024NHS Forth ValleyOvarian</v>
      </c>
      <c r="B2966" t="s">
        <v>199</v>
      </c>
      <c r="C2966" t="s">
        <v>196</v>
      </c>
      <c r="D2966" t="s">
        <v>165</v>
      </c>
      <c r="E2966" t="s">
        <v>19</v>
      </c>
      <c r="F2966">
        <v>2</v>
      </c>
      <c r="G2966">
        <v>2</v>
      </c>
      <c r="H2966">
        <v>100</v>
      </c>
      <c r="I2966">
        <v>8</v>
      </c>
      <c r="M2966" s="39"/>
    </row>
    <row r="2967" spans="1:13" x14ac:dyDescent="0.35">
      <c r="A2967" t="str">
        <f t="shared" si="47"/>
        <v>31 DayJuly-September 2024NHS GrampianOvarian</v>
      </c>
      <c r="B2967" t="s">
        <v>199</v>
      </c>
      <c r="C2967" t="s">
        <v>196</v>
      </c>
      <c r="D2967" t="s">
        <v>166</v>
      </c>
      <c r="E2967" t="s">
        <v>19</v>
      </c>
      <c r="F2967">
        <v>20</v>
      </c>
      <c r="G2967">
        <v>19</v>
      </c>
      <c r="H2967">
        <v>95</v>
      </c>
      <c r="I2967">
        <v>45</v>
      </c>
      <c r="J2967">
        <v>8</v>
      </c>
      <c r="M2967" s="38"/>
    </row>
    <row r="2968" spans="1:13" x14ac:dyDescent="0.35">
      <c r="A2968" t="str">
        <f t="shared" si="47"/>
        <v>31 DayJuly-September 2024NHS Greater Glasgow &amp; ClydeOvarian</v>
      </c>
      <c r="B2968" t="s">
        <v>199</v>
      </c>
      <c r="C2968" t="s">
        <v>196</v>
      </c>
      <c r="D2968" t="s">
        <v>11</v>
      </c>
      <c r="E2968" t="s">
        <v>19</v>
      </c>
      <c r="F2968">
        <v>48</v>
      </c>
      <c r="G2968">
        <v>47</v>
      </c>
      <c r="H2968">
        <v>97.9166666666667</v>
      </c>
      <c r="I2968">
        <v>61</v>
      </c>
      <c r="J2968">
        <v>8</v>
      </c>
      <c r="K2968">
        <v>18</v>
      </c>
      <c r="L2968">
        <v>24</v>
      </c>
      <c r="M2968" s="38"/>
    </row>
    <row r="2969" spans="1:13" x14ac:dyDescent="0.35">
      <c r="A2969" t="str">
        <f t="shared" si="47"/>
        <v>31 DayJuly-September 2024NHS HighlandOvarian</v>
      </c>
      <c r="B2969" t="s">
        <v>199</v>
      </c>
      <c r="C2969" t="s">
        <v>196</v>
      </c>
      <c r="D2969" t="s">
        <v>1</v>
      </c>
      <c r="E2969" t="s">
        <v>19</v>
      </c>
      <c r="F2969">
        <v>1</v>
      </c>
      <c r="G2969">
        <v>1</v>
      </c>
      <c r="H2969">
        <v>100</v>
      </c>
      <c r="I2969">
        <v>15</v>
      </c>
      <c r="M2969" s="39"/>
    </row>
    <row r="2970" spans="1:13" x14ac:dyDescent="0.35">
      <c r="A2970" t="str">
        <f t="shared" si="47"/>
        <v>31 DayJuly-September 2024NHS LanarkshireOvarian</v>
      </c>
      <c r="B2970" t="s">
        <v>199</v>
      </c>
      <c r="C2970" t="s">
        <v>196</v>
      </c>
      <c r="D2970" t="s">
        <v>2</v>
      </c>
      <c r="E2970" t="s">
        <v>19</v>
      </c>
      <c r="F2970">
        <v>5</v>
      </c>
      <c r="G2970">
        <v>5</v>
      </c>
      <c r="H2970">
        <v>100</v>
      </c>
      <c r="I2970">
        <v>6</v>
      </c>
      <c r="J2970">
        <v>4</v>
      </c>
      <c r="M2970" s="38"/>
    </row>
    <row r="2971" spans="1:13" x14ac:dyDescent="0.35">
      <c r="A2971" t="str">
        <f t="shared" si="47"/>
        <v>31 DayJuly-September 2024NHS LothianOvarian</v>
      </c>
      <c r="B2971" t="s">
        <v>199</v>
      </c>
      <c r="C2971" t="s">
        <v>196</v>
      </c>
      <c r="D2971" t="s">
        <v>3</v>
      </c>
      <c r="E2971" t="s">
        <v>19</v>
      </c>
      <c r="F2971">
        <v>24</v>
      </c>
      <c r="G2971">
        <v>24</v>
      </c>
      <c r="H2971">
        <v>100</v>
      </c>
      <c r="I2971">
        <v>28</v>
      </c>
      <c r="J2971">
        <v>14</v>
      </c>
      <c r="M2971" s="39"/>
    </row>
    <row r="2972" spans="1:13" x14ac:dyDescent="0.35">
      <c r="A2972" t="str">
        <f t="shared" si="47"/>
        <v>31 DayJuly-September 2024NHS ScotlandOvarian</v>
      </c>
      <c r="B2972" t="s">
        <v>199</v>
      </c>
      <c r="C2972" t="s">
        <v>196</v>
      </c>
      <c r="D2972" t="s">
        <v>8</v>
      </c>
      <c r="E2972" t="s">
        <v>19</v>
      </c>
      <c r="F2972">
        <v>124</v>
      </c>
      <c r="G2972">
        <v>122</v>
      </c>
      <c r="H2972">
        <v>98.387096774193594</v>
      </c>
      <c r="I2972">
        <v>61</v>
      </c>
      <c r="J2972">
        <v>8</v>
      </c>
      <c r="K2972">
        <v>24</v>
      </c>
      <c r="L2972">
        <v>27</v>
      </c>
      <c r="M2972" s="38"/>
    </row>
    <row r="2973" spans="1:13" x14ac:dyDescent="0.35">
      <c r="A2973" t="str">
        <f t="shared" si="47"/>
        <v>31 DayJuly-September 2024NHS TaysideOvarian</v>
      </c>
      <c r="B2973" t="s">
        <v>199</v>
      </c>
      <c r="C2973" t="s">
        <v>196</v>
      </c>
      <c r="D2973" t="s">
        <v>6</v>
      </c>
      <c r="E2973" t="s">
        <v>19</v>
      </c>
      <c r="F2973">
        <v>6</v>
      </c>
      <c r="G2973">
        <v>6</v>
      </c>
      <c r="H2973">
        <v>100</v>
      </c>
      <c r="I2973">
        <v>24</v>
      </c>
      <c r="J2973">
        <v>3</v>
      </c>
      <c r="M2973" s="39"/>
    </row>
    <row r="2974" spans="1:13" x14ac:dyDescent="0.35">
      <c r="A2974" t="str">
        <f t="shared" si="47"/>
        <v>31 DayJuly-September 2024SCANOvarian</v>
      </c>
      <c r="B2974" t="s">
        <v>199</v>
      </c>
      <c r="C2974" t="s">
        <v>196</v>
      </c>
      <c r="D2974" t="s">
        <v>9</v>
      </c>
      <c r="E2974" t="s">
        <v>19</v>
      </c>
      <c r="F2974">
        <v>38</v>
      </c>
      <c r="G2974">
        <v>38</v>
      </c>
      <c r="H2974">
        <v>100</v>
      </c>
      <c r="I2974">
        <v>28</v>
      </c>
      <c r="J2974">
        <v>13</v>
      </c>
      <c r="M2974" s="38"/>
    </row>
    <row r="2975" spans="1:13" x14ac:dyDescent="0.35">
      <c r="A2975" t="str">
        <f t="shared" si="47"/>
        <v>31 DayJuly-September 2024WOSCANOvarian</v>
      </c>
      <c r="B2975" t="s">
        <v>199</v>
      </c>
      <c r="C2975" t="s">
        <v>196</v>
      </c>
      <c r="D2975" t="s">
        <v>10</v>
      </c>
      <c r="E2975" t="s">
        <v>19</v>
      </c>
      <c r="F2975">
        <v>59</v>
      </c>
      <c r="G2975">
        <v>58</v>
      </c>
      <c r="H2975">
        <v>98.305084745762699</v>
      </c>
      <c r="I2975">
        <v>61</v>
      </c>
      <c r="J2975">
        <v>7</v>
      </c>
      <c r="K2975">
        <v>17</v>
      </c>
      <c r="L2975">
        <v>24</v>
      </c>
      <c r="M2975" s="39"/>
    </row>
    <row r="2976" spans="1:13" x14ac:dyDescent="0.35">
      <c r="A2976" t="str">
        <f t="shared" si="47"/>
        <v>31 DayJuly-September 2024NCAUpper GI</v>
      </c>
      <c r="B2976" t="s">
        <v>199</v>
      </c>
      <c r="C2976" t="s">
        <v>196</v>
      </c>
      <c r="D2976" t="s">
        <v>150</v>
      </c>
      <c r="E2976" t="s">
        <v>160</v>
      </c>
      <c r="F2976">
        <v>178</v>
      </c>
      <c r="G2976">
        <v>174</v>
      </c>
      <c r="H2976">
        <v>97.752808988764002</v>
      </c>
      <c r="I2976">
        <v>41</v>
      </c>
      <c r="J2976">
        <v>1</v>
      </c>
      <c r="K2976">
        <v>22</v>
      </c>
      <c r="L2976">
        <v>26</v>
      </c>
      <c r="M2976" s="38"/>
    </row>
    <row r="2977" spans="1:13" x14ac:dyDescent="0.35">
      <c r="A2977" t="str">
        <f t="shared" si="47"/>
        <v>31 DayJuly-September 2024NHS Ayrshire &amp; ArranUpper GI</v>
      </c>
      <c r="B2977" t="s">
        <v>199</v>
      </c>
      <c r="C2977" t="s">
        <v>196</v>
      </c>
      <c r="D2977" t="s">
        <v>162</v>
      </c>
      <c r="E2977" t="s">
        <v>160</v>
      </c>
      <c r="F2977">
        <v>44</v>
      </c>
      <c r="G2977">
        <v>44</v>
      </c>
      <c r="H2977">
        <v>100</v>
      </c>
      <c r="I2977">
        <v>10</v>
      </c>
      <c r="J2977">
        <v>0</v>
      </c>
      <c r="K2977">
        <v>5</v>
      </c>
      <c r="L2977">
        <v>7</v>
      </c>
      <c r="M2977" s="39"/>
    </row>
    <row r="2978" spans="1:13" x14ac:dyDescent="0.35">
      <c r="A2978" t="str">
        <f t="shared" si="47"/>
        <v>31 DayJuly-September 2024NHS BordersUpper GI</v>
      </c>
      <c r="B2978" t="s">
        <v>199</v>
      </c>
      <c r="C2978" t="s">
        <v>196</v>
      </c>
      <c r="D2978" t="s">
        <v>0</v>
      </c>
      <c r="E2978" t="s">
        <v>160</v>
      </c>
      <c r="F2978">
        <v>7</v>
      </c>
      <c r="G2978">
        <v>7</v>
      </c>
      <c r="H2978">
        <v>100</v>
      </c>
      <c r="I2978">
        <v>22</v>
      </c>
      <c r="J2978">
        <v>3</v>
      </c>
      <c r="M2978" s="38"/>
    </row>
    <row r="2979" spans="1:13" x14ac:dyDescent="0.35">
      <c r="A2979" t="str">
        <f t="shared" si="47"/>
        <v>31 DayJuly-September 2024NHS Dumfries &amp; GallowayUpper GI</v>
      </c>
      <c r="B2979" t="s">
        <v>199</v>
      </c>
      <c r="C2979" t="s">
        <v>196</v>
      </c>
      <c r="D2979" t="s">
        <v>163</v>
      </c>
      <c r="E2979" t="s">
        <v>160</v>
      </c>
      <c r="F2979">
        <v>18</v>
      </c>
      <c r="G2979">
        <v>18</v>
      </c>
      <c r="H2979">
        <v>100</v>
      </c>
      <c r="I2979">
        <v>21</v>
      </c>
      <c r="J2979">
        <v>0</v>
      </c>
      <c r="M2979" s="39"/>
    </row>
    <row r="2980" spans="1:13" x14ac:dyDescent="0.35">
      <c r="A2980" t="str">
        <f t="shared" si="47"/>
        <v>31 DayJuly-September 2024NHS FifeUpper GI</v>
      </c>
      <c r="B2980" t="s">
        <v>199</v>
      </c>
      <c r="C2980" t="s">
        <v>196</v>
      </c>
      <c r="D2980" t="s">
        <v>164</v>
      </c>
      <c r="E2980" t="s">
        <v>160</v>
      </c>
      <c r="F2980">
        <v>31</v>
      </c>
      <c r="G2980">
        <v>31</v>
      </c>
      <c r="H2980">
        <v>100</v>
      </c>
      <c r="I2980">
        <v>22</v>
      </c>
      <c r="J2980">
        <v>0</v>
      </c>
      <c r="M2980" s="38"/>
    </row>
    <row r="2981" spans="1:13" x14ac:dyDescent="0.35">
      <c r="A2981" t="str">
        <f t="shared" si="47"/>
        <v>31 DayJuly-September 2024NHS Forth ValleyUpper GI</v>
      </c>
      <c r="B2981" t="s">
        <v>199</v>
      </c>
      <c r="C2981" t="s">
        <v>196</v>
      </c>
      <c r="D2981" t="s">
        <v>165</v>
      </c>
      <c r="E2981" t="s">
        <v>160</v>
      </c>
      <c r="F2981">
        <v>29</v>
      </c>
      <c r="G2981">
        <v>29</v>
      </c>
      <c r="H2981">
        <v>100</v>
      </c>
      <c r="I2981">
        <v>9</v>
      </c>
      <c r="J2981">
        <v>0</v>
      </c>
      <c r="M2981" s="39"/>
    </row>
    <row r="2982" spans="1:13" x14ac:dyDescent="0.35">
      <c r="A2982" t="str">
        <f t="shared" si="47"/>
        <v>31 DayJuly-September 2024NHS GrampianUpper GI</v>
      </c>
      <c r="B2982" t="s">
        <v>199</v>
      </c>
      <c r="C2982" t="s">
        <v>196</v>
      </c>
      <c r="D2982" t="s">
        <v>166</v>
      </c>
      <c r="E2982" t="s">
        <v>160</v>
      </c>
      <c r="F2982">
        <v>74</v>
      </c>
      <c r="G2982">
        <v>74</v>
      </c>
      <c r="H2982">
        <v>100</v>
      </c>
      <c r="I2982">
        <v>30</v>
      </c>
      <c r="J2982">
        <v>1</v>
      </c>
      <c r="K2982">
        <v>21</v>
      </c>
      <c r="L2982">
        <v>24</v>
      </c>
      <c r="M2982" s="38"/>
    </row>
    <row r="2983" spans="1:13" x14ac:dyDescent="0.35">
      <c r="A2983" t="str">
        <f t="shared" si="47"/>
        <v>31 DayJuly-September 2024NHS Greater Glasgow &amp; ClydeUpper GI</v>
      </c>
      <c r="B2983" t="s">
        <v>199</v>
      </c>
      <c r="C2983" t="s">
        <v>196</v>
      </c>
      <c r="D2983" t="s">
        <v>11</v>
      </c>
      <c r="E2983" t="s">
        <v>160</v>
      </c>
      <c r="F2983">
        <v>187</v>
      </c>
      <c r="G2983">
        <v>183</v>
      </c>
      <c r="H2983">
        <v>97.860962566844904</v>
      </c>
      <c r="I2983">
        <v>55</v>
      </c>
      <c r="J2983">
        <v>3</v>
      </c>
      <c r="K2983">
        <v>18</v>
      </c>
      <c r="L2983">
        <v>22</v>
      </c>
      <c r="M2983" s="38"/>
    </row>
    <row r="2984" spans="1:13" x14ac:dyDescent="0.35">
      <c r="A2984" t="str">
        <f t="shared" si="47"/>
        <v>31 DayJuly-September 2024NHS HighlandUpper GI</v>
      </c>
      <c r="B2984" t="s">
        <v>199</v>
      </c>
      <c r="C2984" t="s">
        <v>196</v>
      </c>
      <c r="D2984" t="s">
        <v>1</v>
      </c>
      <c r="E2984" t="s">
        <v>160</v>
      </c>
      <c r="F2984">
        <v>49</v>
      </c>
      <c r="G2984">
        <v>45</v>
      </c>
      <c r="H2984">
        <v>91.836734693877602</v>
      </c>
      <c r="I2984">
        <v>41</v>
      </c>
      <c r="J2984">
        <v>4</v>
      </c>
      <c r="K2984">
        <v>27</v>
      </c>
      <c r="L2984">
        <v>38</v>
      </c>
      <c r="M2984" s="39"/>
    </row>
    <row r="2985" spans="1:13" x14ac:dyDescent="0.35">
      <c r="A2985" t="str">
        <f t="shared" si="47"/>
        <v>31 DayJuly-September 2024NHS LanarkshireUpper GI</v>
      </c>
      <c r="B2985" t="s">
        <v>199</v>
      </c>
      <c r="C2985" t="s">
        <v>196</v>
      </c>
      <c r="D2985" t="s">
        <v>2</v>
      </c>
      <c r="E2985" t="s">
        <v>160</v>
      </c>
      <c r="F2985">
        <v>41</v>
      </c>
      <c r="G2985">
        <v>41</v>
      </c>
      <c r="H2985">
        <v>100</v>
      </c>
      <c r="I2985">
        <v>18</v>
      </c>
      <c r="J2985">
        <v>0</v>
      </c>
      <c r="K2985">
        <v>2</v>
      </c>
      <c r="L2985">
        <v>14</v>
      </c>
      <c r="M2985" s="38"/>
    </row>
    <row r="2986" spans="1:13" x14ac:dyDescent="0.35">
      <c r="A2986" t="str">
        <f t="shared" si="47"/>
        <v>31 DayJuly-September 2024NHS LothianUpper GI</v>
      </c>
      <c r="B2986" t="s">
        <v>199</v>
      </c>
      <c r="C2986" t="s">
        <v>196</v>
      </c>
      <c r="D2986" t="s">
        <v>3</v>
      </c>
      <c r="E2986" t="s">
        <v>160</v>
      </c>
      <c r="F2986">
        <v>149</v>
      </c>
      <c r="G2986">
        <v>146</v>
      </c>
      <c r="H2986">
        <v>97.986577181208105</v>
      </c>
      <c r="I2986">
        <v>51</v>
      </c>
      <c r="J2986">
        <v>5</v>
      </c>
      <c r="K2986">
        <v>23</v>
      </c>
      <c r="L2986">
        <v>29</v>
      </c>
      <c r="M2986" s="39"/>
    </row>
    <row r="2987" spans="1:13" x14ac:dyDescent="0.35">
      <c r="A2987" t="str">
        <f t="shared" si="47"/>
        <v>31 DayJuly-September 2024NHS OrkneyUpper GI</v>
      </c>
      <c r="B2987" t="s">
        <v>199</v>
      </c>
      <c r="C2987" t="s">
        <v>196</v>
      </c>
      <c r="D2987" t="s">
        <v>4</v>
      </c>
      <c r="E2987" t="s">
        <v>160</v>
      </c>
      <c r="F2987">
        <v>2</v>
      </c>
      <c r="G2987">
        <v>2</v>
      </c>
      <c r="H2987">
        <v>100</v>
      </c>
      <c r="I2987">
        <v>16</v>
      </c>
      <c r="M2987" s="38"/>
    </row>
    <row r="2988" spans="1:13" x14ac:dyDescent="0.35">
      <c r="A2988" t="str">
        <f t="shared" si="47"/>
        <v>31 DayJuly-September 2024NHS ScotlandUpper GI</v>
      </c>
      <c r="B2988" t="s">
        <v>199</v>
      </c>
      <c r="C2988" t="s">
        <v>196</v>
      </c>
      <c r="D2988" t="s">
        <v>8</v>
      </c>
      <c r="E2988" t="s">
        <v>160</v>
      </c>
      <c r="F2988">
        <v>684</v>
      </c>
      <c r="G2988">
        <v>673</v>
      </c>
      <c r="H2988">
        <v>98.391812865497101</v>
      </c>
      <c r="I2988">
        <v>55</v>
      </c>
      <c r="J2988">
        <v>1</v>
      </c>
      <c r="K2988">
        <v>21</v>
      </c>
      <c r="L2988">
        <v>24</v>
      </c>
      <c r="M2988" s="39"/>
    </row>
    <row r="2989" spans="1:13" x14ac:dyDescent="0.35">
      <c r="A2989" t="str">
        <f t="shared" si="47"/>
        <v>31 DayJuly-September 2024NHS ShetlandUpper GI</v>
      </c>
      <c r="B2989" t="s">
        <v>199</v>
      </c>
      <c r="C2989" t="s">
        <v>196</v>
      </c>
      <c r="D2989" t="s">
        <v>5</v>
      </c>
      <c r="E2989" t="s">
        <v>160</v>
      </c>
      <c r="F2989">
        <v>2</v>
      </c>
      <c r="G2989">
        <v>2</v>
      </c>
      <c r="H2989">
        <v>100</v>
      </c>
      <c r="I2989">
        <v>2</v>
      </c>
      <c r="M2989" s="38"/>
    </row>
    <row r="2990" spans="1:13" x14ac:dyDescent="0.35">
      <c r="A2990" t="str">
        <f t="shared" si="47"/>
        <v>31 DayJuly-September 2024NHS TaysideUpper GI</v>
      </c>
      <c r="B2990" t="s">
        <v>199</v>
      </c>
      <c r="C2990" t="s">
        <v>196</v>
      </c>
      <c r="D2990" t="s">
        <v>6</v>
      </c>
      <c r="E2990" t="s">
        <v>160</v>
      </c>
      <c r="F2990">
        <v>48</v>
      </c>
      <c r="G2990">
        <v>48</v>
      </c>
      <c r="H2990">
        <v>100</v>
      </c>
      <c r="I2990">
        <v>28</v>
      </c>
      <c r="J2990">
        <v>0</v>
      </c>
      <c r="K2990">
        <v>22</v>
      </c>
      <c r="L2990">
        <v>23</v>
      </c>
      <c r="M2990" s="39"/>
    </row>
    <row r="2991" spans="1:13" x14ac:dyDescent="0.35">
      <c r="A2991" t="str">
        <f t="shared" si="47"/>
        <v>31 DayJuly-September 2024NHS Western IslesUpper GI</v>
      </c>
      <c r="B2991" t="s">
        <v>199</v>
      </c>
      <c r="C2991" t="s">
        <v>196</v>
      </c>
      <c r="D2991" t="s">
        <v>7</v>
      </c>
      <c r="E2991" t="s">
        <v>160</v>
      </c>
      <c r="F2991">
        <v>3</v>
      </c>
      <c r="G2991">
        <v>3</v>
      </c>
      <c r="H2991">
        <v>100</v>
      </c>
      <c r="I2991">
        <v>0</v>
      </c>
      <c r="J2991">
        <v>0</v>
      </c>
      <c r="M2991" s="38"/>
    </row>
    <row r="2992" spans="1:13" x14ac:dyDescent="0.35">
      <c r="A2992" t="str">
        <f t="shared" si="47"/>
        <v>31 DayJuly-September 2024SCANUpper GI</v>
      </c>
      <c r="B2992" t="s">
        <v>199</v>
      </c>
      <c r="C2992" t="s">
        <v>196</v>
      </c>
      <c r="D2992" t="s">
        <v>9</v>
      </c>
      <c r="E2992" t="s">
        <v>160</v>
      </c>
      <c r="F2992">
        <v>205</v>
      </c>
      <c r="G2992">
        <v>202</v>
      </c>
      <c r="H2992">
        <v>98.536585365853696</v>
      </c>
      <c r="I2992">
        <v>51</v>
      </c>
      <c r="J2992">
        <v>3</v>
      </c>
      <c r="K2992">
        <v>22</v>
      </c>
      <c r="L2992">
        <v>27</v>
      </c>
      <c r="M2992" s="39"/>
    </row>
    <row r="2993" spans="1:13" x14ac:dyDescent="0.35">
      <c r="A2993" t="str">
        <f t="shared" si="47"/>
        <v>31 DayJuly-September 2024WOSCANUpper GI</v>
      </c>
      <c r="B2993" t="s">
        <v>199</v>
      </c>
      <c r="C2993" t="s">
        <v>196</v>
      </c>
      <c r="D2993" t="s">
        <v>10</v>
      </c>
      <c r="E2993" t="s">
        <v>160</v>
      </c>
      <c r="F2993">
        <v>301</v>
      </c>
      <c r="G2993">
        <v>297</v>
      </c>
      <c r="H2993">
        <v>98.671096345514997</v>
      </c>
      <c r="I2993">
        <v>55</v>
      </c>
      <c r="J2993">
        <v>0</v>
      </c>
      <c r="K2993">
        <v>17</v>
      </c>
      <c r="L2993">
        <v>20</v>
      </c>
      <c r="M2993" s="38"/>
    </row>
    <row r="2994" spans="1:13" x14ac:dyDescent="0.35">
      <c r="A2994" t="str">
        <f t="shared" si="47"/>
        <v>31 DayJuly-September 2024NCAUpper GI - Hepatopancreatobiliary</v>
      </c>
      <c r="B2994" t="s">
        <v>199</v>
      </c>
      <c r="C2994" t="s">
        <v>196</v>
      </c>
      <c r="D2994" t="s">
        <v>150</v>
      </c>
      <c r="E2994" t="s">
        <v>167</v>
      </c>
      <c r="F2994">
        <v>97</v>
      </c>
      <c r="G2994">
        <v>96</v>
      </c>
      <c r="H2994">
        <v>98.9690721649485</v>
      </c>
      <c r="I2994">
        <v>41</v>
      </c>
      <c r="J2994">
        <v>0</v>
      </c>
      <c r="K2994">
        <v>21</v>
      </c>
      <c r="L2994">
        <v>23</v>
      </c>
      <c r="M2994" s="39"/>
    </row>
    <row r="2995" spans="1:13" x14ac:dyDescent="0.35">
      <c r="A2995" t="str">
        <f t="shared" si="47"/>
        <v>31 DayJuly-September 2024NHS Ayrshire &amp; ArranUpper GI - Hepatopancreatobiliary</v>
      </c>
      <c r="B2995" t="s">
        <v>199</v>
      </c>
      <c r="C2995" t="s">
        <v>196</v>
      </c>
      <c r="D2995" t="s">
        <v>162</v>
      </c>
      <c r="E2995" t="s">
        <v>167</v>
      </c>
      <c r="F2995">
        <v>20</v>
      </c>
      <c r="G2995">
        <v>20</v>
      </c>
      <c r="H2995">
        <v>100</v>
      </c>
      <c r="I2995">
        <v>3</v>
      </c>
      <c r="J2995">
        <v>0</v>
      </c>
      <c r="M2995" s="38"/>
    </row>
    <row r="2996" spans="1:13" x14ac:dyDescent="0.35">
      <c r="A2996" t="str">
        <f t="shared" si="47"/>
        <v>31 DayJuly-September 2024NHS Dumfries &amp; GallowayUpper GI - Hepatopancreatobiliary</v>
      </c>
      <c r="B2996" t="s">
        <v>199</v>
      </c>
      <c r="C2996" t="s">
        <v>196</v>
      </c>
      <c r="D2996" t="s">
        <v>163</v>
      </c>
      <c r="E2996" t="s">
        <v>167</v>
      </c>
      <c r="F2996">
        <v>14</v>
      </c>
      <c r="G2996">
        <v>14</v>
      </c>
      <c r="H2996">
        <v>100</v>
      </c>
      <c r="I2996">
        <v>2</v>
      </c>
      <c r="J2996">
        <v>0</v>
      </c>
      <c r="M2996" s="39"/>
    </row>
    <row r="2997" spans="1:13" x14ac:dyDescent="0.35">
      <c r="A2997" t="str">
        <f t="shared" si="47"/>
        <v>31 DayJuly-September 2024NHS FifeUpper GI - Hepatopancreatobiliary</v>
      </c>
      <c r="B2997" t="s">
        <v>199</v>
      </c>
      <c r="C2997" t="s">
        <v>196</v>
      </c>
      <c r="D2997" t="s">
        <v>164</v>
      </c>
      <c r="E2997" t="s">
        <v>167</v>
      </c>
      <c r="F2997">
        <v>14</v>
      </c>
      <c r="G2997">
        <v>14</v>
      </c>
      <c r="H2997">
        <v>100</v>
      </c>
      <c r="I2997">
        <v>8</v>
      </c>
      <c r="J2997">
        <v>0</v>
      </c>
      <c r="M2997" s="38"/>
    </row>
    <row r="2998" spans="1:13" x14ac:dyDescent="0.35">
      <c r="A2998" t="str">
        <f t="shared" si="47"/>
        <v>31 DayJuly-September 2024NHS Forth ValleyUpper GI - Hepatopancreatobiliary</v>
      </c>
      <c r="B2998" t="s">
        <v>199</v>
      </c>
      <c r="C2998" t="s">
        <v>196</v>
      </c>
      <c r="D2998" t="s">
        <v>165</v>
      </c>
      <c r="E2998" t="s">
        <v>167</v>
      </c>
      <c r="F2998">
        <v>20</v>
      </c>
      <c r="G2998">
        <v>20</v>
      </c>
      <c r="H2998">
        <v>100</v>
      </c>
      <c r="I2998">
        <v>9</v>
      </c>
      <c r="J2998">
        <v>0</v>
      </c>
      <c r="M2998" s="39"/>
    </row>
    <row r="2999" spans="1:13" x14ac:dyDescent="0.35">
      <c r="A2999" t="str">
        <f t="shared" si="47"/>
        <v>31 DayJuly-September 2024NHS GrampianUpper GI - Hepatopancreatobiliary</v>
      </c>
      <c r="B2999" t="s">
        <v>199</v>
      </c>
      <c r="C2999" t="s">
        <v>196</v>
      </c>
      <c r="D2999" t="s">
        <v>166</v>
      </c>
      <c r="E2999" t="s">
        <v>167</v>
      </c>
      <c r="F2999">
        <v>44</v>
      </c>
      <c r="G2999">
        <v>44</v>
      </c>
      <c r="H2999">
        <v>100</v>
      </c>
      <c r="I2999">
        <v>30</v>
      </c>
      <c r="J2999">
        <v>0</v>
      </c>
      <c r="K2999">
        <v>15</v>
      </c>
      <c r="L2999">
        <v>21</v>
      </c>
      <c r="M2999" s="38"/>
    </row>
    <row r="3000" spans="1:13" x14ac:dyDescent="0.35">
      <c r="A3000" t="str">
        <f t="shared" si="47"/>
        <v>31 DayJuly-September 2024NHS Greater Glasgow &amp; ClydeUpper GI - Hepatopancreatobiliary</v>
      </c>
      <c r="B3000" t="s">
        <v>199</v>
      </c>
      <c r="C3000" t="s">
        <v>196</v>
      </c>
      <c r="D3000" t="s">
        <v>11</v>
      </c>
      <c r="E3000" t="s">
        <v>167</v>
      </c>
      <c r="F3000">
        <v>101</v>
      </c>
      <c r="G3000">
        <v>97</v>
      </c>
      <c r="H3000">
        <v>96.039603960395993</v>
      </c>
      <c r="I3000">
        <v>55</v>
      </c>
      <c r="J3000">
        <v>0</v>
      </c>
      <c r="K3000">
        <v>18</v>
      </c>
      <c r="L3000">
        <v>26</v>
      </c>
      <c r="M3000" s="39"/>
    </row>
    <row r="3001" spans="1:13" x14ac:dyDescent="0.35">
      <c r="A3001" t="str">
        <f t="shared" si="47"/>
        <v>31 DayJuly-September 2024NHS HighlandUpper GI - Hepatopancreatobiliary</v>
      </c>
      <c r="B3001" t="s">
        <v>199</v>
      </c>
      <c r="C3001" t="s">
        <v>196</v>
      </c>
      <c r="D3001" t="s">
        <v>1</v>
      </c>
      <c r="E3001" t="s">
        <v>167</v>
      </c>
      <c r="F3001">
        <v>28</v>
      </c>
      <c r="G3001">
        <v>27</v>
      </c>
      <c r="H3001">
        <v>96.428571428571402</v>
      </c>
      <c r="I3001">
        <v>41</v>
      </c>
      <c r="J3001">
        <v>0</v>
      </c>
      <c r="M3001" s="38"/>
    </row>
    <row r="3002" spans="1:13" x14ac:dyDescent="0.35">
      <c r="A3002" t="str">
        <f t="shared" si="47"/>
        <v>31 DayJuly-September 2024NHS LanarkshireUpper GI - Hepatopancreatobiliary</v>
      </c>
      <c r="B3002" t="s">
        <v>199</v>
      </c>
      <c r="C3002" t="s">
        <v>196</v>
      </c>
      <c r="D3002" t="s">
        <v>2</v>
      </c>
      <c r="E3002" t="s">
        <v>167</v>
      </c>
      <c r="F3002">
        <v>15</v>
      </c>
      <c r="G3002">
        <v>15</v>
      </c>
      <c r="H3002">
        <v>100</v>
      </c>
      <c r="I3002">
        <v>0</v>
      </c>
      <c r="J3002">
        <v>0</v>
      </c>
      <c r="M3002" s="39"/>
    </row>
    <row r="3003" spans="1:13" x14ac:dyDescent="0.35">
      <c r="A3003" t="str">
        <f t="shared" si="47"/>
        <v>31 DayJuly-September 2024NHS LothianUpper GI - Hepatopancreatobiliary</v>
      </c>
      <c r="B3003" t="s">
        <v>199</v>
      </c>
      <c r="C3003" t="s">
        <v>196</v>
      </c>
      <c r="D3003" t="s">
        <v>3</v>
      </c>
      <c r="E3003" t="s">
        <v>167</v>
      </c>
      <c r="F3003">
        <v>88</v>
      </c>
      <c r="G3003">
        <v>85</v>
      </c>
      <c r="H3003">
        <v>96.590909090909093</v>
      </c>
      <c r="I3003">
        <v>51</v>
      </c>
      <c r="J3003">
        <v>4</v>
      </c>
      <c r="K3003">
        <v>27</v>
      </c>
      <c r="L3003">
        <v>31</v>
      </c>
      <c r="M3003" s="38"/>
    </row>
    <row r="3004" spans="1:13" x14ac:dyDescent="0.35">
      <c r="A3004" t="str">
        <f t="shared" si="47"/>
        <v>31 DayJuly-September 2024NHS ScotlandUpper GI - Hepatopancreatobiliary</v>
      </c>
      <c r="B3004" t="s">
        <v>199</v>
      </c>
      <c r="C3004" t="s">
        <v>196</v>
      </c>
      <c r="D3004" t="s">
        <v>8</v>
      </c>
      <c r="E3004" t="s">
        <v>167</v>
      </c>
      <c r="F3004">
        <v>369</v>
      </c>
      <c r="G3004">
        <v>361</v>
      </c>
      <c r="H3004">
        <v>97.831978319783204</v>
      </c>
      <c r="I3004">
        <v>55</v>
      </c>
      <c r="J3004">
        <v>0</v>
      </c>
      <c r="K3004">
        <v>20</v>
      </c>
      <c r="L3004">
        <v>27</v>
      </c>
      <c r="M3004" s="39"/>
    </row>
    <row r="3005" spans="1:13" x14ac:dyDescent="0.35">
      <c r="A3005" t="str">
        <f t="shared" si="47"/>
        <v>31 DayJuly-September 2024NHS ShetlandUpper GI - Hepatopancreatobiliary</v>
      </c>
      <c r="B3005" t="s">
        <v>199</v>
      </c>
      <c r="C3005" t="s">
        <v>196</v>
      </c>
      <c r="D3005" t="s">
        <v>5</v>
      </c>
      <c r="E3005" t="s">
        <v>167</v>
      </c>
      <c r="F3005">
        <v>1</v>
      </c>
      <c r="G3005">
        <v>1</v>
      </c>
      <c r="H3005">
        <v>100</v>
      </c>
      <c r="I3005">
        <v>0</v>
      </c>
      <c r="M3005" s="38"/>
    </row>
    <row r="3006" spans="1:13" x14ac:dyDescent="0.35">
      <c r="A3006" t="str">
        <f t="shared" si="47"/>
        <v>31 DayJuly-September 2024NHS TaysideUpper GI - Hepatopancreatobiliary</v>
      </c>
      <c r="B3006" t="s">
        <v>199</v>
      </c>
      <c r="C3006" t="s">
        <v>196</v>
      </c>
      <c r="D3006" t="s">
        <v>6</v>
      </c>
      <c r="E3006" t="s">
        <v>167</v>
      </c>
      <c r="F3006">
        <v>22</v>
      </c>
      <c r="G3006">
        <v>22</v>
      </c>
      <c r="H3006">
        <v>100</v>
      </c>
      <c r="I3006">
        <v>28</v>
      </c>
      <c r="J3006">
        <v>0</v>
      </c>
      <c r="M3006" s="39"/>
    </row>
    <row r="3007" spans="1:13" x14ac:dyDescent="0.35">
      <c r="A3007" t="str">
        <f t="shared" si="47"/>
        <v>31 DayJuly-September 2024NHS Western IslesUpper GI - Hepatopancreatobiliary</v>
      </c>
      <c r="B3007" t="s">
        <v>199</v>
      </c>
      <c r="C3007" t="s">
        <v>196</v>
      </c>
      <c r="D3007" t="s">
        <v>7</v>
      </c>
      <c r="E3007" t="s">
        <v>167</v>
      </c>
      <c r="F3007">
        <v>2</v>
      </c>
      <c r="G3007">
        <v>2</v>
      </c>
      <c r="H3007">
        <v>100</v>
      </c>
      <c r="I3007">
        <v>0</v>
      </c>
      <c r="M3007" s="38"/>
    </row>
    <row r="3008" spans="1:13" x14ac:dyDescent="0.35">
      <c r="A3008" t="str">
        <f t="shared" si="47"/>
        <v>31 DayJuly-September 2024SCANUpper GI - Hepatopancreatobiliary</v>
      </c>
      <c r="B3008" t="s">
        <v>199</v>
      </c>
      <c r="C3008" t="s">
        <v>196</v>
      </c>
      <c r="D3008" t="s">
        <v>9</v>
      </c>
      <c r="E3008" t="s">
        <v>167</v>
      </c>
      <c r="F3008">
        <v>116</v>
      </c>
      <c r="G3008">
        <v>113</v>
      </c>
      <c r="H3008">
        <v>97.413793103448299</v>
      </c>
      <c r="I3008">
        <v>51</v>
      </c>
      <c r="J3008">
        <v>2</v>
      </c>
      <c r="K3008">
        <v>23</v>
      </c>
      <c r="L3008">
        <v>29</v>
      </c>
      <c r="M3008" s="39"/>
    </row>
    <row r="3009" spans="1:13" x14ac:dyDescent="0.35">
      <c r="A3009" t="str">
        <f t="shared" si="47"/>
        <v>31 DayJuly-September 2024WOSCANUpper GI - Hepatopancreatobiliary</v>
      </c>
      <c r="B3009" t="s">
        <v>199</v>
      </c>
      <c r="C3009" t="s">
        <v>196</v>
      </c>
      <c r="D3009" t="s">
        <v>10</v>
      </c>
      <c r="E3009" t="s">
        <v>167</v>
      </c>
      <c r="F3009">
        <v>156</v>
      </c>
      <c r="G3009">
        <v>152</v>
      </c>
      <c r="H3009">
        <v>97.435897435897402</v>
      </c>
      <c r="I3009">
        <v>55</v>
      </c>
      <c r="J3009">
        <v>0</v>
      </c>
      <c r="K3009">
        <v>15</v>
      </c>
      <c r="L3009">
        <v>20</v>
      </c>
      <c r="M3009" s="38"/>
    </row>
    <row r="3010" spans="1:13" x14ac:dyDescent="0.35">
      <c r="A3010" t="str">
        <f t="shared" si="47"/>
        <v>31 DayJuly-September 2024NCAUpper GI - Oesophagogastric</v>
      </c>
      <c r="B3010" t="s">
        <v>199</v>
      </c>
      <c r="C3010" t="s">
        <v>196</v>
      </c>
      <c r="D3010" t="s">
        <v>150</v>
      </c>
      <c r="E3010" t="s">
        <v>168</v>
      </c>
      <c r="F3010">
        <v>81</v>
      </c>
      <c r="G3010">
        <v>78</v>
      </c>
      <c r="H3010">
        <v>96.296296296296305</v>
      </c>
      <c r="I3010">
        <v>38</v>
      </c>
      <c r="J3010">
        <v>7</v>
      </c>
      <c r="K3010">
        <v>22</v>
      </c>
      <c r="L3010">
        <v>28</v>
      </c>
      <c r="M3010" s="39"/>
    </row>
    <row r="3011" spans="1:13" x14ac:dyDescent="0.35">
      <c r="A3011" t="str">
        <f t="shared" si="47"/>
        <v>31 DayJuly-September 2024NHS Ayrshire &amp; ArranUpper GI - Oesophagogastric</v>
      </c>
      <c r="B3011" t="s">
        <v>199</v>
      </c>
      <c r="C3011" t="s">
        <v>196</v>
      </c>
      <c r="D3011" t="s">
        <v>162</v>
      </c>
      <c r="E3011" t="s">
        <v>168</v>
      </c>
      <c r="F3011">
        <v>24</v>
      </c>
      <c r="G3011">
        <v>24</v>
      </c>
      <c r="H3011">
        <v>100</v>
      </c>
      <c r="I3011">
        <v>10</v>
      </c>
      <c r="J3011">
        <v>0</v>
      </c>
      <c r="M3011" s="38"/>
    </row>
    <row r="3012" spans="1:13" x14ac:dyDescent="0.35">
      <c r="A3012" t="str">
        <f t="shared" si="47"/>
        <v>31 DayJuly-September 2024NHS BordersUpper GI - Oesophagogastric</v>
      </c>
      <c r="B3012" t="s">
        <v>199</v>
      </c>
      <c r="C3012" t="s">
        <v>196</v>
      </c>
      <c r="D3012" t="s">
        <v>0</v>
      </c>
      <c r="E3012" t="s">
        <v>168</v>
      </c>
      <c r="F3012">
        <v>7</v>
      </c>
      <c r="G3012">
        <v>7</v>
      </c>
      <c r="H3012">
        <v>100</v>
      </c>
      <c r="I3012">
        <v>22</v>
      </c>
      <c r="J3012">
        <v>3</v>
      </c>
      <c r="M3012" s="39"/>
    </row>
    <row r="3013" spans="1:13" x14ac:dyDescent="0.35">
      <c r="A3013" t="str">
        <f t="shared" si="47"/>
        <v>31 DayJuly-September 2024NHS Dumfries &amp; GallowayUpper GI - Oesophagogastric</v>
      </c>
      <c r="B3013" t="s">
        <v>199</v>
      </c>
      <c r="C3013" t="s">
        <v>196</v>
      </c>
      <c r="D3013" t="s">
        <v>163</v>
      </c>
      <c r="E3013" t="s">
        <v>168</v>
      </c>
      <c r="F3013">
        <v>4</v>
      </c>
      <c r="G3013">
        <v>4</v>
      </c>
      <c r="H3013">
        <v>100</v>
      </c>
      <c r="I3013">
        <v>21</v>
      </c>
      <c r="J3013">
        <v>7</v>
      </c>
      <c r="M3013" s="38"/>
    </row>
    <row r="3014" spans="1:13" x14ac:dyDescent="0.35">
      <c r="A3014" t="str">
        <f t="shared" si="47"/>
        <v>31 DayJuly-September 2024NHS FifeUpper GI - Oesophagogastric</v>
      </c>
      <c r="B3014" t="s">
        <v>199</v>
      </c>
      <c r="C3014" t="s">
        <v>196</v>
      </c>
      <c r="D3014" t="s">
        <v>164</v>
      </c>
      <c r="E3014" t="s">
        <v>168</v>
      </c>
      <c r="F3014">
        <v>17</v>
      </c>
      <c r="G3014">
        <v>17</v>
      </c>
      <c r="H3014">
        <v>100</v>
      </c>
      <c r="I3014">
        <v>22</v>
      </c>
      <c r="J3014">
        <v>0</v>
      </c>
      <c r="M3014" s="39"/>
    </row>
    <row r="3015" spans="1:13" x14ac:dyDescent="0.35">
      <c r="A3015" t="str">
        <f t="shared" si="47"/>
        <v>31 DayJuly-September 2024NHS Forth ValleyUpper GI - Oesophagogastric</v>
      </c>
      <c r="B3015" t="s">
        <v>199</v>
      </c>
      <c r="C3015" t="s">
        <v>196</v>
      </c>
      <c r="D3015" t="s">
        <v>165</v>
      </c>
      <c r="E3015" t="s">
        <v>168</v>
      </c>
      <c r="F3015">
        <v>9</v>
      </c>
      <c r="G3015">
        <v>9</v>
      </c>
      <c r="H3015">
        <v>100</v>
      </c>
      <c r="I3015">
        <v>8</v>
      </c>
      <c r="J3015">
        <v>0</v>
      </c>
      <c r="M3015" s="38"/>
    </row>
    <row r="3016" spans="1:13" x14ac:dyDescent="0.35">
      <c r="A3016" t="str">
        <f t="shared" si="47"/>
        <v>31 DayJuly-September 2024NHS GrampianUpper GI - Oesophagogastric</v>
      </c>
      <c r="B3016" t="s">
        <v>199</v>
      </c>
      <c r="C3016" t="s">
        <v>196</v>
      </c>
      <c r="D3016" t="s">
        <v>166</v>
      </c>
      <c r="E3016" t="s">
        <v>168</v>
      </c>
      <c r="F3016">
        <v>30</v>
      </c>
      <c r="G3016">
        <v>30</v>
      </c>
      <c r="H3016">
        <v>100</v>
      </c>
      <c r="I3016">
        <v>28</v>
      </c>
      <c r="J3016">
        <v>8</v>
      </c>
      <c r="M3016" s="39"/>
    </row>
    <row r="3017" spans="1:13" x14ac:dyDescent="0.35">
      <c r="A3017" t="str">
        <f t="shared" si="47"/>
        <v>31 DayJuly-September 2024NHS Greater Glasgow &amp; ClydeUpper GI - Oesophagogastric</v>
      </c>
      <c r="B3017" t="s">
        <v>199</v>
      </c>
      <c r="C3017" t="s">
        <v>196</v>
      </c>
      <c r="D3017" t="s">
        <v>11</v>
      </c>
      <c r="E3017" t="s">
        <v>168</v>
      </c>
      <c r="F3017">
        <v>86</v>
      </c>
      <c r="G3017">
        <v>86</v>
      </c>
      <c r="H3017">
        <v>100</v>
      </c>
      <c r="I3017">
        <v>25</v>
      </c>
      <c r="J3017">
        <v>13</v>
      </c>
      <c r="K3017">
        <v>18</v>
      </c>
      <c r="L3017">
        <v>22</v>
      </c>
      <c r="M3017" s="38"/>
    </row>
    <row r="3018" spans="1:13" x14ac:dyDescent="0.35">
      <c r="A3018" t="str">
        <f t="shared" si="47"/>
        <v>31 DayJuly-September 2024NHS HighlandUpper GI - Oesophagogastric</v>
      </c>
      <c r="B3018" t="s">
        <v>199</v>
      </c>
      <c r="C3018" t="s">
        <v>196</v>
      </c>
      <c r="D3018" t="s">
        <v>1</v>
      </c>
      <c r="E3018" t="s">
        <v>168</v>
      </c>
      <c r="F3018">
        <v>21</v>
      </c>
      <c r="G3018">
        <v>18</v>
      </c>
      <c r="H3018">
        <v>85.714285714285694</v>
      </c>
      <c r="I3018">
        <v>38</v>
      </c>
      <c r="J3018">
        <v>12</v>
      </c>
      <c r="M3018" s="39"/>
    </row>
    <row r="3019" spans="1:13" x14ac:dyDescent="0.35">
      <c r="A3019" t="str">
        <f t="shared" si="47"/>
        <v>31 DayJuly-September 2024NHS LanarkshireUpper GI - Oesophagogastric</v>
      </c>
      <c r="B3019" t="s">
        <v>199</v>
      </c>
      <c r="C3019" t="s">
        <v>196</v>
      </c>
      <c r="D3019" t="s">
        <v>2</v>
      </c>
      <c r="E3019" t="s">
        <v>168</v>
      </c>
      <c r="F3019">
        <v>26</v>
      </c>
      <c r="G3019">
        <v>26</v>
      </c>
      <c r="H3019">
        <v>100</v>
      </c>
      <c r="I3019">
        <v>18</v>
      </c>
      <c r="J3019">
        <v>0</v>
      </c>
      <c r="M3019" s="38"/>
    </row>
    <row r="3020" spans="1:13" x14ac:dyDescent="0.35">
      <c r="A3020" t="str">
        <f t="shared" si="47"/>
        <v>31 DayJuly-September 2024NHS LothianUpper GI - Oesophagogastric</v>
      </c>
      <c r="B3020" t="s">
        <v>199</v>
      </c>
      <c r="C3020" t="s">
        <v>196</v>
      </c>
      <c r="D3020" t="s">
        <v>3</v>
      </c>
      <c r="E3020" t="s">
        <v>168</v>
      </c>
      <c r="F3020">
        <v>61</v>
      </c>
      <c r="G3020">
        <v>61</v>
      </c>
      <c r="H3020">
        <v>100</v>
      </c>
      <c r="I3020">
        <v>29</v>
      </c>
      <c r="J3020">
        <v>9</v>
      </c>
      <c r="K3020">
        <v>21</v>
      </c>
      <c r="L3020">
        <v>23</v>
      </c>
      <c r="M3020" s="39"/>
    </row>
    <row r="3021" spans="1:13" x14ac:dyDescent="0.35">
      <c r="A3021" t="str">
        <f t="shared" si="47"/>
        <v>31 DayJuly-September 2024NHS OrkneyUpper GI - Oesophagogastric</v>
      </c>
      <c r="B3021" t="s">
        <v>199</v>
      </c>
      <c r="C3021" t="s">
        <v>196</v>
      </c>
      <c r="D3021" t="s">
        <v>4</v>
      </c>
      <c r="E3021" t="s">
        <v>168</v>
      </c>
      <c r="F3021">
        <v>2</v>
      </c>
      <c r="G3021">
        <v>2</v>
      </c>
      <c r="H3021">
        <v>100</v>
      </c>
      <c r="I3021">
        <v>16</v>
      </c>
      <c r="M3021" s="38"/>
    </row>
    <row r="3022" spans="1:13" x14ac:dyDescent="0.35">
      <c r="A3022" t="str">
        <f t="shared" si="47"/>
        <v>31 DayJuly-September 2024NHS ScotlandUpper GI - Oesophagogastric</v>
      </c>
      <c r="B3022" t="s">
        <v>199</v>
      </c>
      <c r="C3022" t="s">
        <v>196</v>
      </c>
      <c r="D3022" t="s">
        <v>8</v>
      </c>
      <c r="E3022" t="s">
        <v>168</v>
      </c>
      <c r="F3022">
        <v>315</v>
      </c>
      <c r="G3022">
        <v>312</v>
      </c>
      <c r="H3022">
        <v>99.047619047619094</v>
      </c>
      <c r="I3022">
        <v>38</v>
      </c>
      <c r="J3022">
        <v>4</v>
      </c>
      <c r="K3022">
        <v>21</v>
      </c>
      <c r="L3022">
        <v>22</v>
      </c>
      <c r="M3022" s="39"/>
    </row>
    <row r="3023" spans="1:13" x14ac:dyDescent="0.35">
      <c r="A3023" t="str">
        <f t="shared" si="47"/>
        <v>31 DayJuly-September 2024NHS ShetlandUpper GI - Oesophagogastric</v>
      </c>
      <c r="B3023" t="s">
        <v>199</v>
      </c>
      <c r="C3023" t="s">
        <v>196</v>
      </c>
      <c r="D3023" t="s">
        <v>5</v>
      </c>
      <c r="E3023" t="s">
        <v>168</v>
      </c>
      <c r="F3023">
        <v>1</v>
      </c>
      <c r="G3023">
        <v>1</v>
      </c>
      <c r="H3023">
        <v>100</v>
      </c>
      <c r="I3023">
        <v>2</v>
      </c>
      <c r="M3023" s="38"/>
    </row>
    <row r="3024" spans="1:13" x14ac:dyDescent="0.35">
      <c r="A3024" t="str">
        <f t="shared" si="47"/>
        <v>31 DayJuly-September 2024NHS TaysideUpper GI - Oesophagogastric</v>
      </c>
      <c r="B3024" t="s">
        <v>199</v>
      </c>
      <c r="C3024" t="s">
        <v>196</v>
      </c>
      <c r="D3024" t="s">
        <v>6</v>
      </c>
      <c r="E3024" t="s">
        <v>168</v>
      </c>
      <c r="F3024">
        <v>26</v>
      </c>
      <c r="G3024">
        <v>26</v>
      </c>
      <c r="H3024">
        <v>100</v>
      </c>
      <c r="I3024">
        <v>26</v>
      </c>
      <c r="J3024">
        <v>0</v>
      </c>
      <c r="M3024" s="39"/>
    </row>
    <row r="3025" spans="1:13" x14ac:dyDescent="0.35">
      <c r="A3025" t="str">
        <f t="shared" si="47"/>
        <v>31 DayJuly-September 2024NHS Western IslesUpper GI - Oesophagogastric</v>
      </c>
      <c r="B3025" t="s">
        <v>199</v>
      </c>
      <c r="C3025" t="s">
        <v>196</v>
      </c>
      <c r="D3025" t="s">
        <v>7</v>
      </c>
      <c r="E3025" t="s">
        <v>168</v>
      </c>
      <c r="F3025">
        <v>1</v>
      </c>
      <c r="G3025">
        <v>1</v>
      </c>
      <c r="H3025">
        <v>100</v>
      </c>
      <c r="I3025">
        <v>0</v>
      </c>
      <c r="M3025" s="38"/>
    </row>
    <row r="3026" spans="1:13" x14ac:dyDescent="0.35">
      <c r="A3026" t="str">
        <f t="shared" ref="A3026:A3089" si="48">CONCATENATE(B3026,C3026,D3026,E3026)</f>
        <v>31 DayJuly-September 2024SCANUpper GI - Oesophagogastric</v>
      </c>
      <c r="B3026" t="s">
        <v>199</v>
      </c>
      <c r="C3026" t="s">
        <v>196</v>
      </c>
      <c r="D3026" t="s">
        <v>9</v>
      </c>
      <c r="E3026" t="s">
        <v>168</v>
      </c>
      <c r="F3026">
        <v>89</v>
      </c>
      <c r="G3026">
        <v>89</v>
      </c>
      <c r="H3026">
        <v>100</v>
      </c>
      <c r="I3026">
        <v>29</v>
      </c>
      <c r="J3026">
        <v>5</v>
      </c>
      <c r="K3026">
        <v>21</v>
      </c>
      <c r="L3026">
        <v>23</v>
      </c>
      <c r="M3026" s="39"/>
    </row>
    <row r="3027" spans="1:13" x14ac:dyDescent="0.35">
      <c r="A3027" t="str">
        <f t="shared" si="48"/>
        <v>31 DayJuly-September 2024WOSCANUpper GI - Oesophagogastric</v>
      </c>
      <c r="B3027" t="s">
        <v>199</v>
      </c>
      <c r="C3027" t="s">
        <v>196</v>
      </c>
      <c r="D3027" t="s">
        <v>10</v>
      </c>
      <c r="E3027" t="s">
        <v>168</v>
      </c>
      <c r="F3027">
        <v>145</v>
      </c>
      <c r="G3027">
        <v>145</v>
      </c>
      <c r="H3027">
        <v>100</v>
      </c>
      <c r="I3027">
        <v>25</v>
      </c>
      <c r="J3027">
        <v>2</v>
      </c>
      <c r="K3027">
        <v>17</v>
      </c>
      <c r="L3027">
        <v>19</v>
      </c>
      <c r="M3027" s="38"/>
    </row>
    <row r="3028" spans="1:13" x14ac:dyDescent="0.35">
      <c r="A3028" t="str">
        <f t="shared" si="48"/>
        <v>31 DayJuly-September 2024NCAUrological</v>
      </c>
      <c r="B3028" t="s">
        <v>199</v>
      </c>
      <c r="C3028" t="s">
        <v>196</v>
      </c>
      <c r="D3028" t="s">
        <v>150</v>
      </c>
      <c r="E3028" t="s">
        <v>161</v>
      </c>
      <c r="F3028">
        <v>417</v>
      </c>
      <c r="G3028">
        <v>356</v>
      </c>
      <c r="H3028">
        <v>85.371702637889697</v>
      </c>
      <c r="I3028">
        <v>104</v>
      </c>
      <c r="J3028">
        <v>2</v>
      </c>
      <c r="K3028">
        <v>41</v>
      </c>
      <c r="L3028">
        <v>65</v>
      </c>
      <c r="M3028" s="39"/>
    </row>
    <row r="3029" spans="1:13" x14ac:dyDescent="0.35">
      <c r="A3029" t="str">
        <f t="shared" si="48"/>
        <v>31 DayJuly-September 2024NHS Ayrshire &amp; ArranUrological</v>
      </c>
      <c r="B3029" t="s">
        <v>199</v>
      </c>
      <c r="C3029" t="s">
        <v>196</v>
      </c>
      <c r="D3029" t="s">
        <v>162</v>
      </c>
      <c r="E3029" t="s">
        <v>161</v>
      </c>
      <c r="F3029">
        <v>102</v>
      </c>
      <c r="G3029">
        <v>95</v>
      </c>
      <c r="H3029">
        <v>93.137254901960802</v>
      </c>
      <c r="I3029">
        <v>74</v>
      </c>
      <c r="J3029">
        <v>2</v>
      </c>
      <c r="K3029">
        <v>10</v>
      </c>
      <c r="L3029">
        <v>33</v>
      </c>
      <c r="M3029" s="38"/>
    </row>
    <row r="3030" spans="1:13" x14ac:dyDescent="0.35">
      <c r="A3030" t="str">
        <f t="shared" si="48"/>
        <v>31 DayJuly-September 2024NHS BordersUrological</v>
      </c>
      <c r="B3030" t="s">
        <v>199</v>
      </c>
      <c r="C3030" t="s">
        <v>196</v>
      </c>
      <c r="D3030" t="s">
        <v>0</v>
      </c>
      <c r="E3030" t="s">
        <v>161</v>
      </c>
      <c r="F3030">
        <v>32</v>
      </c>
      <c r="G3030">
        <v>32</v>
      </c>
      <c r="H3030">
        <v>100</v>
      </c>
      <c r="I3030">
        <v>29</v>
      </c>
      <c r="J3030">
        <v>1</v>
      </c>
      <c r="M3030" s="39"/>
    </row>
    <row r="3031" spans="1:13" x14ac:dyDescent="0.35">
      <c r="A3031" t="str">
        <f t="shared" si="48"/>
        <v>31 DayJuly-September 2024NHS Dumfries &amp; GallowayUrological</v>
      </c>
      <c r="B3031" t="s">
        <v>199</v>
      </c>
      <c r="C3031" t="s">
        <v>196</v>
      </c>
      <c r="D3031" t="s">
        <v>163</v>
      </c>
      <c r="E3031" t="s">
        <v>161</v>
      </c>
      <c r="F3031">
        <v>70</v>
      </c>
      <c r="G3031">
        <v>69</v>
      </c>
      <c r="H3031">
        <v>98.571428571428598</v>
      </c>
      <c r="I3031">
        <v>34</v>
      </c>
      <c r="J3031">
        <v>0</v>
      </c>
      <c r="K3031">
        <v>23</v>
      </c>
      <c r="L3031">
        <v>26</v>
      </c>
      <c r="M3031" s="38"/>
    </row>
    <row r="3032" spans="1:13" x14ac:dyDescent="0.35">
      <c r="A3032" t="str">
        <f t="shared" si="48"/>
        <v>31 DayJuly-September 2024NHS FifeUrological</v>
      </c>
      <c r="B3032" t="s">
        <v>199</v>
      </c>
      <c r="C3032" t="s">
        <v>196</v>
      </c>
      <c r="D3032" t="s">
        <v>164</v>
      </c>
      <c r="E3032" t="s">
        <v>161</v>
      </c>
      <c r="F3032">
        <v>125</v>
      </c>
      <c r="G3032">
        <v>111</v>
      </c>
      <c r="H3032">
        <v>88.8</v>
      </c>
      <c r="I3032">
        <v>172</v>
      </c>
      <c r="J3032">
        <v>0</v>
      </c>
      <c r="K3032">
        <v>40</v>
      </c>
      <c r="L3032">
        <v>65</v>
      </c>
      <c r="M3032" s="39"/>
    </row>
    <row r="3033" spans="1:13" x14ac:dyDescent="0.35">
      <c r="A3033" t="str">
        <f t="shared" si="48"/>
        <v>31 DayJuly-September 2024NHS Forth ValleyUrological</v>
      </c>
      <c r="B3033" t="s">
        <v>199</v>
      </c>
      <c r="C3033" t="s">
        <v>196</v>
      </c>
      <c r="D3033" t="s">
        <v>165</v>
      </c>
      <c r="E3033" t="s">
        <v>161</v>
      </c>
      <c r="F3033">
        <v>85</v>
      </c>
      <c r="G3033">
        <v>83</v>
      </c>
      <c r="H3033">
        <v>97.647058823529406</v>
      </c>
      <c r="I3033">
        <v>35</v>
      </c>
      <c r="J3033">
        <v>0</v>
      </c>
      <c r="K3033">
        <v>21</v>
      </c>
      <c r="L3033">
        <v>28</v>
      </c>
      <c r="M3033" s="38"/>
    </row>
    <row r="3034" spans="1:13" x14ac:dyDescent="0.35">
      <c r="A3034" t="str">
        <f t="shared" si="48"/>
        <v>31 DayJuly-September 2024NHS GrampianUrological</v>
      </c>
      <c r="B3034" t="s">
        <v>199</v>
      </c>
      <c r="C3034" t="s">
        <v>196</v>
      </c>
      <c r="D3034" t="s">
        <v>166</v>
      </c>
      <c r="E3034" t="s">
        <v>161</v>
      </c>
      <c r="F3034">
        <v>191</v>
      </c>
      <c r="G3034">
        <v>153</v>
      </c>
      <c r="H3034">
        <v>80.104712041884795</v>
      </c>
      <c r="I3034">
        <v>104</v>
      </c>
      <c r="J3034">
        <v>2</v>
      </c>
      <c r="K3034">
        <v>50</v>
      </c>
      <c r="L3034">
        <v>70</v>
      </c>
      <c r="M3034" s="39"/>
    </row>
    <row r="3035" spans="1:13" x14ac:dyDescent="0.35">
      <c r="A3035" t="str">
        <f t="shared" si="48"/>
        <v>31 DayJuly-September 2024NHS Greater Glasgow &amp; ClydeUrological</v>
      </c>
      <c r="B3035" t="s">
        <v>199</v>
      </c>
      <c r="C3035" t="s">
        <v>196</v>
      </c>
      <c r="D3035" t="s">
        <v>11</v>
      </c>
      <c r="E3035" t="s">
        <v>161</v>
      </c>
      <c r="F3035">
        <v>434</v>
      </c>
      <c r="G3035">
        <v>373</v>
      </c>
      <c r="H3035">
        <v>85.944700460829495</v>
      </c>
      <c r="I3035">
        <v>81</v>
      </c>
      <c r="J3035">
        <v>2</v>
      </c>
      <c r="K3035">
        <v>38</v>
      </c>
      <c r="L3035">
        <v>45</v>
      </c>
      <c r="M3035" s="38"/>
    </row>
    <row r="3036" spans="1:13" x14ac:dyDescent="0.35">
      <c r="A3036" t="str">
        <f t="shared" si="48"/>
        <v>31 DayJuly-September 2024NHS HighlandUrological</v>
      </c>
      <c r="B3036" t="s">
        <v>199</v>
      </c>
      <c r="C3036" t="s">
        <v>196</v>
      </c>
      <c r="D3036" t="s">
        <v>1</v>
      </c>
      <c r="E3036" t="s">
        <v>161</v>
      </c>
      <c r="F3036">
        <v>103</v>
      </c>
      <c r="G3036">
        <v>91</v>
      </c>
      <c r="H3036">
        <v>88.349514563106794</v>
      </c>
      <c r="I3036">
        <v>97</v>
      </c>
      <c r="J3036">
        <v>0</v>
      </c>
      <c r="K3036">
        <v>34</v>
      </c>
      <c r="L3036">
        <v>62</v>
      </c>
      <c r="M3036" s="39"/>
    </row>
    <row r="3037" spans="1:13" x14ac:dyDescent="0.35">
      <c r="A3037" t="str">
        <f t="shared" si="48"/>
        <v>31 DayJuly-September 2024NHS LanarkshireUrological</v>
      </c>
      <c r="B3037" t="s">
        <v>199</v>
      </c>
      <c r="C3037" t="s">
        <v>196</v>
      </c>
      <c r="D3037" t="s">
        <v>2</v>
      </c>
      <c r="E3037" t="s">
        <v>161</v>
      </c>
      <c r="F3037">
        <v>153</v>
      </c>
      <c r="G3037">
        <v>145</v>
      </c>
      <c r="H3037">
        <v>94.771241830065307</v>
      </c>
      <c r="I3037">
        <v>80</v>
      </c>
      <c r="J3037">
        <v>0</v>
      </c>
      <c r="K3037">
        <v>23</v>
      </c>
      <c r="L3037">
        <v>30</v>
      </c>
      <c r="M3037" s="38"/>
    </row>
    <row r="3038" spans="1:13" x14ac:dyDescent="0.35">
      <c r="A3038" t="str">
        <f t="shared" si="48"/>
        <v>31 DayJuly-September 2024NHS LothianUrological</v>
      </c>
      <c r="B3038" t="s">
        <v>199</v>
      </c>
      <c r="C3038" t="s">
        <v>196</v>
      </c>
      <c r="D3038" t="s">
        <v>3</v>
      </c>
      <c r="E3038" t="s">
        <v>161</v>
      </c>
      <c r="F3038">
        <v>352</v>
      </c>
      <c r="G3038">
        <v>293</v>
      </c>
      <c r="H3038">
        <v>83.238636363636402</v>
      </c>
      <c r="I3038">
        <v>230</v>
      </c>
      <c r="J3038">
        <v>2</v>
      </c>
      <c r="K3038">
        <v>110</v>
      </c>
      <c r="L3038">
        <v>183</v>
      </c>
      <c r="M3038" s="39"/>
    </row>
    <row r="3039" spans="1:13" x14ac:dyDescent="0.35">
      <c r="A3039" t="str">
        <f t="shared" si="48"/>
        <v>31 DayJuly-September 2024NHS OrkneyUrological</v>
      </c>
      <c r="B3039" t="s">
        <v>199</v>
      </c>
      <c r="C3039" t="s">
        <v>196</v>
      </c>
      <c r="D3039" t="s">
        <v>4</v>
      </c>
      <c r="E3039" t="s">
        <v>161</v>
      </c>
      <c r="F3039">
        <v>1</v>
      </c>
      <c r="G3039">
        <v>1</v>
      </c>
      <c r="H3039">
        <v>100</v>
      </c>
      <c r="I3039">
        <v>0</v>
      </c>
      <c r="M3039" s="38"/>
    </row>
    <row r="3040" spans="1:13" x14ac:dyDescent="0.35">
      <c r="A3040" t="str">
        <f t="shared" si="48"/>
        <v>31 DayJuly-September 2024NHS ScotlandUrological</v>
      </c>
      <c r="B3040" t="s">
        <v>199</v>
      </c>
      <c r="C3040" t="s">
        <v>196</v>
      </c>
      <c r="D3040" t="s">
        <v>8</v>
      </c>
      <c r="E3040" t="s">
        <v>161</v>
      </c>
      <c r="F3040">
        <v>1770</v>
      </c>
      <c r="G3040">
        <v>1557</v>
      </c>
      <c r="H3040">
        <v>87.966101694915295</v>
      </c>
      <c r="I3040">
        <v>230</v>
      </c>
      <c r="J3040">
        <v>2</v>
      </c>
      <c r="K3040">
        <v>37</v>
      </c>
      <c r="L3040">
        <v>58</v>
      </c>
      <c r="M3040" s="39"/>
    </row>
    <row r="3041" spans="1:13" x14ac:dyDescent="0.35">
      <c r="A3041" t="str">
        <f t="shared" si="48"/>
        <v>31 DayJuly-September 2024NHS ShetlandUrological</v>
      </c>
      <c r="B3041" t="s">
        <v>199</v>
      </c>
      <c r="C3041" t="s">
        <v>196</v>
      </c>
      <c r="D3041" t="s">
        <v>5</v>
      </c>
      <c r="E3041" t="s">
        <v>161</v>
      </c>
      <c r="F3041">
        <v>5</v>
      </c>
      <c r="G3041">
        <v>5</v>
      </c>
      <c r="H3041">
        <v>100</v>
      </c>
      <c r="I3041">
        <v>27</v>
      </c>
      <c r="J3041">
        <v>0</v>
      </c>
      <c r="M3041" s="38"/>
    </row>
    <row r="3042" spans="1:13" x14ac:dyDescent="0.35">
      <c r="A3042" t="str">
        <f t="shared" si="48"/>
        <v>31 DayJuly-September 2024NHS TaysideUrological</v>
      </c>
      <c r="B3042" t="s">
        <v>199</v>
      </c>
      <c r="C3042" t="s">
        <v>196</v>
      </c>
      <c r="D3042" t="s">
        <v>6</v>
      </c>
      <c r="E3042" t="s">
        <v>161</v>
      </c>
      <c r="F3042">
        <v>110</v>
      </c>
      <c r="G3042">
        <v>99</v>
      </c>
      <c r="H3042">
        <v>90</v>
      </c>
      <c r="I3042">
        <v>99</v>
      </c>
      <c r="J3042">
        <v>2</v>
      </c>
      <c r="K3042">
        <v>31</v>
      </c>
      <c r="L3042">
        <v>42</v>
      </c>
      <c r="M3042" s="39"/>
    </row>
    <row r="3043" spans="1:13" x14ac:dyDescent="0.35">
      <c r="A3043" t="str">
        <f t="shared" si="48"/>
        <v>31 DayJuly-September 2024NHS Western IslesUrological</v>
      </c>
      <c r="B3043" t="s">
        <v>199</v>
      </c>
      <c r="C3043" t="s">
        <v>196</v>
      </c>
      <c r="D3043" t="s">
        <v>7</v>
      </c>
      <c r="E3043" t="s">
        <v>161</v>
      </c>
      <c r="F3043">
        <v>7</v>
      </c>
      <c r="G3043">
        <v>7</v>
      </c>
      <c r="H3043">
        <v>100</v>
      </c>
      <c r="I3043">
        <v>2</v>
      </c>
      <c r="J3043">
        <v>2</v>
      </c>
      <c r="M3043" s="38"/>
    </row>
    <row r="3044" spans="1:13" x14ac:dyDescent="0.35">
      <c r="A3044" t="str">
        <f t="shared" si="48"/>
        <v>31 DayJuly-September 2024SCANUrological</v>
      </c>
      <c r="B3044" t="s">
        <v>199</v>
      </c>
      <c r="C3044" t="s">
        <v>196</v>
      </c>
      <c r="D3044" t="s">
        <v>9</v>
      </c>
      <c r="E3044" t="s">
        <v>161</v>
      </c>
      <c r="F3044">
        <v>579</v>
      </c>
      <c r="G3044">
        <v>505</v>
      </c>
      <c r="H3044">
        <v>87.219343696027593</v>
      </c>
      <c r="I3044">
        <v>230</v>
      </c>
      <c r="J3044">
        <v>2</v>
      </c>
      <c r="K3044">
        <v>51</v>
      </c>
      <c r="L3044">
        <v>145</v>
      </c>
      <c r="M3044" s="39"/>
    </row>
    <row r="3045" spans="1:13" x14ac:dyDescent="0.35">
      <c r="A3045" t="str">
        <f t="shared" si="48"/>
        <v>31 DayJuly-September 2024WOSCANUrological</v>
      </c>
      <c r="B3045" t="s">
        <v>199</v>
      </c>
      <c r="C3045" t="s">
        <v>196</v>
      </c>
      <c r="D3045" t="s">
        <v>10</v>
      </c>
      <c r="E3045" t="s">
        <v>161</v>
      </c>
      <c r="F3045">
        <v>774</v>
      </c>
      <c r="G3045">
        <v>696</v>
      </c>
      <c r="H3045">
        <v>89.922480620155</v>
      </c>
      <c r="I3045">
        <v>81</v>
      </c>
      <c r="J3045">
        <v>2</v>
      </c>
      <c r="K3045">
        <v>32</v>
      </c>
      <c r="L3045">
        <v>42</v>
      </c>
      <c r="M3045" s="38"/>
    </row>
    <row r="3046" spans="1:13" x14ac:dyDescent="0.35">
      <c r="A3046" t="str">
        <f t="shared" si="48"/>
        <v>31 DayJuly-September 2024NCAUrology - Bladder</v>
      </c>
      <c r="B3046" t="s">
        <v>199</v>
      </c>
      <c r="C3046" t="s">
        <v>196</v>
      </c>
      <c r="D3046" t="s">
        <v>150</v>
      </c>
      <c r="E3046" t="s">
        <v>157</v>
      </c>
      <c r="F3046">
        <v>47</v>
      </c>
      <c r="G3046">
        <v>20</v>
      </c>
      <c r="H3046">
        <v>42.553191489361701</v>
      </c>
      <c r="I3046">
        <v>97</v>
      </c>
      <c r="J3046">
        <v>35</v>
      </c>
      <c r="K3046">
        <v>80</v>
      </c>
      <c r="L3046">
        <v>83</v>
      </c>
      <c r="M3046" s="39"/>
    </row>
    <row r="3047" spans="1:13" x14ac:dyDescent="0.35">
      <c r="A3047" t="str">
        <f t="shared" si="48"/>
        <v>31 DayJuly-September 2024NHS Ayrshire &amp; ArranUrology - Bladder</v>
      </c>
      <c r="B3047" t="s">
        <v>199</v>
      </c>
      <c r="C3047" t="s">
        <v>196</v>
      </c>
      <c r="D3047" t="s">
        <v>162</v>
      </c>
      <c r="E3047" t="s">
        <v>157</v>
      </c>
      <c r="F3047">
        <v>8</v>
      </c>
      <c r="G3047">
        <v>7</v>
      </c>
      <c r="H3047">
        <v>87.5</v>
      </c>
      <c r="I3047">
        <v>37</v>
      </c>
      <c r="J3047">
        <v>1</v>
      </c>
      <c r="M3047" s="38"/>
    </row>
    <row r="3048" spans="1:13" x14ac:dyDescent="0.35">
      <c r="A3048" t="str">
        <f t="shared" si="48"/>
        <v>31 DayJuly-September 2024NHS BordersUrology - Bladder</v>
      </c>
      <c r="B3048" t="s">
        <v>199</v>
      </c>
      <c r="C3048" t="s">
        <v>196</v>
      </c>
      <c r="D3048" t="s">
        <v>0</v>
      </c>
      <c r="E3048" t="s">
        <v>157</v>
      </c>
      <c r="F3048">
        <v>5</v>
      </c>
      <c r="G3048">
        <v>5</v>
      </c>
      <c r="H3048">
        <v>100</v>
      </c>
      <c r="I3048">
        <v>29</v>
      </c>
      <c r="J3048">
        <v>25</v>
      </c>
    </row>
    <row r="3049" spans="1:13" x14ac:dyDescent="0.35">
      <c r="A3049" t="str">
        <f t="shared" si="48"/>
        <v>31 DayJuly-September 2024NHS Dumfries &amp; GallowayUrology - Bladder</v>
      </c>
      <c r="B3049" t="s">
        <v>199</v>
      </c>
      <c r="C3049" t="s">
        <v>196</v>
      </c>
      <c r="D3049" t="s">
        <v>163</v>
      </c>
      <c r="E3049" t="s">
        <v>157</v>
      </c>
      <c r="F3049">
        <v>10</v>
      </c>
      <c r="G3049">
        <v>9</v>
      </c>
      <c r="H3049">
        <v>90</v>
      </c>
      <c r="I3049">
        <v>34</v>
      </c>
      <c r="J3049">
        <v>26</v>
      </c>
    </row>
    <row r="3050" spans="1:13" x14ac:dyDescent="0.35">
      <c r="A3050" t="str">
        <f t="shared" si="48"/>
        <v>31 DayJuly-September 2024NHS FifeUrology - Bladder</v>
      </c>
      <c r="B3050" t="s">
        <v>199</v>
      </c>
      <c r="C3050" t="s">
        <v>196</v>
      </c>
      <c r="D3050" t="s">
        <v>164</v>
      </c>
      <c r="E3050" t="s">
        <v>157</v>
      </c>
      <c r="F3050">
        <v>15</v>
      </c>
      <c r="G3050">
        <v>14</v>
      </c>
      <c r="H3050">
        <v>93.3333333333333</v>
      </c>
      <c r="I3050">
        <v>33</v>
      </c>
      <c r="J3050">
        <v>11</v>
      </c>
    </row>
    <row r="3051" spans="1:13" x14ac:dyDescent="0.35">
      <c r="A3051" t="str">
        <f t="shared" si="48"/>
        <v>31 DayJuly-September 2024NHS Forth ValleyUrology - Bladder</v>
      </c>
      <c r="B3051" t="s">
        <v>199</v>
      </c>
      <c r="C3051" t="s">
        <v>196</v>
      </c>
      <c r="D3051" t="s">
        <v>165</v>
      </c>
      <c r="E3051" t="s">
        <v>157</v>
      </c>
      <c r="F3051">
        <v>10</v>
      </c>
      <c r="G3051">
        <v>8</v>
      </c>
      <c r="H3051">
        <v>80</v>
      </c>
      <c r="I3051">
        <v>35</v>
      </c>
      <c r="J3051">
        <v>24</v>
      </c>
    </row>
    <row r="3052" spans="1:13" x14ac:dyDescent="0.35">
      <c r="A3052" t="str">
        <f t="shared" si="48"/>
        <v>31 DayJuly-September 2024NHS GrampianUrology - Bladder</v>
      </c>
      <c r="B3052" t="s">
        <v>199</v>
      </c>
      <c r="C3052" t="s">
        <v>196</v>
      </c>
      <c r="D3052" t="s">
        <v>166</v>
      </c>
      <c r="E3052" t="s">
        <v>157</v>
      </c>
      <c r="F3052">
        <v>22</v>
      </c>
      <c r="G3052">
        <v>9</v>
      </c>
      <c r="H3052">
        <v>40.909090909090899</v>
      </c>
      <c r="I3052">
        <v>92</v>
      </c>
      <c r="J3052">
        <v>40</v>
      </c>
    </row>
    <row r="3053" spans="1:13" x14ac:dyDescent="0.35">
      <c r="A3053" t="str">
        <f t="shared" si="48"/>
        <v>31 DayJuly-September 2024NHS Greater Glasgow &amp; ClydeUrology - Bladder</v>
      </c>
      <c r="B3053" t="s">
        <v>199</v>
      </c>
      <c r="C3053" t="s">
        <v>196</v>
      </c>
      <c r="D3053" t="s">
        <v>11</v>
      </c>
      <c r="E3053" t="s">
        <v>157</v>
      </c>
      <c r="F3053">
        <v>28</v>
      </c>
      <c r="G3053">
        <v>14</v>
      </c>
      <c r="H3053">
        <v>50</v>
      </c>
      <c r="I3053">
        <v>81</v>
      </c>
      <c r="J3053">
        <v>32</v>
      </c>
    </row>
    <row r="3054" spans="1:13" x14ac:dyDescent="0.35">
      <c r="A3054" t="str">
        <f t="shared" si="48"/>
        <v>31 DayJuly-September 2024NHS HighlandUrology - Bladder</v>
      </c>
      <c r="B3054" t="s">
        <v>199</v>
      </c>
      <c r="C3054" t="s">
        <v>196</v>
      </c>
      <c r="D3054" t="s">
        <v>1</v>
      </c>
      <c r="E3054" t="s">
        <v>157</v>
      </c>
      <c r="F3054">
        <v>15</v>
      </c>
      <c r="G3054">
        <v>4</v>
      </c>
      <c r="H3054">
        <v>26.6666666666667</v>
      </c>
      <c r="I3054">
        <v>97</v>
      </c>
      <c r="J3054">
        <v>44</v>
      </c>
    </row>
    <row r="3055" spans="1:13" x14ac:dyDescent="0.35">
      <c r="A3055" t="str">
        <f t="shared" si="48"/>
        <v>31 DayJuly-September 2024NHS LanarkshireUrology - Bladder</v>
      </c>
      <c r="B3055" t="s">
        <v>199</v>
      </c>
      <c r="C3055" t="s">
        <v>196</v>
      </c>
      <c r="D3055" t="s">
        <v>2</v>
      </c>
      <c r="E3055" t="s">
        <v>157</v>
      </c>
      <c r="F3055">
        <v>20</v>
      </c>
      <c r="G3055">
        <v>13</v>
      </c>
      <c r="H3055">
        <v>65</v>
      </c>
      <c r="I3055">
        <v>80</v>
      </c>
      <c r="J3055">
        <v>22</v>
      </c>
    </row>
    <row r="3056" spans="1:13" x14ac:dyDescent="0.35">
      <c r="A3056" t="str">
        <f t="shared" si="48"/>
        <v>31 DayJuly-September 2024NHS LothianUrology - Bladder</v>
      </c>
      <c r="B3056" t="s">
        <v>199</v>
      </c>
      <c r="C3056" t="s">
        <v>196</v>
      </c>
      <c r="D3056" t="s">
        <v>3</v>
      </c>
      <c r="E3056" t="s">
        <v>157</v>
      </c>
      <c r="F3056">
        <v>23</v>
      </c>
      <c r="G3056">
        <v>22</v>
      </c>
      <c r="H3056">
        <v>95.652173913043498</v>
      </c>
      <c r="I3056">
        <v>42</v>
      </c>
      <c r="J3056">
        <v>18</v>
      </c>
    </row>
    <row r="3057" spans="1:12" x14ac:dyDescent="0.35">
      <c r="A3057" t="str">
        <f t="shared" si="48"/>
        <v>31 DayJuly-September 2024NHS ScotlandUrology - Bladder</v>
      </c>
      <c r="B3057" t="s">
        <v>199</v>
      </c>
      <c r="C3057" t="s">
        <v>196</v>
      </c>
      <c r="D3057" t="s">
        <v>8</v>
      </c>
      <c r="E3057" t="s">
        <v>157</v>
      </c>
      <c r="F3057">
        <v>166</v>
      </c>
      <c r="G3057">
        <v>112</v>
      </c>
      <c r="H3057">
        <v>67.469879518072304</v>
      </c>
      <c r="I3057">
        <v>97</v>
      </c>
      <c r="J3057">
        <v>24</v>
      </c>
      <c r="K3057">
        <v>57</v>
      </c>
      <c r="L3057">
        <v>72</v>
      </c>
    </row>
    <row r="3058" spans="1:12" x14ac:dyDescent="0.35">
      <c r="A3058" t="str">
        <f t="shared" si="48"/>
        <v>31 DayJuly-September 2024NHS TaysideUrology - Bladder</v>
      </c>
      <c r="B3058" t="s">
        <v>199</v>
      </c>
      <c r="C3058" t="s">
        <v>196</v>
      </c>
      <c r="D3058" t="s">
        <v>6</v>
      </c>
      <c r="E3058" t="s">
        <v>157</v>
      </c>
      <c r="F3058">
        <v>10</v>
      </c>
      <c r="G3058">
        <v>7</v>
      </c>
      <c r="H3058">
        <v>70</v>
      </c>
      <c r="I3058">
        <v>35</v>
      </c>
      <c r="J3058">
        <v>27</v>
      </c>
    </row>
    <row r="3059" spans="1:12" x14ac:dyDescent="0.35">
      <c r="A3059" t="str">
        <f t="shared" si="48"/>
        <v>31 DayJuly-September 2024SCANUrology - Bladder</v>
      </c>
      <c r="B3059" t="s">
        <v>199</v>
      </c>
      <c r="C3059" t="s">
        <v>196</v>
      </c>
      <c r="D3059" t="s">
        <v>9</v>
      </c>
      <c r="E3059" t="s">
        <v>157</v>
      </c>
      <c r="F3059">
        <v>53</v>
      </c>
      <c r="G3059">
        <v>50</v>
      </c>
      <c r="H3059">
        <v>94.339622641509393</v>
      </c>
      <c r="I3059">
        <v>42</v>
      </c>
      <c r="J3059">
        <v>18</v>
      </c>
      <c r="K3059">
        <v>30</v>
      </c>
      <c r="L3059">
        <v>32</v>
      </c>
    </row>
    <row r="3060" spans="1:12" x14ac:dyDescent="0.35">
      <c r="A3060" t="str">
        <f t="shared" si="48"/>
        <v>31 DayJuly-September 2024WOSCANUrology - Bladder</v>
      </c>
      <c r="B3060" t="s">
        <v>199</v>
      </c>
      <c r="C3060" t="s">
        <v>196</v>
      </c>
      <c r="D3060" t="s">
        <v>10</v>
      </c>
      <c r="E3060" t="s">
        <v>157</v>
      </c>
      <c r="F3060">
        <v>66</v>
      </c>
      <c r="G3060">
        <v>42</v>
      </c>
      <c r="H3060">
        <v>63.636363636363598</v>
      </c>
      <c r="I3060">
        <v>81</v>
      </c>
      <c r="J3060">
        <v>23</v>
      </c>
      <c r="K3060">
        <v>48</v>
      </c>
      <c r="L3060">
        <v>58</v>
      </c>
    </row>
    <row r="3061" spans="1:12" x14ac:dyDescent="0.35">
      <c r="A3061" t="str">
        <f t="shared" si="48"/>
        <v>31 DayJuly-September 2024NCAUrology - Other</v>
      </c>
      <c r="B3061" t="s">
        <v>199</v>
      </c>
      <c r="C3061" t="s">
        <v>196</v>
      </c>
      <c r="D3061" t="s">
        <v>150</v>
      </c>
      <c r="E3061" t="s">
        <v>158</v>
      </c>
      <c r="F3061">
        <v>68</v>
      </c>
      <c r="G3061">
        <v>66</v>
      </c>
      <c r="H3061">
        <v>97.058823529411796</v>
      </c>
      <c r="I3061">
        <v>72</v>
      </c>
      <c r="J3061">
        <v>14</v>
      </c>
      <c r="K3061">
        <v>27</v>
      </c>
      <c r="L3061">
        <v>31</v>
      </c>
    </row>
    <row r="3062" spans="1:12" x14ac:dyDescent="0.35">
      <c r="A3062" t="str">
        <f t="shared" si="48"/>
        <v>31 DayJuly-September 2024NHS Ayrshire &amp; ArranUrology - Other</v>
      </c>
      <c r="B3062" t="s">
        <v>199</v>
      </c>
      <c r="C3062" t="s">
        <v>196</v>
      </c>
      <c r="D3062" t="s">
        <v>162</v>
      </c>
      <c r="E3062" t="s">
        <v>158</v>
      </c>
      <c r="F3062">
        <v>5</v>
      </c>
      <c r="G3062">
        <v>5</v>
      </c>
      <c r="H3062">
        <v>100</v>
      </c>
      <c r="I3062">
        <v>20</v>
      </c>
      <c r="J3062">
        <v>5</v>
      </c>
    </row>
    <row r="3063" spans="1:12" x14ac:dyDescent="0.35">
      <c r="A3063" t="str">
        <f t="shared" si="48"/>
        <v>31 DayJuly-September 2024NHS BordersUrology - Other</v>
      </c>
      <c r="B3063" t="s">
        <v>199</v>
      </c>
      <c r="C3063" t="s">
        <v>196</v>
      </c>
      <c r="D3063" t="s">
        <v>0</v>
      </c>
      <c r="E3063" t="s">
        <v>158</v>
      </c>
      <c r="F3063">
        <v>4</v>
      </c>
      <c r="G3063">
        <v>4</v>
      </c>
      <c r="H3063">
        <v>100</v>
      </c>
      <c r="I3063">
        <v>17</v>
      </c>
      <c r="J3063">
        <v>4</v>
      </c>
    </row>
    <row r="3064" spans="1:12" x14ac:dyDescent="0.35">
      <c r="A3064" t="str">
        <f t="shared" si="48"/>
        <v>31 DayJuly-September 2024NHS Dumfries &amp; GallowayUrology - Other</v>
      </c>
      <c r="B3064" t="s">
        <v>199</v>
      </c>
      <c r="C3064" t="s">
        <v>196</v>
      </c>
      <c r="D3064" t="s">
        <v>163</v>
      </c>
      <c r="E3064" t="s">
        <v>158</v>
      </c>
      <c r="F3064">
        <v>6</v>
      </c>
      <c r="G3064">
        <v>6</v>
      </c>
      <c r="H3064">
        <v>100</v>
      </c>
      <c r="I3064">
        <v>6</v>
      </c>
      <c r="J3064">
        <v>0</v>
      </c>
    </row>
    <row r="3065" spans="1:12" x14ac:dyDescent="0.35">
      <c r="A3065" t="str">
        <f t="shared" si="48"/>
        <v>31 DayJuly-September 2024NHS FifeUrology - Other</v>
      </c>
      <c r="B3065" t="s">
        <v>199</v>
      </c>
      <c r="C3065" t="s">
        <v>196</v>
      </c>
      <c r="D3065" t="s">
        <v>164</v>
      </c>
      <c r="E3065" t="s">
        <v>158</v>
      </c>
      <c r="F3065">
        <v>23</v>
      </c>
      <c r="G3065">
        <v>18</v>
      </c>
      <c r="H3065">
        <v>78.260869565217405</v>
      </c>
      <c r="I3065">
        <v>69</v>
      </c>
      <c r="J3065">
        <v>11</v>
      </c>
    </row>
    <row r="3066" spans="1:12" x14ac:dyDescent="0.35">
      <c r="A3066" t="str">
        <f t="shared" si="48"/>
        <v>31 DayJuly-September 2024NHS Forth ValleyUrology - Other</v>
      </c>
      <c r="B3066" t="s">
        <v>199</v>
      </c>
      <c r="C3066" t="s">
        <v>196</v>
      </c>
      <c r="D3066" t="s">
        <v>165</v>
      </c>
      <c r="E3066" t="s">
        <v>158</v>
      </c>
      <c r="F3066">
        <v>19</v>
      </c>
      <c r="G3066">
        <v>19</v>
      </c>
      <c r="H3066">
        <v>100</v>
      </c>
      <c r="I3066">
        <v>31</v>
      </c>
      <c r="J3066">
        <v>0</v>
      </c>
    </row>
    <row r="3067" spans="1:12" x14ac:dyDescent="0.35">
      <c r="A3067" t="str">
        <f t="shared" si="48"/>
        <v>31 DayJuly-September 2024NHS GrampianUrology - Other</v>
      </c>
      <c r="B3067" t="s">
        <v>199</v>
      </c>
      <c r="C3067" t="s">
        <v>196</v>
      </c>
      <c r="D3067" t="s">
        <v>166</v>
      </c>
      <c r="E3067" t="s">
        <v>158</v>
      </c>
      <c r="F3067">
        <v>27</v>
      </c>
      <c r="G3067">
        <v>27</v>
      </c>
      <c r="H3067">
        <v>100</v>
      </c>
      <c r="I3067">
        <v>31</v>
      </c>
      <c r="J3067">
        <v>8</v>
      </c>
    </row>
    <row r="3068" spans="1:12" x14ac:dyDescent="0.35">
      <c r="A3068" t="str">
        <f t="shared" si="48"/>
        <v>31 DayJuly-September 2024NHS Greater Glasgow &amp; ClydeUrology - Other</v>
      </c>
      <c r="B3068" t="s">
        <v>199</v>
      </c>
      <c r="C3068" t="s">
        <v>196</v>
      </c>
      <c r="D3068" t="s">
        <v>11</v>
      </c>
      <c r="E3068" t="s">
        <v>158</v>
      </c>
      <c r="F3068">
        <v>96</v>
      </c>
      <c r="G3068">
        <v>87</v>
      </c>
      <c r="H3068">
        <v>90.625</v>
      </c>
      <c r="I3068">
        <v>65</v>
      </c>
      <c r="J3068">
        <v>21</v>
      </c>
      <c r="K3068">
        <v>30</v>
      </c>
      <c r="L3068">
        <v>40</v>
      </c>
    </row>
    <row r="3069" spans="1:12" x14ac:dyDescent="0.35">
      <c r="A3069" t="str">
        <f t="shared" si="48"/>
        <v>31 DayJuly-September 2024NHS HighlandUrology - Other</v>
      </c>
      <c r="B3069" t="s">
        <v>199</v>
      </c>
      <c r="C3069" t="s">
        <v>196</v>
      </c>
      <c r="D3069" t="s">
        <v>1</v>
      </c>
      <c r="E3069" t="s">
        <v>158</v>
      </c>
      <c r="F3069">
        <v>17</v>
      </c>
      <c r="G3069">
        <v>16</v>
      </c>
      <c r="H3069">
        <v>94.117647058823493</v>
      </c>
      <c r="I3069">
        <v>38</v>
      </c>
      <c r="J3069">
        <v>20</v>
      </c>
    </row>
    <row r="3070" spans="1:12" x14ac:dyDescent="0.35">
      <c r="A3070" t="str">
        <f t="shared" si="48"/>
        <v>31 DayJuly-September 2024NHS LanarkshireUrology - Other</v>
      </c>
      <c r="B3070" t="s">
        <v>199</v>
      </c>
      <c r="C3070" t="s">
        <v>196</v>
      </c>
      <c r="D3070" t="s">
        <v>2</v>
      </c>
      <c r="E3070" t="s">
        <v>158</v>
      </c>
      <c r="F3070">
        <v>12</v>
      </c>
      <c r="G3070">
        <v>11</v>
      </c>
      <c r="H3070">
        <v>91.6666666666667</v>
      </c>
      <c r="I3070">
        <v>56</v>
      </c>
      <c r="J3070">
        <v>2</v>
      </c>
    </row>
    <row r="3071" spans="1:12" x14ac:dyDescent="0.35">
      <c r="A3071" t="str">
        <f t="shared" si="48"/>
        <v>31 DayJuly-September 2024NHS LothianUrology - Other</v>
      </c>
      <c r="B3071" t="s">
        <v>199</v>
      </c>
      <c r="C3071" t="s">
        <v>196</v>
      </c>
      <c r="D3071" t="s">
        <v>3</v>
      </c>
      <c r="E3071" t="s">
        <v>158</v>
      </c>
      <c r="F3071">
        <v>73</v>
      </c>
      <c r="G3071">
        <v>59</v>
      </c>
      <c r="H3071">
        <v>80.821917808219197</v>
      </c>
      <c r="I3071">
        <v>74</v>
      </c>
      <c r="J3071">
        <v>21</v>
      </c>
      <c r="K3071">
        <v>45</v>
      </c>
      <c r="L3071">
        <v>49</v>
      </c>
    </row>
    <row r="3072" spans="1:12" x14ac:dyDescent="0.35">
      <c r="A3072" t="str">
        <f t="shared" si="48"/>
        <v>31 DayJuly-September 2024NHS OrkneyUrology - Other</v>
      </c>
      <c r="B3072" t="s">
        <v>199</v>
      </c>
      <c r="C3072" t="s">
        <v>196</v>
      </c>
      <c r="D3072" t="s">
        <v>4</v>
      </c>
      <c r="E3072" t="s">
        <v>158</v>
      </c>
      <c r="F3072">
        <v>1</v>
      </c>
      <c r="G3072">
        <v>1</v>
      </c>
      <c r="H3072">
        <v>100</v>
      </c>
      <c r="I3072">
        <v>0</v>
      </c>
    </row>
    <row r="3073" spans="1:12" x14ac:dyDescent="0.35">
      <c r="A3073" t="str">
        <f t="shared" si="48"/>
        <v>31 DayJuly-September 2024NHS ScotlandUrology - Other</v>
      </c>
      <c r="B3073" t="s">
        <v>199</v>
      </c>
      <c r="C3073" t="s">
        <v>196</v>
      </c>
      <c r="D3073" t="s">
        <v>8</v>
      </c>
      <c r="E3073" t="s">
        <v>158</v>
      </c>
      <c r="F3073">
        <v>306</v>
      </c>
      <c r="G3073">
        <v>275</v>
      </c>
      <c r="H3073">
        <v>89.869281045751606</v>
      </c>
      <c r="I3073">
        <v>74</v>
      </c>
      <c r="J3073">
        <v>16</v>
      </c>
      <c r="K3073">
        <v>32</v>
      </c>
      <c r="L3073">
        <v>47</v>
      </c>
    </row>
    <row r="3074" spans="1:12" x14ac:dyDescent="0.35">
      <c r="A3074" t="str">
        <f t="shared" si="48"/>
        <v>31 DayJuly-September 2024NHS ShetlandUrology - Other</v>
      </c>
      <c r="B3074" t="s">
        <v>199</v>
      </c>
      <c r="C3074" t="s">
        <v>196</v>
      </c>
      <c r="D3074" t="s">
        <v>5</v>
      </c>
      <c r="E3074" t="s">
        <v>158</v>
      </c>
      <c r="F3074">
        <v>1</v>
      </c>
      <c r="G3074">
        <v>1</v>
      </c>
      <c r="H3074">
        <v>100</v>
      </c>
      <c r="I3074">
        <v>27</v>
      </c>
    </row>
    <row r="3075" spans="1:12" x14ac:dyDescent="0.35">
      <c r="A3075" t="str">
        <f t="shared" si="48"/>
        <v>31 DayJuly-September 2024NHS TaysideUrology - Other</v>
      </c>
      <c r="B3075" t="s">
        <v>199</v>
      </c>
      <c r="C3075" t="s">
        <v>196</v>
      </c>
      <c r="D3075" t="s">
        <v>6</v>
      </c>
      <c r="E3075" t="s">
        <v>158</v>
      </c>
      <c r="F3075">
        <v>22</v>
      </c>
      <c r="G3075">
        <v>21</v>
      </c>
      <c r="H3075">
        <v>95.454545454545496</v>
      </c>
      <c r="I3075">
        <v>72</v>
      </c>
      <c r="J3075">
        <v>6</v>
      </c>
    </row>
    <row r="3076" spans="1:12" x14ac:dyDescent="0.35">
      <c r="A3076" t="str">
        <f t="shared" si="48"/>
        <v>31 DayJuly-September 2024SCANUrology - Other</v>
      </c>
      <c r="B3076" t="s">
        <v>199</v>
      </c>
      <c r="C3076" t="s">
        <v>196</v>
      </c>
      <c r="D3076" t="s">
        <v>9</v>
      </c>
      <c r="E3076" t="s">
        <v>158</v>
      </c>
      <c r="F3076">
        <v>106</v>
      </c>
      <c r="G3076">
        <v>87</v>
      </c>
      <c r="H3076">
        <v>82.075471698113205</v>
      </c>
      <c r="I3076">
        <v>74</v>
      </c>
      <c r="J3076">
        <v>16</v>
      </c>
      <c r="K3076">
        <v>45</v>
      </c>
      <c r="L3076">
        <v>58</v>
      </c>
    </row>
    <row r="3077" spans="1:12" x14ac:dyDescent="0.35">
      <c r="A3077" t="str">
        <f t="shared" si="48"/>
        <v>31 DayJuly-September 2024WOSCANUrology - Other</v>
      </c>
      <c r="B3077" t="s">
        <v>199</v>
      </c>
      <c r="C3077" t="s">
        <v>196</v>
      </c>
      <c r="D3077" t="s">
        <v>10</v>
      </c>
      <c r="E3077" t="s">
        <v>158</v>
      </c>
      <c r="F3077">
        <v>132</v>
      </c>
      <c r="G3077">
        <v>122</v>
      </c>
      <c r="H3077">
        <v>92.424242424242394</v>
      </c>
      <c r="I3077">
        <v>65</v>
      </c>
      <c r="J3077">
        <v>20</v>
      </c>
      <c r="K3077">
        <v>29</v>
      </c>
      <c r="L3077">
        <v>37</v>
      </c>
    </row>
    <row r="3078" spans="1:12" x14ac:dyDescent="0.35">
      <c r="A3078" t="str">
        <f t="shared" si="48"/>
        <v>31 DayJuly-September 2024NCAUrology - Prostate</v>
      </c>
      <c r="B3078" t="s">
        <v>199</v>
      </c>
      <c r="C3078" t="s">
        <v>196</v>
      </c>
      <c r="D3078" t="s">
        <v>150</v>
      </c>
      <c r="E3078" t="s">
        <v>159</v>
      </c>
      <c r="F3078">
        <v>302</v>
      </c>
      <c r="G3078">
        <v>270</v>
      </c>
      <c r="H3078">
        <v>89.403973509933806</v>
      </c>
      <c r="I3078">
        <v>104</v>
      </c>
      <c r="J3078">
        <v>2</v>
      </c>
      <c r="K3078">
        <v>34</v>
      </c>
      <c r="L3078">
        <v>49</v>
      </c>
    </row>
    <row r="3079" spans="1:12" x14ac:dyDescent="0.35">
      <c r="A3079" t="str">
        <f t="shared" si="48"/>
        <v>31 DayJuly-September 2024NHS Ayrshire &amp; ArranUrology - Prostate</v>
      </c>
      <c r="B3079" t="s">
        <v>199</v>
      </c>
      <c r="C3079" t="s">
        <v>196</v>
      </c>
      <c r="D3079" t="s">
        <v>162</v>
      </c>
      <c r="E3079" t="s">
        <v>159</v>
      </c>
      <c r="F3079">
        <v>89</v>
      </c>
      <c r="G3079">
        <v>83</v>
      </c>
      <c r="H3079">
        <v>93.258426966292106</v>
      </c>
      <c r="I3079">
        <v>74</v>
      </c>
      <c r="J3079">
        <v>2</v>
      </c>
      <c r="K3079">
        <v>3</v>
      </c>
      <c r="L3079">
        <v>33</v>
      </c>
    </row>
    <row r="3080" spans="1:12" x14ac:dyDescent="0.35">
      <c r="A3080" t="str">
        <f t="shared" si="48"/>
        <v>31 DayJuly-September 2024NHS BordersUrology - Prostate</v>
      </c>
      <c r="B3080" t="s">
        <v>199</v>
      </c>
      <c r="C3080" t="s">
        <v>196</v>
      </c>
      <c r="D3080" t="s">
        <v>0</v>
      </c>
      <c r="E3080" t="s">
        <v>159</v>
      </c>
      <c r="F3080">
        <v>23</v>
      </c>
      <c r="G3080">
        <v>23</v>
      </c>
      <c r="H3080">
        <v>100</v>
      </c>
      <c r="I3080">
        <v>18</v>
      </c>
      <c r="J3080">
        <v>1</v>
      </c>
    </row>
    <row r="3081" spans="1:12" x14ac:dyDescent="0.35">
      <c r="A3081" t="str">
        <f t="shared" si="48"/>
        <v>31 DayJuly-September 2024NHS Dumfries &amp; GallowayUrology - Prostate</v>
      </c>
      <c r="B3081" t="s">
        <v>199</v>
      </c>
      <c r="C3081" t="s">
        <v>196</v>
      </c>
      <c r="D3081" t="s">
        <v>163</v>
      </c>
      <c r="E3081" t="s">
        <v>159</v>
      </c>
      <c r="F3081">
        <v>54</v>
      </c>
      <c r="G3081">
        <v>54</v>
      </c>
      <c r="H3081">
        <v>100</v>
      </c>
      <c r="I3081">
        <v>5</v>
      </c>
      <c r="J3081">
        <v>0</v>
      </c>
      <c r="K3081">
        <v>3</v>
      </c>
      <c r="L3081">
        <v>3</v>
      </c>
    </row>
    <row r="3082" spans="1:12" x14ac:dyDescent="0.35">
      <c r="A3082" t="str">
        <f t="shared" si="48"/>
        <v>31 DayJuly-September 2024NHS FifeUrology - Prostate</v>
      </c>
      <c r="B3082" t="s">
        <v>199</v>
      </c>
      <c r="C3082" t="s">
        <v>196</v>
      </c>
      <c r="D3082" t="s">
        <v>164</v>
      </c>
      <c r="E3082" t="s">
        <v>159</v>
      </c>
      <c r="F3082">
        <v>87</v>
      </c>
      <c r="G3082">
        <v>79</v>
      </c>
      <c r="H3082">
        <v>90.804597701149405</v>
      </c>
      <c r="I3082">
        <v>172</v>
      </c>
      <c r="J3082">
        <v>0</v>
      </c>
      <c r="K3082">
        <v>20</v>
      </c>
      <c r="L3082">
        <v>77</v>
      </c>
    </row>
    <row r="3083" spans="1:12" x14ac:dyDescent="0.35">
      <c r="A3083" t="str">
        <f t="shared" si="48"/>
        <v>31 DayJuly-September 2024NHS Forth ValleyUrology - Prostate</v>
      </c>
      <c r="B3083" t="s">
        <v>199</v>
      </c>
      <c r="C3083" t="s">
        <v>196</v>
      </c>
      <c r="D3083" t="s">
        <v>165</v>
      </c>
      <c r="E3083" t="s">
        <v>159</v>
      </c>
      <c r="F3083">
        <v>56</v>
      </c>
      <c r="G3083">
        <v>56</v>
      </c>
      <c r="H3083">
        <v>100</v>
      </c>
      <c r="I3083">
        <v>8</v>
      </c>
      <c r="J3083">
        <v>0</v>
      </c>
      <c r="K3083">
        <v>2</v>
      </c>
      <c r="L3083">
        <v>3</v>
      </c>
    </row>
    <row r="3084" spans="1:12" x14ac:dyDescent="0.35">
      <c r="A3084" t="str">
        <f t="shared" si="48"/>
        <v>31 DayJuly-September 2024NHS GrampianUrology - Prostate</v>
      </c>
      <c r="B3084" t="s">
        <v>199</v>
      </c>
      <c r="C3084" t="s">
        <v>196</v>
      </c>
      <c r="D3084" t="s">
        <v>166</v>
      </c>
      <c r="E3084" t="s">
        <v>159</v>
      </c>
      <c r="F3084">
        <v>142</v>
      </c>
      <c r="G3084">
        <v>117</v>
      </c>
      <c r="H3084">
        <v>82.394366197183103</v>
      </c>
      <c r="I3084">
        <v>104</v>
      </c>
      <c r="J3084">
        <v>2</v>
      </c>
      <c r="K3084">
        <v>42</v>
      </c>
      <c r="L3084">
        <v>71</v>
      </c>
    </row>
    <row r="3085" spans="1:12" x14ac:dyDescent="0.35">
      <c r="A3085" t="str">
        <f t="shared" si="48"/>
        <v>31 DayJuly-September 2024NHS Greater Glasgow &amp; ClydeUrology - Prostate</v>
      </c>
      <c r="B3085" t="s">
        <v>199</v>
      </c>
      <c r="C3085" t="s">
        <v>196</v>
      </c>
      <c r="D3085" t="s">
        <v>11</v>
      </c>
      <c r="E3085" t="s">
        <v>159</v>
      </c>
      <c r="F3085">
        <v>310</v>
      </c>
      <c r="G3085">
        <v>272</v>
      </c>
      <c r="H3085">
        <v>87.741935483871003</v>
      </c>
      <c r="I3085">
        <v>62</v>
      </c>
      <c r="J3085">
        <v>2</v>
      </c>
      <c r="K3085">
        <v>36</v>
      </c>
      <c r="L3085">
        <v>44</v>
      </c>
    </row>
    <row r="3086" spans="1:12" x14ac:dyDescent="0.35">
      <c r="A3086" t="str">
        <f t="shared" si="48"/>
        <v>31 DayJuly-September 2024NHS HighlandUrology - Prostate</v>
      </c>
      <c r="B3086" t="s">
        <v>199</v>
      </c>
      <c r="C3086" t="s">
        <v>196</v>
      </c>
      <c r="D3086" t="s">
        <v>1</v>
      </c>
      <c r="E3086" t="s">
        <v>159</v>
      </c>
      <c r="F3086">
        <v>71</v>
      </c>
      <c r="G3086">
        <v>71</v>
      </c>
      <c r="H3086">
        <v>100</v>
      </c>
      <c r="I3086">
        <v>31</v>
      </c>
      <c r="J3086">
        <v>0</v>
      </c>
      <c r="K3086">
        <v>2</v>
      </c>
      <c r="L3086">
        <v>4</v>
      </c>
    </row>
    <row r="3087" spans="1:12" x14ac:dyDescent="0.35">
      <c r="A3087" t="str">
        <f t="shared" si="48"/>
        <v>31 DayJuly-September 2024NHS LanarkshireUrology - Prostate</v>
      </c>
      <c r="B3087" t="s">
        <v>199</v>
      </c>
      <c r="C3087" t="s">
        <v>196</v>
      </c>
      <c r="D3087" t="s">
        <v>2</v>
      </c>
      <c r="E3087" t="s">
        <v>159</v>
      </c>
      <c r="F3087">
        <v>121</v>
      </c>
      <c r="G3087">
        <v>121</v>
      </c>
      <c r="H3087">
        <v>100</v>
      </c>
      <c r="I3087">
        <v>27</v>
      </c>
      <c r="J3087">
        <v>0</v>
      </c>
      <c r="K3087">
        <v>2</v>
      </c>
      <c r="L3087">
        <v>6</v>
      </c>
    </row>
    <row r="3088" spans="1:12" x14ac:dyDescent="0.35">
      <c r="A3088" t="str">
        <f t="shared" si="48"/>
        <v>31 DayJuly-September 2024NHS LothianUrology - Prostate</v>
      </c>
      <c r="B3088" t="s">
        <v>199</v>
      </c>
      <c r="C3088" t="s">
        <v>196</v>
      </c>
      <c r="D3088" t="s">
        <v>3</v>
      </c>
      <c r="E3088" t="s">
        <v>159</v>
      </c>
      <c r="F3088">
        <v>256</v>
      </c>
      <c r="G3088">
        <v>212</v>
      </c>
      <c r="H3088">
        <v>82.8125</v>
      </c>
      <c r="I3088">
        <v>230</v>
      </c>
      <c r="J3088">
        <v>2</v>
      </c>
      <c r="K3088">
        <v>160</v>
      </c>
      <c r="L3088">
        <v>194</v>
      </c>
    </row>
    <row r="3089" spans="1:12" x14ac:dyDescent="0.35">
      <c r="A3089" t="str">
        <f t="shared" si="48"/>
        <v>31 DayJuly-September 2024NHS ScotlandUrology - Prostate</v>
      </c>
      <c r="B3089" t="s">
        <v>199</v>
      </c>
      <c r="C3089" t="s">
        <v>196</v>
      </c>
      <c r="D3089" t="s">
        <v>8</v>
      </c>
      <c r="E3089" t="s">
        <v>159</v>
      </c>
      <c r="F3089">
        <v>1298</v>
      </c>
      <c r="G3089">
        <v>1170</v>
      </c>
      <c r="H3089">
        <v>90.138674884437606</v>
      </c>
      <c r="I3089">
        <v>230</v>
      </c>
      <c r="J3089">
        <v>2</v>
      </c>
      <c r="K3089">
        <v>31</v>
      </c>
      <c r="L3089">
        <v>59</v>
      </c>
    </row>
    <row r="3090" spans="1:12" x14ac:dyDescent="0.35">
      <c r="A3090" t="str">
        <f t="shared" ref="A3090:A3153" si="49">CONCATENATE(B3090,C3090,D3090,E3090)</f>
        <v>31 DayJuly-September 2024NHS ShetlandUrology - Prostate</v>
      </c>
      <c r="B3090" t="s">
        <v>199</v>
      </c>
      <c r="C3090" t="s">
        <v>196</v>
      </c>
      <c r="D3090" t="s">
        <v>5</v>
      </c>
      <c r="E3090" t="s">
        <v>159</v>
      </c>
      <c r="F3090">
        <v>4</v>
      </c>
      <c r="G3090">
        <v>4</v>
      </c>
      <c r="H3090">
        <v>100</v>
      </c>
      <c r="I3090">
        <v>0</v>
      </c>
      <c r="J3090">
        <v>0</v>
      </c>
    </row>
    <row r="3091" spans="1:12" x14ac:dyDescent="0.35">
      <c r="A3091" t="str">
        <f t="shared" si="49"/>
        <v>31 DayJuly-September 2024NHS TaysideUrology - Prostate</v>
      </c>
      <c r="B3091" t="s">
        <v>199</v>
      </c>
      <c r="C3091" t="s">
        <v>196</v>
      </c>
      <c r="D3091" t="s">
        <v>6</v>
      </c>
      <c r="E3091" t="s">
        <v>159</v>
      </c>
      <c r="F3091">
        <v>78</v>
      </c>
      <c r="G3091">
        <v>71</v>
      </c>
      <c r="H3091">
        <v>91.025641025640994</v>
      </c>
      <c r="I3091">
        <v>99</v>
      </c>
      <c r="J3091">
        <v>2</v>
      </c>
      <c r="K3091">
        <v>5</v>
      </c>
      <c r="L3091">
        <v>43</v>
      </c>
    </row>
    <row r="3092" spans="1:12" x14ac:dyDescent="0.35">
      <c r="A3092" t="str">
        <f t="shared" si="49"/>
        <v>31 DayJuly-September 2024NHS Western IslesUrology - Prostate</v>
      </c>
      <c r="B3092" t="s">
        <v>199</v>
      </c>
      <c r="C3092" t="s">
        <v>196</v>
      </c>
      <c r="D3092" t="s">
        <v>7</v>
      </c>
      <c r="E3092" t="s">
        <v>159</v>
      </c>
      <c r="F3092">
        <v>7</v>
      </c>
      <c r="G3092">
        <v>7</v>
      </c>
      <c r="H3092">
        <v>100</v>
      </c>
      <c r="I3092">
        <v>2</v>
      </c>
      <c r="J3092">
        <v>2</v>
      </c>
    </row>
    <row r="3093" spans="1:12" x14ac:dyDescent="0.35">
      <c r="A3093" t="str">
        <f t="shared" si="49"/>
        <v>31 DayJuly-September 2024SCANUrology - Prostate</v>
      </c>
      <c r="B3093" t="s">
        <v>199</v>
      </c>
      <c r="C3093" t="s">
        <v>196</v>
      </c>
      <c r="D3093" t="s">
        <v>9</v>
      </c>
      <c r="E3093" t="s">
        <v>159</v>
      </c>
      <c r="F3093">
        <v>420</v>
      </c>
      <c r="G3093">
        <v>368</v>
      </c>
      <c r="H3093">
        <v>87.619047619047606</v>
      </c>
      <c r="I3093">
        <v>230</v>
      </c>
      <c r="J3093">
        <v>1</v>
      </c>
      <c r="K3093">
        <v>94</v>
      </c>
      <c r="L3093">
        <v>176</v>
      </c>
    </row>
    <row r="3094" spans="1:12" x14ac:dyDescent="0.35">
      <c r="A3094" t="str">
        <f t="shared" si="49"/>
        <v>31 DayJuly-September 2024WOSCANUrology - Prostate</v>
      </c>
      <c r="B3094" t="s">
        <v>199</v>
      </c>
      <c r="C3094" t="s">
        <v>196</v>
      </c>
      <c r="D3094" t="s">
        <v>10</v>
      </c>
      <c r="E3094" t="s">
        <v>159</v>
      </c>
      <c r="F3094">
        <v>576</v>
      </c>
      <c r="G3094">
        <v>532</v>
      </c>
      <c r="H3094">
        <v>92.3611111111111</v>
      </c>
      <c r="I3094">
        <v>74</v>
      </c>
      <c r="J3094">
        <v>2</v>
      </c>
      <c r="K3094">
        <v>26</v>
      </c>
      <c r="L3094">
        <v>39</v>
      </c>
    </row>
    <row r="3095" spans="1:12" x14ac:dyDescent="0.35">
      <c r="A3095" t="str">
        <f t="shared" si="49"/>
        <v>31 DayOctober-December 2023Golden Jubilee National HospitalAll Cancer Types*</v>
      </c>
      <c r="B3095" t="s">
        <v>199</v>
      </c>
      <c r="C3095" t="s">
        <v>197</v>
      </c>
      <c r="D3095" t="s">
        <v>169</v>
      </c>
      <c r="E3095" t="s">
        <v>93</v>
      </c>
      <c r="F3095">
        <v>110</v>
      </c>
      <c r="G3095">
        <v>107</v>
      </c>
      <c r="H3095">
        <v>97.272727272727295</v>
      </c>
      <c r="I3095">
        <v>62</v>
      </c>
      <c r="J3095">
        <v>12</v>
      </c>
      <c r="K3095">
        <v>27</v>
      </c>
      <c r="L3095">
        <v>31</v>
      </c>
    </row>
    <row r="3096" spans="1:12" x14ac:dyDescent="0.35">
      <c r="A3096" t="str">
        <f t="shared" si="49"/>
        <v>31 DayOctober-December 2023NCAAll Cancer Types*</v>
      </c>
      <c r="B3096" t="s">
        <v>199</v>
      </c>
      <c r="C3096" t="s">
        <v>197</v>
      </c>
      <c r="D3096" t="s">
        <v>150</v>
      </c>
      <c r="E3096" t="s">
        <v>93</v>
      </c>
      <c r="F3096">
        <v>1717</v>
      </c>
      <c r="G3096">
        <v>1583</v>
      </c>
      <c r="H3096">
        <v>92.195690157250993</v>
      </c>
      <c r="I3096">
        <v>110</v>
      </c>
      <c r="J3096">
        <v>4</v>
      </c>
      <c r="K3096">
        <v>29</v>
      </c>
      <c r="L3096">
        <v>36</v>
      </c>
    </row>
    <row r="3097" spans="1:12" x14ac:dyDescent="0.35">
      <c r="A3097" t="str">
        <f t="shared" si="49"/>
        <v>31 DayOctober-December 2023NHS Ayrshire &amp; ArranAll Cancer Types*</v>
      </c>
      <c r="B3097" t="s">
        <v>199</v>
      </c>
      <c r="C3097" t="s">
        <v>197</v>
      </c>
      <c r="D3097" t="s">
        <v>162</v>
      </c>
      <c r="E3097" t="s">
        <v>93</v>
      </c>
      <c r="F3097">
        <v>418</v>
      </c>
      <c r="G3097">
        <v>414</v>
      </c>
      <c r="H3097">
        <v>99.043062200956896</v>
      </c>
      <c r="I3097">
        <v>44</v>
      </c>
      <c r="J3097">
        <v>2</v>
      </c>
      <c r="K3097">
        <v>15</v>
      </c>
      <c r="L3097">
        <v>19</v>
      </c>
    </row>
    <row r="3098" spans="1:12" x14ac:dyDescent="0.35">
      <c r="A3098" t="str">
        <f t="shared" si="49"/>
        <v>31 DayOctober-December 2023NHS BordersAll Cancer Types*</v>
      </c>
      <c r="B3098" t="s">
        <v>199</v>
      </c>
      <c r="C3098" t="s">
        <v>197</v>
      </c>
      <c r="D3098" t="s">
        <v>0</v>
      </c>
      <c r="E3098" t="s">
        <v>93</v>
      </c>
      <c r="F3098">
        <v>92</v>
      </c>
      <c r="G3098">
        <v>91</v>
      </c>
      <c r="H3098">
        <v>98.913043478260903</v>
      </c>
      <c r="I3098">
        <v>34</v>
      </c>
      <c r="J3098">
        <v>5</v>
      </c>
      <c r="K3098">
        <v>21</v>
      </c>
      <c r="L3098">
        <v>27</v>
      </c>
    </row>
    <row r="3099" spans="1:12" x14ac:dyDescent="0.35">
      <c r="A3099" t="str">
        <f t="shared" si="49"/>
        <v>31 DayOctober-December 2023NHS Dumfries &amp; GallowayAll Cancer Types*</v>
      </c>
      <c r="B3099" t="s">
        <v>199</v>
      </c>
      <c r="C3099" t="s">
        <v>197</v>
      </c>
      <c r="D3099" t="s">
        <v>163</v>
      </c>
      <c r="E3099" t="s">
        <v>93</v>
      </c>
      <c r="F3099">
        <v>213</v>
      </c>
      <c r="G3099">
        <v>210</v>
      </c>
      <c r="H3099">
        <v>98.591549295774698</v>
      </c>
      <c r="I3099">
        <v>90</v>
      </c>
      <c r="J3099">
        <v>1</v>
      </c>
      <c r="K3099">
        <v>20</v>
      </c>
      <c r="L3099">
        <v>26</v>
      </c>
    </row>
    <row r="3100" spans="1:12" x14ac:dyDescent="0.35">
      <c r="A3100" t="str">
        <f t="shared" si="49"/>
        <v>31 DayOctober-December 2023NHS FifeAll Cancer Types*</v>
      </c>
      <c r="B3100" t="s">
        <v>199</v>
      </c>
      <c r="C3100" t="s">
        <v>197</v>
      </c>
      <c r="D3100" t="s">
        <v>164</v>
      </c>
      <c r="E3100" t="s">
        <v>93</v>
      </c>
      <c r="F3100">
        <v>360</v>
      </c>
      <c r="G3100">
        <v>334</v>
      </c>
      <c r="H3100">
        <v>92.7777777777778</v>
      </c>
      <c r="I3100">
        <v>170</v>
      </c>
      <c r="J3100">
        <v>2</v>
      </c>
      <c r="K3100">
        <v>27</v>
      </c>
      <c r="L3100">
        <v>45</v>
      </c>
    </row>
    <row r="3101" spans="1:12" x14ac:dyDescent="0.35">
      <c r="A3101" t="str">
        <f t="shared" si="49"/>
        <v>31 DayOctober-December 2023NHS Forth ValleyAll Cancer Types*</v>
      </c>
      <c r="B3101" t="s">
        <v>199</v>
      </c>
      <c r="C3101" t="s">
        <v>197</v>
      </c>
      <c r="D3101" t="s">
        <v>165</v>
      </c>
      <c r="E3101" t="s">
        <v>93</v>
      </c>
      <c r="F3101">
        <v>324</v>
      </c>
      <c r="G3101">
        <v>320</v>
      </c>
      <c r="H3101">
        <v>98.765432098765402</v>
      </c>
      <c r="I3101">
        <v>49</v>
      </c>
      <c r="J3101">
        <v>2</v>
      </c>
      <c r="K3101">
        <v>26</v>
      </c>
      <c r="L3101">
        <v>27</v>
      </c>
    </row>
    <row r="3102" spans="1:12" x14ac:dyDescent="0.35">
      <c r="A3102" t="str">
        <f t="shared" si="49"/>
        <v>31 DayOctober-December 2023NHS GrampianAll Cancer Types*</v>
      </c>
      <c r="B3102" t="s">
        <v>199</v>
      </c>
      <c r="C3102" t="s">
        <v>197</v>
      </c>
      <c r="D3102" t="s">
        <v>166</v>
      </c>
      <c r="E3102" t="s">
        <v>93</v>
      </c>
      <c r="F3102">
        <v>758</v>
      </c>
      <c r="G3102">
        <v>686</v>
      </c>
      <c r="H3102">
        <v>90.501319261213695</v>
      </c>
      <c r="I3102">
        <v>110</v>
      </c>
      <c r="J3102">
        <v>3</v>
      </c>
      <c r="K3102">
        <v>31</v>
      </c>
      <c r="L3102">
        <v>44</v>
      </c>
    </row>
    <row r="3103" spans="1:12" x14ac:dyDescent="0.35">
      <c r="A3103" t="str">
        <f t="shared" si="49"/>
        <v>31 DayOctober-December 2023NHS Greater Glasgow &amp; ClydeAll Cancer Types*</v>
      </c>
      <c r="B3103" t="s">
        <v>199</v>
      </c>
      <c r="C3103" t="s">
        <v>197</v>
      </c>
      <c r="D3103" t="s">
        <v>11</v>
      </c>
      <c r="E3103" t="s">
        <v>93</v>
      </c>
      <c r="F3103">
        <v>1838</v>
      </c>
      <c r="G3103">
        <v>1716</v>
      </c>
      <c r="H3103">
        <v>93.362350380848795</v>
      </c>
      <c r="I3103">
        <v>85</v>
      </c>
      <c r="J3103">
        <v>7</v>
      </c>
      <c r="K3103">
        <v>28</v>
      </c>
      <c r="L3103">
        <v>34</v>
      </c>
    </row>
    <row r="3104" spans="1:12" x14ac:dyDescent="0.35">
      <c r="A3104" t="str">
        <f t="shared" si="49"/>
        <v>31 DayOctober-December 2023NHS HighlandAll Cancer Types*</v>
      </c>
      <c r="B3104" t="s">
        <v>199</v>
      </c>
      <c r="C3104" t="s">
        <v>197</v>
      </c>
      <c r="D3104" t="s">
        <v>1</v>
      </c>
      <c r="E3104" t="s">
        <v>93</v>
      </c>
      <c r="F3104">
        <v>358</v>
      </c>
      <c r="G3104">
        <v>330</v>
      </c>
      <c r="H3104">
        <v>92.1787709497207</v>
      </c>
      <c r="I3104">
        <v>65</v>
      </c>
      <c r="J3104">
        <v>5</v>
      </c>
      <c r="K3104">
        <v>30</v>
      </c>
      <c r="L3104">
        <v>35</v>
      </c>
    </row>
    <row r="3105" spans="1:12" x14ac:dyDescent="0.35">
      <c r="A3105" t="str">
        <f t="shared" si="49"/>
        <v>31 DayOctober-December 2023NHS LanarkshireAll Cancer Types*</v>
      </c>
      <c r="B3105" t="s">
        <v>199</v>
      </c>
      <c r="C3105" t="s">
        <v>197</v>
      </c>
      <c r="D3105" t="s">
        <v>2</v>
      </c>
      <c r="E3105" t="s">
        <v>93</v>
      </c>
      <c r="F3105">
        <v>585</v>
      </c>
      <c r="G3105">
        <v>544</v>
      </c>
      <c r="H3105">
        <v>92.991452991453002</v>
      </c>
      <c r="I3105">
        <v>66</v>
      </c>
      <c r="J3105">
        <v>2</v>
      </c>
      <c r="K3105">
        <v>26</v>
      </c>
      <c r="L3105">
        <v>40</v>
      </c>
    </row>
    <row r="3106" spans="1:12" x14ac:dyDescent="0.35">
      <c r="A3106" t="str">
        <f t="shared" si="49"/>
        <v>31 DayOctober-December 2023NHS LothianAll Cancer Types*</v>
      </c>
      <c r="B3106" t="s">
        <v>199</v>
      </c>
      <c r="C3106" t="s">
        <v>197</v>
      </c>
      <c r="D3106" t="s">
        <v>3</v>
      </c>
      <c r="E3106" t="s">
        <v>93</v>
      </c>
      <c r="F3106">
        <v>1171</v>
      </c>
      <c r="G3106">
        <v>1108</v>
      </c>
      <c r="H3106">
        <v>94.619982920580696</v>
      </c>
      <c r="I3106">
        <v>172</v>
      </c>
      <c r="J3106">
        <v>8</v>
      </c>
      <c r="K3106">
        <v>27</v>
      </c>
      <c r="L3106">
        <v>33</v>
      </c>
    </row>
    <row r="3107" spans="1:12" x14ac:dyDescent="0.35">
      <c r="A3107" t="str">
        <f t="shared" si="49"/>
        <v>31 DayOctober-December 2023NHS OrkneyAll Cancer Types*</v>
      </c>
      <c r="B3107" t="s">
        <v>199</v>
      </c>
      <c r="C3107" t="s">
        <v>197</v>
      </c>
      <c r="D3107" t="s">
        <v>4</v>
      </c>
      <c r="E3107" t="s">
        <v>93</v>
      </c>
      <c r="F3107">
        <v>5</v>
      </c>
      <c r="G3107">
        <v>5</v>
      </c>
      <c r="H3107">
        <v>100</v>
      </c>
      <c r="I3107">
        <v>28</v>
      </c>
      <c r="J3107">
        <v>0</v>
      </c>
    </row>
    <row r="3108" spans="1:12" x14ac:dyDescent="0.35">
      <c r="A3108" t="str">
        <f t="shared" si="49"/>
        <v>31 DayOctober-December 2023NHS ScotlandAll Cancer Types*</v>
      </c>
      <c r="B3108" t="s">
        <v>199</v>
      </c>
      <c r="C3108" t="s">
        <v>197</v>
      </c>
      <c r="D3108" t="s">
        <v>8</v>
      </c>
      <c r="E3108" t="s">
        <v>93</v>
      </c>
      <c r="F3108">
        <v>6828</v>
      </c>
      <c r="G3108">
        <v>6427</v>
      </c>
      <c r="H3108">
        <v>94.127123608670203</v>
      </c>
      <c r="I3108">
        <v>172</v>
      </c>
      <c r="J3108">
        <v>5</v>
      </c>
      <c r="K3108">
        <v>27</v>
      </c>
      <c r="L3108">
        <v>33</v>
      </c>
    </row>
    <row r="3109" spans="1:12" x14ac:dyDescent="0.35">
      <c r="A3109" t="str">
        <f t="shared" si="49"/>
        <v>31 DayOctober-December 2023NHS ShetlandAll Cancer Types*</v>
      </c>
      <c r="B3109" t="s">
        <v>199</v>
      </c>
      <c r="C3109" t="s">
        <v>197</v>
      </c>
      <c r="D3109" t="s">
        <v>5</v>
      </c>
      <c r="E3109" t="s">
        <v>93</v>
      </c>
      <c r="F3109">
        <v>10</v>
      </c>
      <c r="G3109">
        <v>10</v>
      </c>
      <c r="H3109">
        <v>100</v>
      </c>
      <c r="I3109">
        <v>18</v>
      </c>
      <c r="J3109">
        <v>0</v>
      </c>
    </row>
    <row r="3110" spans="1:12" x14ac:dyDescent="0.35">
      <c r="A3110" t="str">
        <f t="shared" si="49"/>
        <v>31 DayOctober-December 2023NHS TaysideAll Cancer Types*</v>
      </c>
      <c r="B3110" t="s">
        <v>199</v>
      </c>
      <c r="C3110" t="s">
        <v>197</v>
      </c>
      <c r="D3110" t="s">
        <v>6</v>
      </c>
      <c r="E3110" t="s">
        <v>93</v>
      </c>
      <c r="F3110">
        <v>569</v>
      </c>
      <c r="G3110">
        <v>535</v>
      </c>
      <c r="H3110">
        <v>94.024604569420006</v>
      </c>
      <c r="I3110">
        <v>58</v>
      </c>
      <c r="J3110">
        <v>6</v>
      </c>
      <c r="K3110">
        <v>29</v>
      </c>
      <c r="L3110">
        <v>32</v>
      </c>
    </row>
    <row r="3111" spans="1:12" x14ac:dyDescent="0.35">
      <c r="A3111" t="str">
        <f t="shared" si="49"/>
        <v>31 DayOctober-December 2023NHS Western IslesAll Cancer Types*</v>
      </c>
      <c r="B3111" t="s">
        <v>199</v>
      </c>
      <c r="C3111" t="s">
        <v>197</v>
      </c>
      <c r="D3111" t="s">
        <v>7</v>
      </c>
      <c r="E3111" t="s">
        <v>93</v>
      </c>
      <c r="F3111">
        <v>17</v>
      </c>
      <c r="G3111">
        <v>17</v>
      </c>
      <c r="H3111">
        <v>100</v>
      </c>
      <c r="I3111">
        <v>23</v>
      </c>
      <c r="J3111">
        <v>2</v>
      </c>
    </row>
    <row r="3112" spans="1:12" x14ac:dyDescent="0.35">
      <c r="A3112" t="str">
        <f t="shared" si="49"/>
        <v>31 DayOctober-December 2023SCANAll Cancer Types*</v>
      </c>
      <c r="B3112" t="s">
        <v>199</v>
      </c>
      <c r="C3112" t="s">
        <v>197</v>
      </c>
      <c r="D3112" t="s">
        <v>9</v>
      </c>
      <c r="E3112" t="s">
        <v>93</v>
      </c>
      <c r="F3112">
        <v>1836</v>
      </c>
      <c r="G3112">
        <v>1743</v>
      </c>
      <c r="H3112">
        <v>94.934640522875796</v>
      </c>
      <c r="I3112">
        <v>172</v>
      </c>
      <c r="J3112">
        <v>5</v>
      </c>
      <c r="K3112">
        <v>27</v>
      </c>
      <c r="L3112">
        <v>32</v>
      </c>
    </row>
    <row r="3113" spans="1:12" x14ac:dyDescent="0.35">
      <c r="A3113" t="str">
        <f t="shared" si="49"/>
        <v>31 DayOctober-December 2023WOSCANAll Cancer Types*</v>
      </c>
      <c r="B3113" t="s">
        <v>199</v>
      </c>
      <c r="C3113" t="s">
        <v>197</v>
      </c>
      <c r="D3113" t="s">
        <v>10</v>
      </c>
      <c r="E3113" t="s">
        <v>93</v>
      </c>
      <c r="F3113">
        <v>3165</v>
      </c>
      <c r="G3113">
        <v>2994</v>
      </c>
      <c r="H3113">
        <v>94.597156398104303</v>
      </c>
      <c r="I3113">
        <v>85</v>
      </c>
      <c r="J3113">
        <v>4</v>
      </c>
      <c r="K3113">
        <v>27</v>
      </c>
      <c r="L3113">
        <v>32</v>
      </c>
    </row>
    <row r="3114" spans="1:12" x14ac:dyDescent="0.35">
      <c r="A3114" t="str">
        <f t="shared" si="49"/>
        <v>31 DayOctober-December 2023Golden Jubilee National HospitalAll Cancer Types* (screened excluded)</v>
      </c>
      <c r="B3114" t="s">
        <v>199</v>
      </c>
      <c r="C3114" t="s">
        <v>197</v>
      </c>
      <c r="D3114" t="s">
        <v>169</v>
      </c>
      <c r="E3114" t="s">
        <v>94</v>
      </c>
      <c r="F3114">
        <v>107</v>
      </c>
      <c r="G3114">
        <v>105</v>
      </c>
      <c r="H3114">
        <v>98.130841121495294</v>
      </c>
      <c r="I3114">
        <v>54</v>
      </c>
      <c r="J3114">
        <v>12</v>
      </c>
      <c r="K3114">
        <v>26</v>
      </c>
      <c r="L3114">
        <v>29</v>
      </c>
    </row>
    <row r="3115" spans="1:12" x14ac:dyDescent="0.35">
      <c r="A3115" t="str">
        <f t="shared" si="49"/>
        <v>31 DayOctober-December 2023NCAAll Cancer Types* (screened excluded)</v>
      </c>
      <c r="B3115" t="s">
        <v>199</v>
      </c>
      <c r="C3115" t="s">
        <v>197</v>
      </c>
      <c r="D3115" t="s">
        <v>150</v>
      </c>
      <c r="E3115" t="s">
        <v>94</v>
      </c>
      <c r="F3115">
        <v>1539</v>
      </c>
      <c r="G3115">
        <v>1444</v>
      </c>
      <c r="H3115">
        <v>93.827160493827193</v>
      </c>
      <c r="I3115">
        <v>110</v>
      </c>
      <c r="J3115">
        <v>2</v>
      </c>
      <c r="K3115">
        <v>28</v>
      </c>
      <c r="L3115">
        <v>34</v>
      </c>
    </row>
    <row r="3116" spans="1:12" x14ac:dyDescent="0.35">
      <c r="A3116" t="str">
        <f t="shared" si="49"/>
        <v>31 DayOctober-December 2023NHS Ayrshire &amp; ArranAll Cancer Types* (screened excluded)</v>
      </c>
      <c r="B3116" t="s">
        <v>199</v>
      </c>
      <c r="C3116" t="s">
        <v>197</v>
      </c>
      <c r="D3116" t="s">
        <v>162</v>
      </c>
      <c r="E3116" t="s">
        <v>94</v>
      </c>
      <c r="F3116">
        <v>344</v>
      </c>
      <c r="G3116">
        <v>340</v>
      </c>
      <c r="H3116">
        <v>98.837209302325604</v>
      </c>
      <c r="I3116">
        <v>44</v>
      </c>
      <c r="J3116">
        <v>2</v>
      </c>
      <c r="K3116">
        <v>13</v>
      </c>
      <c r="L3116">
        <v>19</v>
      </c>
    </row>
    <row r="3117" spans="1:12" x14ac:dyDescent="0.35">
      <c r="A3117" t="str">
        <f t="shared" si="49"/>
        <v>31 DayOctober-December 2023NHS BordersAll Cancer Types* (screened excluded)</v>
      </c>
      <c r="B3117" t="s">
        <v>199</v>
      </c>
      <c r="C3117" t="s">
        <v>197</v>
      </c>
      <c r="D3117" t="s">
        <v>0</v>
      </c>
      <c r="E3117" t="s">
        <v>94</v>
      </c>
      <c r="F3117">
        <v>86</v>
      </c>
      <c r="G3117">
        <v>85</v>
      </c>
      <c r="H3117">
        <v>98.837209302325604</v>
      </c>
      <c r="I3117">
        <v>34</v>
      </c>
      <c r="J3117">
        <v>3</v>
      </c>
      <c r="K3117">
        <v>20</v>
      </c>
      <c r="L3117">
        <v>26</v>
      </c>
    </row>
    <row r="3118" spans="1:12" x14ac:dyDescent="0.35">
      <c r="A3118" t="str">
        <f t="shared" si="49"/>
        <v>31 DayOctober-December 2023NHS Dumfries &amp; GallowayAll Cancer Types* (screened excluded)</v>
      </c>
      <c r="B3118" t="s">
        <v>199</v>
      </c>
      <c r="C3118" t="s">
        <v>197</v>
      </c>
      <c r="D3118" t="s">
        <v>163</v>
      </c>
      <c r="E3118" t="s">
        <v>94</v>
      </c>
      <c r="F3118">
        <v>199</v>
      </c>
      <c r="G3118">
        <v>196</v>
      </c>
      <c r="H3118">
        <v>98.492462311557802</v>
      </c>
      <c r="I3118">
        <v>90</v>
      </c>
      <c r="J3118">
        <v>1</v>
      </c>
      <c r="K3118">
        <v>20</v>
      </c>
      <c r="L3118">
        <v>27</v>
      </c>
    </row>
    <row r="3119" spans="1:12" x14ac:dyDescent="0.35">
      <c r="A3119" t="str">
        <f t="shared" si="49"/>
        <v>31 DayOctober-December 2023NHS FifeAll Cancer Types* (screened excluded)</v>
      </c>
      <c r="B3119" t="s">
        <v>199</v>
      </c>
      <c r="C3119" t="s">
        <v>197</v>
      </c>
      <c r="D3119" t="s">
        <v>164</v>
      </c>
      <c r="E3119" t="s">
        <v>94</v>
      </c>
      <c r="F3119">
        <v>344</v>
      </c>
      <c r="G3119">
        <v>319</v>
      </c>
      <c r="H3119">
        <v>92.732558139534902</v>
      </c>
      <c r="I3119">
        <v>170</v>
      </c>
      <c r="J3119">
        <v>1</v>
      </c>
      <c r="K3119">
        <v>27</v>
      </c>
      <c r="L3119">
        <v>48</v>
      </c>
    </row>
    <row r="3120" spans="1:12" x14ac:dyDescent="0.35">
      <c r="A3120" t="str">
        <f t="shared" si="49"/>
        <v>31 DayOctober-December 2023NHS Forth ValleyAll Cancer Types* (screened excluded)</v>
      </c>
      <c r="B3120" t="s">
        <v>199</v>
      </c>
      <c r="C3120" t="s">
        <v>197</v>
      </c>
      <c r="D3120" t="s">
        <v>165</v>
      </c>
      <c r="E3120" t="s">
        <v>94</v>
      </c>
      <c r="F3120">
        <v>295</v>
      </c>
      <c r="G3120">
        <v>291</v>
      </c>
      <c r="H3120">
        <v>98.644067796610202</v>
      </c>
      <c r="I3120">
        <v>49</v>
      </c>
      <c r="J3120">
        <v>0</v>
      </c>
      <c r="K3120">
        <v>24</v>
      </c>
      <c r="L3120">
        <v>27</v>
      </c>
    </row>
    <row r="3121" spans="1:12" x14ac:dyDescent="0.35">
      <c r="A3121" t="str">
        <f t="shared" si="49"/>
        <v>31 DayOctober-December 2023NHS GrampianAll Cancer Types* (screened excluded)</v>
      </c>
      <c r="B3121" t="s">
        <v>199</v>
      </c>
      <c r="C3121" t="s">
        <v>197</v>
      </c>
      <c r="D3121" t="s">
        <v>166</v>
      </c>
      <c r="E3121" t="s">
        <v>94</v>
      </c>
      <c r="F3121">
        <v>684</v>
      </c>
      <c r="G3121">
        <v>624</v>
      </c>
      <c r="H3121">
        <v>91.228070175438603</v>
      </c>
      <c r="I3121">
        <v>110</v>
      </c>
      <c r="J3121">
        <v>2</v>
      </c>
      <c r="K3121">
        <v>30</v>
      </c>
      <c r="L3121">
        <v>43</v>
      </c>
    </row>
    <row r="3122" spans="1:12" x14ac:dyDescent="0.35">
      <c r="A3122" t="str">
        <f t="shared" si="49"/>
        <v>31 DayOctober-December 2023NHS Greater Glasgow &amp; ClydeAll Cancer Types* (screened excluded)</v>
      </c>
      <c r="B3122" t="s">
        <v>199</v>
      </c>
      <c r="C3122" t="s">
        <v>197</v>
      </c>
      <c r="D3122" t="s">
        <v>11</v>
      </c>
      <c r="E3122" t="s">
        <v>94</v>
      </c>
      <c r="F3122">
        <v>1709</v>
      </c>
      <c r="G3122">
        <v>1595</v>
      </c>
      <c r="H3122">
        <v>93.329432416617905</v>
      </c>
      <c r="I3122">
        <v>85</v>
      </c>
      <c r="J3122">
        <v>6</v>
      </c>
      <c r="K3122">
        <v>28</v>
      </c>
      <c r="L3122">
        <v>35</v>
      </c>
    </row>
    <row r="3123" spans="1:12" x14ac:dyDescent="0.35">
      <c r="A3123" t="str">
        <f t="shared" si="49"/>
        <v>31 DayOctober-December 2023NHS HighlandAll Cancer Types* (screened excluded)</v>
      </c>
      <c r="B3123" t="s">
        <v>199</v>
      </c>
      <c r="C3123" t="s">
        <v>197</v>
      </c>
      <c r="D3123" t="s">
        <v>1</v>
      </c>
      <c r="E3123" t="s">
        <v>94</v>
      </c>
      <c r="F3123">
        <v>317</v>
      </c>
      <c r="G3123">
        <v>302</v>
      </c>
      <c r="H3123">
        <v>95.268138801261799</v>
      </c>
      <c r="I3123">
        <v>65</v>
      </c>
      <c r="J3123">
        <v>2</v>
      </c>
      <c r="K3123">
        <v>26</v>
      </c>
      <c r="L3123">
        <v>31</v>
      </c>
    </row>
    <row r="3124" spans="1:12" x14ac:dyDescent="0.35">
      <c r="A3124" t="str">
        <f t="shared" si="49"/>
        <v>31 DayOctober-December 2023NHS LanarkshireAll Cancer Types* (screened excluded)</v>
      </c>
      <c r="B3124" t="s">
        <v>199</v>
      </c>
      <c r="C3124" t="s">
        <v>197</v>
      </c>
      <c r="D3124" t="s">
        <v>2</v>
      </c>
      <c r="E3124" t="s">
        <v>94</v>
      </c>
      <c r="F3124">
        <v>477</v>
      </c>
      <c r="G3124">
        <v>457</v>
      </c>
      <c r="H3124">
        <v>95.807127882599602</v>
      </c>
      <c r="I3124">
        <v>66</v>
      </c>
      <c r="J3124">
        <v>1</v>
      </c>
      <c r="K3124">
        <v>21</v>
      </c>
      <c r="L3124">
        <v>29</v>
      </c>
    </row>
    <row r="3125" spans="1:12" x14ac:dyDescent="0.35">
      <c r="A3125" t="str">
        <f t="shared" si="49"/>
        <v>31 DayOctober-December 2023NHS LothianAll Cancer Types* (screened excluded)</v>
      </c>
      <c r="B3125" t="s">
        <v>199</v>
      </c>
      <c r="C3125" t="s">
        <v>197</v>
      </c>
      <c r="D3125" t="s">
        <v>3</v>
      </c>
      <c r="E3125" t="s">
        <v>94</v>
      </c>
      <c r="F3125">
        <v>1035</v>
      </c>
      <c r="G3125">
        <v>976</v>
      </c>
      <c r="H3125">
        <v>94.299516908212595</v>
      </c>
      <c r="I3125">
        <v>172</v>
      </c>
      <c r="J3125">
        <v>7</v>
      </c>
      <c r="K3125">
        <v>27</v>
      </c>
      <c r="L3125">
        <v>33</v>
      </c>
    </row>
    <row r="3126" spans="1:12" x14ac:dyDescent="0.35">
      <c r="A3126" t="str">
        <f t="shared" si="49"/>
        <v>31 DayOctober-December 2023NHS OrkneyAll Cancer Types* (screened excluded)</v>
      </c>
      <c r="B3126" t="s">
        <v>199</v>
      </c>
      <c r="C3126" t="s">
        <v>197</v>
      </c>
      <c r="D3126" t="s">
        <v>4</v>
      </c>
      <c r="E3126" t="s">
        <v>94</v>
      </c>
      <c r="F3126">
        <v>5</v>
      </c>
      <c r="G3126">
        <v>5</v>
      </c>
      <c r="H3126">
        <v>100</v>
      </c>
      <c r="I3126">
        <v>28</v>
      </c>
      <c r="J3126">
        <v>0</v>
      </c>
    </row>
    <row r="3127" spans="1:12" x14ac:dyDescent="0.35">
      <c r="A3127" t="str">
        <f t="shared" si="49"/>
        <v>31 DayOctober-December 2023NHS ScotlandAll Cancer Types* (screened excluded)</v>
      </c>
      <c r="B3127" t="s">
        <v>199</v>
      </c>
      <c r="C3127" t="s">
        <v>197</v>
      </c>
      <c r="D3127" t="s">
        <v>8</v>
      </c>
      <c r="E3127" t="s">
        <v>94</v>
      </c>
      <c r="F3127">
        <v>6135</v>
      </c>
      <c r="G3127">
        <v>5808</v>
      </c>
      <c r="H3127">
        <v>94.669926650366705</v>
      </c>
      <c r="I3127">
        <v>172</v>
      </c>
      <c r="J3127">
        <v>3</v>
      </c>
      <c r="K3127">
        <v>27</v>
      </c>
      <c r="L3127">
        <v>32</v>
      </c>
    </row>
    <row r="3128" spans="1:12" x14ac:dyDescent="0.35">
      <c r="A3128" t="str">
        <f t="shared" si="49"/>
        <v>31 DayOctober-December 2023NHS ShetlandAll Cancer Types* (screened excluded)</v>
      </c>
      <c r="B3128" t="s">
        <v>199</v>
      </c>
      <c r="C3128" t="s">
        <v>197</v>
      </c>
      <c r="D3128" t="s">
        <v>5</v>
      </c>
      <c r="E3128" t="s">
        <v>94</v>
      </c>
      <c r="F3128">
        <v>10</v>
      </c>
      <c r="G3128">
        <v>10</v>
      </c>
      <c r="H3128">
        <v>100</v>
      </c>
      <c r="I3128">
        <v>18</v>
      </c>
      <c r="J3128">
        <v>0</v>
      </c>
    </row>
    <row r="3129" spans="1:12" x14ac:dyDescent="0.35">
      <c r="A3129" t="str">
        <f t="shared" si="49"/>
        <v>31 DayOctober-December 2023NHS TaysideAll Cancer Types* (screened excluded)</v>
      </c>
      <c r="B3129" t="s">
        <v>199</v>
      </c>
      <c r="C3129" t="s">
        <v>197</v>
      </c>
      <c r="D3129" t="s">
        <v>6</v>
      </c>
      <c r="E3129" t="s">
        <v>94</v>
      </c>
      <c r="F3129">
        <v>507</v>
      </c>
      <c r="G3129">
        <v>487</v>
      </c>
      <c r="H3129">
        <v>96.055226824457606</v>
      </c>
      <c r="I3129">
        <v>58</v>
      </c>
      <c r="J3129">
        <v>4</v>
      </c>
      <c r="K3129">
        <v>28</v>
      </c>
      <c r="L3129">
        <v>31</v>
      </c>
    </row>
    <row r="3130" spans="1:12" x14ac:dyDescent="0.35">
      <c r="A3130" t="str">
        <f t="shared" si="49"/>
        <v>31 DayOctober-December 2023NHS Western IslesAll Cancer Types* (screened excluded)</v>
      </c>
      <c r="B3130" t="s">
        <v>199</v>
      </c>
      <c r="C3130" t="s">
        <v>197</v>
      </c>
      <c r="D3130" t="s">
        <v>7</v>
      </c>
      <c r="E3130" t="s">
        <v>94</v>
      </c>
      <c r="F3130">
        <v>16</v>
      </c>
      <c r="G3130">
        <v>16</v>
      </c>
      <c r="H3130">
        <v>100</v>
      </c>
      <c r="I3130">
        <v>7</v>
      </c>
      <c r="J3130">
        <v>1</v>
      </c>
    </row>
    <row r="3131" spans="1:12" x14ac:dyDescent="0.35">
      <c r="A3131" t="str">
        <f t="shared" si="49"/>
        <v>31 DayOctober-December 2023SCANAll Cancer Types* (screened excluded)</v>
      </c>
      <c r="B3131" t="s">
        <v>199</v>
      </c>
      <c r="C3131" t="s">
        <v>197</v>
      </c>
      <c r="D3131" t="s">
        <v>9</v>
      </c>
      <c r="E3131" t="s">
        <v>94</v>
      </c>
      <c r="F3131">
        <v>1664</v>
      </c>
      <c r="G3131">
        <v>1576</v>
      </c>
      <c r="H3131">
        <v>94.711538461538495</v>
      </c>
      <c r="I3131">
        <v>172</v>
      </c>
      <c r="J3131">
        <v>4</v>
      </c>
      <c r="K3131">
        <v>27</v>
      </c>
      <c r="L3131">
        <v>33</v>
      </c>
    </row>
    <row r="3132" spans="1:12" x14ac:dyDescent="0.35">
      <c r="A3132" t="str">
        <f t="shared" si="49"/>
        <v>31 DayOctober-December 2023WOSCANAll Cancer Types* (screened excluded)</v>
      </c>
      <c r="B3132" t="s">
        <v>199</v>
      </c>
      <c r="C3132" t="s">
        <v>197</v>
      </c>
      <c r="D3132" t="s">
        <v>10</v>
      </c>
      <c r="E3132" t="s">
        <v>94</v>
      </c>
      <c r="F3132">
        <v>2825</v>
      </c>
      <c r="G3132">
        <v>2683</v>
      </c>
      <c r="H3132">
        <v>94.973451327433594</v>
      </c>
      <c r="I3132">
        <v>85</v>
      </c>
      <c r="J3132">
        <v>2</v>
      </c>
      <c r="K3132">
        <v>27</v>
      </c>
      <c r="L3132">
        <v>32</v>
      </c>
    </row>
    <row r="3133" spans="1:12" x14ac:dyDescent="0.35">
      <c r="A3133" t="str">
        <f t="shared" si="49"/>
        <v>31 DayOctober-December 2023Golden Jubilee National HospitalAll Cancer Types* (screened only)</v>
      </c>
      <c r="B3133" t="s">
        <v>199</v>
      </c>
      <c r="C3133" t="s">
        <v>197</v>
      </c>
      <c r="D3133" t="s">
        <v>169</v>
      </c>
      <c r="E3133" t="s">
        <v>95</v>
      </c>
      <c r="F3133">
        <v>3</v>
      </c>
      <c r="G3133">
        <v>2</v>
      </c>
      <c r="H3133">
        <v>66.6666666666667</v>
      </c>
      <c r="I3133">
        <v>62</v>
      </c>
      <c r="J3133">
        <v>24</v>
      </c>
    </row>
    <row r="3134" spans="1:12" x14ac:dyDescent="0.35">
      <c r="A3134" t="str">
        <f t="shared" si="49"/>
        <v>31 DayOctober-December 2023NCAAll Cancer Types* (screened only)</v>
      </c>
      <c r="B3134" t="s">
        <v>199</v>
      </c>
      <c r="C3134" t="s">
        <v>197</v>
      </c>
      <c r="D3134" t="s">
        <v>150</v>
      </c>
      <c r="E3134" t="s">
        <v>95</v>
      </c>
      <c r="F3134">
        <v>178</v>
      </c>
      <c r="G3134">
        <v>139</v>
      </c>
      <c r="H3134">
        <v>78.089887640449405</v>
      </c>
      <c r="I3134">
        <v>64</v>
      </c>
      <c r="J3134">
        <v>17</v>
      </c>
      <c r="K3134">
        <v>37</v>
      </c>
      <c r="L3134">
        <v>42</v>
      </c>
    </row>
    <row r="3135" spans="1:12" x14ac:dyDescent="0.35">
      <c r="A3135" t="str">
        <f t="shared" si="49"/>
        <v>31 DayOctober-December 2023NHS Ayrshire &amp; ArranAll Cancer Types* (screened only)</v>
      </c>
      <c r="B3135" t="s">
        <v>199</v>
      </c>
      <c r="C3135" t="s">
        <v>197</v>
      </c>
      <c r="D3135" t="s">
        <v>162</v>
      </c>
      <c r="E3135" t="s">
        <v>95</v>
      </c>
      <c r="F3135">
        <v>74</v>
      </c>
      <c r="G3135">
        <v>74</v>
      </c>
      <c r="H3135">
        <v>100</v>
      </c>
      <c r="I3135">
        <v>29</v>
      </c>
      <c r="J3135">
        <v>6</v>
      </c>
      <c r="K3135">
        <v>19</v>
      </c>
      <c r="L3135">
        <v>20</v>
      </c>
    </row>
    <row r="3136" spans="1:12" x14ac:dyDescent="0.35">
      <c r="A3136" t="str">
        <f t="shared" si="49"/>
        <v>31 DayOctober-December 2023NHS BordersAll Cancer Types* (screened only)</v>
      </c>
      <c r="B3136" t="s">
        <v>199</v>
      </c>
      <c r="C3136" t="s">
        <v>197</v>
      </c>
      <c r="D3136" t="s">
        <v>0</v>
      </c>
      <c r="E3136" t="s">
        <v>95</v>
      </c>
      <c r="F3136">
        <v>6</v>
      </c>
      <c r="G3136">
        <v>6</v>
      </c>
      <c r="H3136">
        <v>100</v>
      </c>
      <c r="I3136">
        <v>27</v>
      </c>
      <c r="J3136">
        <v>14</v>
      </c>
    </row>
    <row r="3137" spans="1:12" x14ac:dyDescent="0.35">
      <c r="A3137" t="str">
        <f t="shared" si="49"/>
        <v>31 DayOctober-December 2023NHS Dumfries &amp; GallowayAll Cancer Types* (screened only)</v>
      </c>
      <c r="B3137" t="s">
        <v>199</v>
      </c>
      <c r="C3137" t="s">
        <v>197</v>
      </c>
      <c r="D3137" t="s">
        <v>163</v>
      </c>
      <c r="E3137" t="s">
        <v>95</v>
      </c>
      <c r="F3137">
        <v>14</v>
      </c>
      <c r="G3137">
        <v>14</v>
      </c>
      <c r="H3137">
        <v>100</v>
      </c>
      <c r="I3137">
        <v>21</v>
      </c>
      <c r="J3137">
        <v>11</v>
      </c>
    </row>
    <row r="3138" spans="1:12" x14ac:dyDescent="0.35">
      <c r="A3138" t="str">
        <f t="shared" si="49"/>
        <v>31 DayOctober-December 2023NHS FifeAll Cancer Types* (screened only)</v>
      </c>
      <c r="B3138" t="s">
        <v>199</v>
      </c>
      <c r="C3138" t="s">
        <v>197</v>
      </c>
      <c r="D3138" t="s">
        <v>164</v>
      </c>
      <c r="E3138" t="s">
        <v>95</v>
      </c>
      <c r="F3138">
        <v>16</v>
      </c>
      <c r="G3138">
        <v>15</v>
      </c>
      <c r="H3138">
        <v>93.75</v>
      </c>
      <c r="I3138">
        <v>33</v>
      </c>
      <c r="J3138">
        <v>14</v>
      </c>
    </row>
    <row r="3139" spans="1:12" x14ac:dyDescent="0.35">
      <c r="A3139" t="str">
        <f t="shared" si="49"/>
        <v>31 DayOctober-December 2023NHS Forth ValleyAll Cancer Types* (screened only)</v>
      </c>
      <c r="B3139" t="s">
        <v>199</v>
      </c>
      <c r="C3139" t="s">
        <v>197</v>
      </c>
      <c r="D3139" t="s">
        <v>165</v>
      </c>
      <c r="E3139" t="s">
        <v>95</v>
      </c>
      <c r="F3139">
        <v>29</v>
      </c>
      <c r="G3139">
        <v>29</v>
      </c>
      <c r="H3139">
        <v>100</v>
      </c>
      <c r="I3139">
        <v>30</v>
      </c>
      <c r="J3139">
        <v>16</v>
      </c>
    </row>
    <row r="3140" spans="1:12" x14ac:dyDescent="0.35">
      <c r="A3140" t="str">
        <f t="shared" si="49"/>
        <v>31 DayOctober-December 2023NHS GrampianAll Cancer Types* (screened only)</v>
      </c>
      <c r="B3140" t="s">
        <v>199</v>
      </c>
      <c r="C3140" t="s">
        <v>197</v>
      </c>
      <c r="D3140" t="s">
        <v>166</v>
      </c>
      <c r="E3140" t="s">
        <v>95</v>
      </c>
      <c r="F3140">
        <v>74</v>
      </c>
      <c r="G3140">
        <v>62</v>
      </c>
      <c r="H3140">
        <v>83.783783783783804</v>
      </c>
      <c r="I3140">
        <v>62</v>
      </c>
      <c r="J3140">
        <v>8</v>
      </c>
      <c r="K3140">
        <v>39</v>
      </c>
      <c r="L3140">
        <v>51</v>
      </c>
    </row>
    <row r="3141" spans="1:12" x14ac:dyDescent="0.35">
      <c r="A3141" t="str">
        <f t="shared" si="49"/>
        <v>31 DayOctober-December 2023NHS Greater Glasgow &amp; ClydeAll Cancer Types* (screened only)</v>
      </c>
      <c r="B3141" t="s">
        <v>199</v>
      </c>
      <c r="C3141" t="s">
        <v>197</v>
      </c>
      <c r="D3141" t="s">
        <v>11</v>
      </c>
      <c r="E3141" t="s">
        <v>95</v>
      </c>
      <c r="F3141">
        <v>129</v>
      </c>
      <c r="G3141">
        <v>121</v>
      </c>
      <c r="H3141">
        <v>93.798449612403104</v>
      </c>
      <c r="I3141">
        <v>48</v>
      </c>
      <c r="J3141">
        <v>16</v>
      </c>
      <c r="K3141">
        <v>29</v>
      </c>
      <c r="L3141">
        <v>34</v>
      </c>
    </row>
    <row r="3142" spans="1:12" x14ac:dyDescent="0.35">
      <c r="A3142" t="str">
        <f t="shared" si="49"/>
        <v>31 DayOctober-December 2023NHS HighlandAll Cancer Types* (screened only)</v>
      </c>
      <c r="B3142" t="s">
        <v>199</v>
      </c>
      <c r="C3142" t="s">
        <v>197</v>
      </c>
      <c r="D3142" t="s">
        <v>1</v>
      </c>
      <c r="E3142" t="s">
        <v>95</v>
      </c>
      <c r="F3142">
        <v>41</v>
      </c>
      <c r="G3142">
        <v>28</v>
      </c>
      <c r="H3142">
        <v>68.292682926829301</v>
      </c>
      <c r="I3142">
        <v>64</v>
      </c>
      <c r="J3142">
        <v>26</v>
      </c>
      <c r="K3142">
        <v>40</v>
      </c>
      <c r="L3142">
        <v>43</v>
      </c>
    </row>
    <row r="3143" spans="1:12" x14ac:dyDescent="0.35">
      <c r="A3143" t="str">
        <f t="shared" si="49"/>
        <v>31 DayOctober-December 2023NHS LanarkshireAll Cancer Types* (screened only)</v>
      </c>
      <c r="B3143" t="s">
        <v>199</v>
      </c>
      <c r="C3143" t="s">
        <v>197</v>
      </c>
      <c r="D3143" t="s">
        <v>2</v>
      </c>
      <c r="E3143" t="s">
        <v>95</v>
      </c>
      <c r="F3143">
        <v>108</v>
      </c>
      <c r="G3143">
        <v>87</v>
      </c>
      <c r="H3143">
        <v>80.5555555555556</v>
      </c>
      <c r="I3143">
        <v>64</v>
      </c>
      <c r="J3143">
        <v>7</v>
      </c>
      <c r="K3143">
        <v>43</v>
      </c>
      <c r="L3143">
        <v>48</v>
      </c>
    </row>
    <row r="3144" spans="1:12" x14ac:dyDescent="0.35">
      <c r="A3144" t="str">
        <f t="shared" si="49"/>
        <v>31 DayOctober-December 2023NHS LothianAll Cancer Types* (screened only)</v>
      </c>
      <c r="B3144" t="s">
        <v>199</v>
      </c>
      <c r="C3144" t="s">
        <v>197</v>
      </c>
      <c r="D3144" t="s">
        <v>3</v>
      </c>
      <c r="E3144" t="s">
        <v>95</v>
      </c>
      <c r="F3144">
        <v>136</v>
      </c>
      <c r="G3144">
        <v>132</v>
      </c>
      <c r="H3144">
        <v>97.058823529411796</v>
      </c>
      <c r="I3144">
        <v>82</v>
      </c>
      <c r="J3144">
        <v>16</v>
      </c>
      <c r="K3144">
        <v>28</v>
      </c>
      <c r="L3144">
        <v>29</v>
      </c>
    </row>
    <row r="3145" spans="1:12" x14ac:dyDescent="0.35">
      <c r="A3145" t="str">
        <f t="shared" si="49"/>
        <v>31 DayOctober-December 2023NHS ScotlandAll Cancer Types* (screened only)</v>
      </c>
      <c r="B3145" t="s">
        <v>199</v>
      </c>
      <c r="C3145" t="s">
        <v>197</v>
      </c>
      <c r="D3145" t="s">
        <v>8</v>
      </c>
      <c r="E3145" t="s">
        <v>95</v>
      </c>
      <c r="F3145">
        <v>693</v>
      </c>
      <c r="G3145">
        <v>619</v>
      </c>
      <c r="H3145">
        <v>89.321789321789296</v>
      </c>
      <c r="I3145">
        <v>82</v>
      </c>
      <c r="J3145">
        <v>14</v>
      </c>
      <c r="K3145">
        <v>32</v>
      </c>
      <c r="L3145">
        <v>39</v>
      </c>
    </row>
    <row r="3146" spans="1:12" x14ac:dyDescent="0.35">
      <c r="A3146" t="str">
        <f t="shared" si="49"/>
        <v>31 DayOctober-December 2023NHS TaysideAll Cancer Types* (screened only)</v>
      </c>
      <c r="B3146" t="s">
        <v>199</v>
      </c>
      <c r="C3146" t="s">
        <v>197</v>
      </c>
      <c r="D3146" t="s">
        <v>6</v>
      </c>
      <c r="E3146" t="s">
        <v>95</v>
      </c>
      <c r="F3146">
        <v>62</v>
      </c>
      <c r="G3146">
        <v>48</v>
      </c>
      <c r="H3146">
        <v>77.419354838709694</v>
      </c>
      <c r="I3146">
        <v>37</v>
      </c>
      <c r="J3146">
        <v>21</v>
      </c>
      <c r="K3146">
        <v>33</v>
      </c>
      <c r="L3146">
        <v>34</v>
      </c>
    </row>
    <row r="3147" spans="1:12" x14ac:dyDescent="0.35">
      <c r="A3147" t="str">
        <f t="shared" si="49"/>
        <v>31 DayOctober-December 2023NHS Western IslesAll Cancer Types* (screened only)</v>
      </c>
      <c r="B3147" t="s">
        <v>199</v>
      </c>
      <c r="C3147" t="s">
        <v>197</v>
      </c>
      <c r="D3147" t="s">
        <v>7</v>
      </c>
      <c r="E3147" t="s">
        <v>95</v>
      </c>
      <c r="F3147">
        <v>1</v>
      </c>
      <c r="G3147">
        <v>1</v>
      </c>
      <c r="H3147">
        <v>100</v>
      </c>
      <c r="I3147">
        <v>23</v>
      </c>
    </row>
    <row r="3148" spans="1:12" x14ac:dyDescent="0.35">
      <c r="A3148" t="str">
        <f t="shared" si="49"/>
        <v>31 DayOctober-December 2023SCANAll Cancer Types* (screened only)</v>
      </c>
      <c r="B3148" t="s">
        <v>199</v>
      </c>
      <c r="C3148" t="s">
        <v>197</v>
      </c>
      <c r="D3148" t="s">
        <v>9</v>
      </c>
      <c r="E3148" t="s">
        <v>95</v>
      </c>
      <c r="F3148">
        <v>172</v>
      </c>
      <c r="G3148">
        <v>167</v>
      </c>
      <c r="H3148">
        <v>97.093023255813904</v>
      </c>
      <c r="I3148">
        <v>82</v>
      </c>
      <c r="J3148">
        <v>16</v>
      </c>
      <c r="K3148">
        <v>28</v>
      </c>
      <c r="L3148">
        <v>29</v>
      </c>
    </row>
    <row r="3149" spans="1:12" x14ac:dyDescent="0.35">
      <c r="A3149" t="str">
        <f t="shared" si="49"/>
        <v>31 DayOctober-December 2023WOSCANAll Cancer Types* (screened only)</v>
      </c>
      <c r="B3149" t="s">
        <v>199</v>
      </c>
      <c r="C3149" t="s">
        <v>197</v>
      </c>
      <c r="D3149" t="s">
        <v>10</v>
      </c>
      <c r="E3149" t="s">
        <v>95</v>
      </c>
      <c r="F3149">
        <v>340</v>
      </c>
      <c r="G3149">
        <v>311</v>
      </c>
      <c r="H3149">
        <v>91.470588235294102</v>
      </c>
      <c r="I3149">
        <v>64</v>
      </c>
      <c r="J3149">
        <v>12</v>
      </c>
      <c r="K3149">
        <v>30</v>
      </c>
      <c r="L3149">
        <v>42</v>
      </c>
    </row>
    <row r="3150" spans="1:12" x14ac:dyDescent="0.35">
      <c r="A3150" t="str">
        <f t="shared" si="49"/>
        <v>31 DayOctober-December 2023NCABreast</v>
      </c>
      <c r="B3150" t="s">
        <v>199</v>
      </c>
      <c r="C3150" t="s">
        <v>197</v>
      </c>
      <c r="D3150" t="s">
        <v>150</v>
      </c>
      <c r="E3150" t="s">
        <v>12</v>
      </c>
      <c r="F3150">
        <v>335</v>
      </c>
      <c r="G3150">
        <v>285</v>
      </c>
      <c r="H3150">
        <v>85.074626865671604</v>
      </c>
      <c r="I3150">
        <v>84</v>
      </c>
      <c r="J3150">
        <v>14</v>
      </c>
      <c r="K3150">
        <v>34</v>
      </c>
      <c r="L3150">
        <v>38</v>
      </c>
    </row>
    <row r="3151" spans="1:12" x14ac:dyDescent="0.35">
      <c r="A3151" t="str">
        <f t="shared" si="49"/>
        <v>31 DayOctober-December 2023NHS Ayrshire &amp; ArranBreast</v>
      </c>
      <c r="B3151" t="s">
        <v>199</v>
      </c>
      <c r="C3151" t="s">
        <v>197</v>
      </c>
      <c r="D3151" t="s">
        <v>162</v>
      </c>
      <c r="E3151" t="s">
        <v>12</v>
      </c>
      <c r="F3151">
        <v>105</v>
      </c>
      <c r="G3151">
        <v>105</v>
      </c>
      <c r="H3151">
        <v>100</v>
      </c>
      <c r="I3151">
        <v>29</v>
      </c>
      <c r="J3151">
        <v>9</v>
      </c>
      <c r="K3151">
        <v>19</v>
      </c>
      <c r="L3151">
        <v>20</v>
      </c>
    </row>
    <row r="3152" spans="1:12" x14ac:dyDescent="0.35">
      <c r="A3152" t="str">
        <f t="shared" si="49"/>
        <v>31 DayOctober-December 2023NHS BordersBreast</v>
      </c>
      <c r="B3152" t="s">
        <v>199</v>
      </c>
      <c r="C3152" t="s">
        <v>197</v>
      </c>
      <c r="D3152" t="s">
        <v>0</v>
      </c>
      <c r="E3152" t="s">
        <v>12</v>
      </c>
      <c r="F3152">
        <v>19</v>
      </c>
      <c r="G3152">
        <v>19</v>
      </c>
      <c r="H3152">
        <v>100</v>
      </c>
      <c r="I3152">
        <v>26</v>
      </c>
      <c r="J3152">
        <v>3</v>
      </c>
    </row>
    <row r="3153" spans="1:12" x14ac:dyDescent="0.35">
      <c r="A3153" t="str">
        <f t="shared" si="49"/>
        <v>31 DayOctober-December 2023NHS Dumfries &amp; GallowayBreast</v>
      </c>
      <c r="B3153" t="s">
        <v>199</v>
      </c>
      <c r="C3153" t="s">
        <v>197</v>
      </c>
      <c r="D3153" t="s">
        <v>163</v>
      </c>
      <c r="E3153" t="s">
        <v>12</v>
      </c>
      <c r="F3153">
        <v>37</v>
      </c>
      <c r="G3153">
        <v>37</v>
      </c>
      <c r="H3153">
        <v>100</v>
      </c>
      <c r="I3153">
        <v>21</v>
      </c>
      <c r="J3153">
        <v>4</v>
      </c>
    </row>
    <row r="3154" spans="1:12" x14ac:dyDescent="0.35">
      <c r="A3154" t="str">
        <f t="shared" ref="A3154:A3217" si="50">CONCATENATE(B3154,C3154,D3154,E3154)</f>
        <v>31 DayOctober-December 2023NHS FifeBreast</v>
      </c>
      <c r="B3154" t="s">
        <v>199</v>
      </c>
      <c r="C3154" t="s">
        <v>197</v>
      </c>
      <c r="D3154" t="s">
        <v>164</v>
      </c>
      <c r="E3154" t="s">
        <v>12</v>
      </c>
      <c r="F3154">
        <v>61</v>
      </c>
      <c r="G3154">
        <v>59</v>
      </c>
      <c r="H3154">
        <v>96.721311475409806</v>
      </c>
      <c r="I3154">
        <v>39</v>
      </c>
      <c r="J3154">
        <v>11</v>
      </c>
      <c r="K3154">
        <v>20</v>
      </c>
      <c r="L3154">
        <v>26</v>
      </c>
    </row>
    <row r="3155" spans="1:12" x14ac:dyDescent="0.35">
      <c r="A3155" t="str">
        <f t="shared" si="50"/>
        <v>31 DayOctober-December 2023NHS Forth ValleyBreast</v>
      </c>
      <c r="B3155" t="s">
        <v>199</v>
      </c>
      <c r="C3155" t="s">
        <v>197</v>
      </c>
      <c r="D3155" t="s">
        <v>165</v>
      </c>
      <c r="E3155" t="s">
        <v>12</v>
      </c>
      <c r="F3155">
        <v>84</v>
      </c>
      <c r="G3155">
        <v>84</v>
      </c>
      <c r="H3155">
        <v>100</v>
      </c>
      <c r="I3155">
        <v>30</v>
      </c>
      <c r="J3155">
        <v>10</v>
      </c>
      <c r="K3155">
        <v>26</v>
      </c>
      <c r="L3155">
        <v>27</v>
      </c>
    </row>
    <row r="3156" spans="1:12" x14ac:dyDescent="0.35">
      <c r="A3156" t="str">
        <f t="shared" si="50"/>
        <v>31 DayOctober-December 2023NHS GrampianBreast</v>
      </c>
      <c r="B3156" t="s">
        <v>199</v>
      </c>
      <c r="C3156" t="s">
        <v>197</v>
      </c>
      <c r="D3156" t="s">
        <v>166</v>
      </c>
      <c r="E3156" t="s">
        <v>12</v>
      </c>
      <c r="F3156">
        <v>127</v>
      </c>
      <c r="G3156">
        <v>110</v>
      </c>
      <c r="H3156">
        <v>86.614173228346502</v>
      </c>
      <c r="I3156">
        <v>84</v>
      </c>
      <c r="J3156">
        <v>8</v>
      </c>
      <c r="K3156">
        <v>38</v>
      </c>
      <c r="L3156">
        <v>53</v>
      </c>
    </row>
    <row r="3157" spans="1:12" x14ac:dyDescent="0.35">
      <c r="A3157" t="str">
        <f t="shared" si="50"/>
        <v>31 DayOctober-December 2023NHS Greater Glasgow &amp; ClydeBreast</v>
      </c>
      <c r="B3157" t="s">
        <v>199</v>
      </c>
      <c r="C3157" t="s">
        <v>197</v>
      </c>
      <c r="D3157" t="s">
        <v>11</v>
      </c>
      <c r="E3157" t="s">
        <v>12</v>
      </c>
      <c r="F3157">
        <v>324</v>
      </c>
      <c r="G3157">
        <v>317</v>
      </c>
      <c r="H3157">
        <v>97.839506172839506</v>
      </c>
      <c r="I3157">
        <v>73</v>
      </c>
      <c r="J3157">
        <v>11</v>
      </c>
      <c r="K3157">
        <v>26</v>
      </c>
      <c r="L3157">
        <v>28</v>
      </c>
    </row>
    <row r="3158" spans="1:12" x14ac:dyDescent="0.35">
      <c r="A3158" t="str">
        <f t="shared" si="50"/>
        <v>31 DayOctober-December 2023NHS HighlandBreast</v>
      </c>
      <c r="B3158" t="s">
        <v>199</v>
      </c>
      <c r="C3158" t="s">
        <v>197</v>
      </c>
      <c r="D3158" t="s">
        <v>1</v>
      </c>
      <c r="E3158" t="s">
        <v>12</v>
      </c>
      <c r="F3158">
        <v>70</v>
      </c>
      <c r="G3158">
        <v>57</v>
      </c>
      <c r="H3158">
        <v>81.428571428571402</v>
      </c>
      <c r="I3158">
        <v>42</v>
      </c>
      <c r="J3158">
        <v>21</v>
      </c>
      <c r="K3158">
        <v>34</v>
      </c>
      <c r="L3158">
        <v>38</v>
      </c>
    </row>
    <row r="3159" spans="1:12" x14ac:dyDescent="0.35">
      <c r="A3159" t="str">
        <f t="shared" si="50"/>
        <v>31 DayOctober-December 2023NHS LanarkshireBreast</v>
      </c>
      <c r="B3159" t="s">
        <v>199</v>
      </c>
      <c r="C3159" t="s">
        <v>197</v>
      </c>
      <c r="D3159" t="s">
        <v>2</v>
      </c>
      <c r="E3159" t="s">
        <v>12</v>
      </c>
      <c r="F3159">
        <v>167</v>
      </c>
      <c r="G3159">
        <v>137</v>
      </c>
      <c r="H3159">
        <v>82.035928143712596</v>
      </c>
      <c r="I3159">
        <v>66</v>
      </c>
      <c r="J3159">
        <v>10</v>
      </c>
      <c r="K3159">
        <v>43</v>
      </c>
      <c r="L3159">
        <v>47</v>
      </c>
    </row>
    <row r="3160" spans="1:12" x14ac:dyDescent="0.35">
      <c r="A3160" t="str">
        <f t="shared" si="50"/>
        <v>31 DayOctober-December 2023NHS LothianBreast</v>
      </c>
      <c r="B3160" t="s">
        <v>199</v>
      </c>
      <c r="C3160" t="s">
        <v>197</v>
      </c>
      <c r="D3160" t="s">
        <v>3</v>
      </c>
      <c r="E3160" t="s">
        <v>12</v>
      </c>
      <c r="F3160">
        <v>230</v>
      </c>
      <c r="G3160">
        <v>221</v>
      </c>
      <c r="H3160">
        <v>96.086956521739097</v>
      </c>
      <c r="I3160">
        <v>35</v>
      </c>
      <c r="J3160">
        <v>15</v>
      </c>
      <c r="K3160">
        <v>28</v>
      </c>
      <c r="L3160">
        <v>31</v>
      </c>
    </row>
    <row r="3161" spans="1:12" x14ac:dyDescent="0.35">
      <c r="A3161" t="str">
        <f t="shared" si="50"/>
        <v>31 DayOctober-December 2023NHS ScotlandBreast</v>
      </c>
      <c r="B3161" t="s">
        <v>199</v>
      </c>
      <c r="C3161" t="s">
        <v>197</v>
      </c>
      <c r="D3161" t="s">
        <v>8</v>
      </c>
      <c r="E3161" t="s">
        <v>12</v>
      </c>
      <c r="F3161">
        <v>1362</v>
      </c>
      <c r="G3161">
        <v>1264</v>
      </c>
      <c r="H3161">
        <v>92.804698972099899</v>
      </c>
      <c r="I3161">
        <v>84</v>
      </c>
      <c r="J3161">
        <v>12</v>
      </c>
      <c r="K3161">
        <v>29</v>
      </c>
      <c r="L3161">
        <v>34</v>
      </c>
    </row>
    <row r="3162" spans="1:12" x14ac:dyDescent="0.35">
      <c r="A3162" t="str">
        <f t="shared" si="50"/>
        <v>31 DayOctober-December 2023NHS ShetlandBreast</v>
      </c>
      <c r="B3162" t="s">
        <v>199</v>
      </c>
      <c r="C3162" t="s">
        <v>197</v>
      </c>
      <c r="D3162" t="s">
        <v>5</v>
      </c>
      <c r="E3162" t="s">
        <v>12</v>
      </c>
      <c r="F3162">
        <v>1</v>
      </c>
      <c r="G3162">
        <v>1</v>
      </c>
      <c r="H3162">
        <v>100</v>
      </c>
      <c r="I3162">
        <v>6</v>
      </c>
    </row>
    <row r="3163" spans="1:12" x14ac:dyDescent="0.35">
      <c r="A3163" t="str">
        <f t="shared" si="50"/>
        <v>31 DayOctober-December 2023NHS TaysideBreast</v>
      </c>
      <c r="B3163" t="s">
        <v>199</v>
      </c>
      <c r="C3163" t="s">
        <v>197</v>
      </c>
      <c r="D3163" t="s">
        <v>6</v>
      </c>
      <c r="E3163" t="s">
        <v>12</v>
      </c>
      <c r="F3163">
        <v>136</v>
      </c>
      <c r="G3163">
        <v>116</v>
      </c>
      <c r="H3163">
        <v>85.294117647058798</v>
      </c>
      <c r="I3163">
        <v>54</v>
      </c>
      <c r="J3163">
        <v>16</v>
      </c>
      <c r="K3163">
        <v>33</v>
      </c>
      <c r="L3163">
        <v>34</v>
      </c>
    </row>
    <row r="3164" spans="1:12" x14ac:dyDescent="0.35">
      <c r="A3164" t="str">
        <f t="shared" si="50"/>
        <v>31 DayOctober-December 2023NHS Western IslesBreast</v>
      </c>
      <c r="B3164" t="s">
        <v>199</v>
      </c>
      <c r="C3164" t="s">
        <v>197</v>
      </c>
      <c r="D3164" t="s">
        <v>7</v>
      </c>
      <c r="E3164" t="s">
        <v>12</v>
      </c>
      <c r="F3164">
        <v>1</v>
      </c>
      <c r="G3164">
        <v>1</v>
      </c>
      <c r="H3164">
        <v>100</v>
      </c>
      <c r="I3164">
        <v>23</v>
      </c>
    </row>
    <row r="3165" spans="1:12" x14ac:dyDescent="0.35">
      <c r="A3165" t="str">
        <f t="shared" si="50"/>
        <v>31 DayOctober-December 2023SCANBreast</v>
      </c>
      <c r="B3165" t="s">
        <v>199</v>
      </c>
      <c r="C3165" t="s">
        <v>197</v>
      </c>
      <c r="D3165" t="s">
        <v>9</v>
      </c>
      <c r="E3165" t="s">
        <v>12</v>
      </c>
      <c r="F3165">
        <v>347</v>
      </c>
      <c r="G3165">
        <v>336</v>
      </c>
      <c r="H3165">
        <v>96.829971181556203</v>
      </c>
      <c r="I3165">
        <v>39</v>
      </c>
      <c r="J3165">
        <v>13</v>
      </c>
      <c r="K3165">
        <v>27</v>
      </c>
      <c r="L3165">
        <v>30</v>
      </c>
    </row>
    <row r="3166" spans="1:12" x14ac:dyDescent="0.35">
      <c r="A3166" t="str">
        <f t="shared" si="50"/>
        <v>31 DayOctober-December 2023WOSCANBreast</v>
      </c>
      <c r="B3166" t="s">
        <v>199</v>
      </c>
      <c r="C3166" t="s">
        <v>197</v>
      </c>
      <c r="D3166" t="s">
        <v>10</v>
      </c>
      <c r="E3166" t="s">
        <v>12</v>
      </c>
      <c r="F3166">
        <v>680</v>
      </c>
      <c r="G3166">
        <v>643</v>
      </c>
      <c r="H3166">
        <v>94.558823529411796</v>
      </c>
      <c r="I3166">
        <v>73</v>
      </c>
      <c r="J3166">
        <v>10</v>
      </c>
      <c r="K3166">
        <v>27</v>
      </c>
      <c r="L3166">
        <v>34</v>
      </c>
    </row>
    <row r="3167" spans="1:12" x14ac:dyDescent="0.35">
      <c r="A3167" t="str">
        <f t="shared" si="50"/>
        <v>31 DayOctober-December 2023NCABreast (screened excluded)</v>
      </c>
      <c r="B3167" t="s">
        <v>199</v>
      </c>
      <c r="C3167" t="s">
        <v>197</v>
      </c>
      <c r="D3167" t="s">
        <v>150</v>
      </c>
      <c r="E3167" t="s">
        <v>30</v>
      </c>
      <c r="F3167">
        <v>194</v>
      </c>
      <c r="G3167">
        <v>176</v>
      </c>
      <c r="H3167">
        <v>90.721649484536101</v>
      </c>
      <c r="I3167">
        <v>84</v>
      </c>
      <c r="J3167">
        <v>12</v>
      </c>
      <c r="K3167">
        <v>31</v>
      </c>
      <c r="L3167">
        <v>35</v>
      </c>
    </row>
    <row r="3168" spans="1:12" x14ac:dyDescent="0.35">
      <c r="A3168" t="str">
        <f t="shared" si="50"/>
        <v>31 DayOctober-December 2023NHS Ayrshire &amp; ArranBreast (screened excluded)</v>
      </c>
      <c r="B3168" t="s">
        <v>199</v>
      </c>
      <c r="C3168" t="s">
        <v>197</v>
      </c>
      <c r="D3168" t="s">
        <v>162</v>
      </c>
      <c r="E3168" t="s">
        <v>30</v>
      </c>
      <c r="F3168">
        <v>51</v>
      </c>
      <c r="G3168">
        <v>51</v>
      </c>
      <c r="H3168">
        <v>100</v>
      </c>
      <c r="I3168">
        <v>27</v>
      </c>
      <c r="J3168">
        <v>8</v>
      </c>
      <c r="K3168">
        <v>13</v>
      </c>
      <c r="L3168">
        <v>16</v>
      </c>
    </row>
    <row r="3169" spans="1:12" x14ac:dyDescent="0.35">
      <c r="A3169" t="str">
        <f t="shared" si="50"/>
        <v>31 DayOctober-December 2023NHS BordersBreast (screened excluded)</v>
      </c>
      <c r="B3169" t="s">
        <v>199</v>
      </c>
      <c r="C3169" t="s">
        <v>197</v>
      </c>
      <c r="D3169" t="s">
        <v>0</v>
      </c>
      <c r="E3169" t="s">
        <v>30</v>
      </c>
      <c r="F3169">
        <v>19</v>
      </c>
      <c r="G3169">
        <v>19</v>
      </c>
      <c r="H3169">
        <v>100</v>
      </c>
      <c r="I3169">
        <v>26</v>
      </c>
      <c r="J3169">
        <v>3</v>
      </c>
    </row>
    <row r="3170" spans="1:12" x14ac:dyDescent="0.35">
      <c r="A3170" t="str">
        <f t="shared" si="50"/>
        <v>31 DayOctober-December 2023NHS Dumfries &amp; GallowayBreast (screened excluded)</v>
      </c>
      <c r="B3170" t="s">
        <v>199</v>
      </c>
      <c r="C3170" t="s">
        <v>197</v>
      </c>
      <c r="D3170" t="s">
        <v>163</v>
      </c>
      <c r="E3170" t="s">
        <v>30</v>
      </c>
      <c r="F3170">
        <v>31</v>
      </c>
      <c r="G3170">
        <v>31</v>
      </c>
      <c r="H3170">
        <v>100</v>
      </c>
      <c r="I3170">
        <v>21</v>
      </c>
      <c r="J3170">
        <v>3</v>
      </c>
    </row>
    <row r="3171" spans="1:12" x14ac:dyDescent="0.35">
      <c r="A3171" t="str">
        <f t="shared" si="50"/>
        <v>31 DayOctober-December 2023NHS FifeBreast (screened excluded)</v>
      </c>
      <c r="B3171" t="s">
        <v>199</v>
      </c>
      <c r="C3171" t="s">
        <v>197</v>
      </c>
      <c r="D3171" t="s">
        <v>164</v>
      </c>
      <c r="E3171" t="s">
        <v>30</v>
      </c>
      <c r="F3171">
        <v>58</v>
      </c>
      <c r="G3171">
        <v>57</v>
      </c>
      <c r="H3171">
        <v>98.275862068965495</v>
      </c>
      <c r="I3171">
        <v>39</v>
      </c>
      <c r="J3171">
        <v>9</v>
      </c>
      <c r="K3171">
        <v>20</v>
      </c>
      <c r="L3171">
        <v>22</v>
      </c>
    </row>
    <row r="3172" spans="1:12" x14ac:dyDescent="0.35">
      <c r="A3172" t="str">
        <f t="shared" si="50"/>
        <v>31 DayOctober-December 2023NHS Forth ValleyBreast (screened excluded)</v>
      </c>
      <c r="B3172" t="s">
        <v>199</v>
      </c>
      <c r="C3172" t="s">
        <v>197</v>
      </c>
      <c r="D3172" t="s">
        <v>165</v>
      </c>
      <c r="E3172" t="s">
        <v>30</v>
      </c>
      <c r="F3172">
        <v>63</v>
      </c>
      <c r="G3172">
        <v>63</v>
      </c>
      <c r="H3172">
        <v>100</v>
      </c>
      <c r="I3172">
        <v>27</v>
      </c>
      <c r="J3172">
        <v>6</v>
      </c>
      <c r="K3172">
        <v>26</v>
      </c>
      <c r="L3172">
        <v>26</v>
      </c>
    </row>
    <row r="3173" spans="1:12" x14ac:dyDescent="0.35">
      <c r="A3173" t="str">
        <f t="shared" si="50"/>
        <v>31 DayOctober-December 2023NHS GrampianBreast (screened excluded)</v>
      </c>
      <c r="B3173" t="s">
        <v>199</v>
      </c>
      <c r="C3173" t="s">
        <v>197</v>
      </c>
      <c r="D3173" t="s">
        <v>166</v>
      </c>
      <c r="E3173" t="s">
        <v>30</v>
      </c>
      <c r="F3173">
        <v>67</v>
      </c>
      <c r="G3173">
        <v>60</v>
      </c>
      <c r="H3173">
        <v>89.552238805970106</v>
      </c>
      <c r="I3173">
        <v>84</v>
      </c>
      <c r="J3173">
        <v>8</v>
      </c>
      <c r="K3173">
        <v>34</v>
      </c>
      <c r="L3173">
        <v>53</v>
      </c>
    </row>
    <row r="3174" spans="1:12" x14ac:dyDescent="0.35">
      <c r="A3174" t="str">
        <f t="shared" si="50"/>
        <v>31 DayOctober-December 2023NHS Greater Glasgow &amp; ClydeBreast (screened excluded)</v>
      </c>
      <c r="B3174" t="s">
        <v>199</v>
      </c>
      <c r="C3174" t="s">
        <v>197</v>
      </c>
      <c r="D3174" t="s">
        <v>11</v>
      </c>
      <c r="E3174" t="s">
        <v>30</v>
      </c>
      <c r="F3174">
        <v>239</v>
      </c>
      <c r="G3174">
        <v>234</v>
      </c>
      <c r="H3174">
        <v>97.907949790795001</v>
      </c>
      <c r="I3174">
        <v>73</v>
      </c>
      <c r="J3174">
        <v>8</v>
      </c>
      <c r="K3174">
        <v>24</v>
      </c>
      <c r="L3174">
        <v>28</v>
      </c>
    </row>
    <row r="3175" spans="1:12" x14ac:dyDescent="0.35">
      <c r="A3175" t="str">
        <f t="shared" si="50"/>
        <v>31 DayOctober-December 2023NHS HighlandBreast (screened excluded)</v>
      </c>
      <c r="B3175" t="s">
        <v>199</v>
      </c>
      <c r="C3175" t="s">
        <v>197</v>
      </c>
      <c r="D3175" t="s">
        <v>1</v>
      </c>
      <c r="E3175" t="s">
        <v>30</v>
      </c>
      <c r="F3175">
        <v>47</v>
      </c>
      <c r="G3175">
        <v>42</v>
      </c>
      <c r="H3175">
        <v>89.361702127659598</v>
      </c>
      <c r="I3175">
        <v>40</v>
      </c>
      <c r="J3175">
        <v>20</v>
      </c>
      <c r="K3175">
        <v>31</v>
      </c>
      <c r="L3175">
        <v>33</v>
      </c>
    </row>
    <row r="3176" spans="1:12" x14ac:dyDescent="0.35">
      <c r="A3176" t="str">
        <f t="shared" si="50"/>
        <v>31 DayOctober-December 2023NHS LanarkshireBreast (screened excluded)</v>
      </c>
      <c r="B3176" t="s">
        <v>199</v>
      </c>
      <c r="C3176" t="s">
        <v>197</v>
      </c>
      <c r="D3176" t="s">
        <v>2</v>
      </c>
      <c r="E3176" t="s">
        <v>30</v>
      </c>
      <c r="F3176">
        <v>89</v>
      </c>
      <c r="G3176">
        <v>80</v>
      </c>
      <c r="H3176">
        <v>89.887640449438194</v>
      </c>
      <c r="I3176">
        <v>66</v>
      </c>
      <c r="J3176">
        <v>8</v>
      </c>
      <c r="K3176">
        <v>31</v>
      </c>
      <c r="L3176">
        <v>42</v>
      </c>
    </row>
    <row r="3177" spans="1:12" x14ac:dyDescent="0.35">
      <c r="A3177" t="str">
        <f t="shared" si="50"/>
        <v>31 DayOctober-December 2023NHS LothianBreast (screened excluded)</v>
      </c>
      <c r="B3177" t="s">
        <v>199</v>
      </c>
      <c r="C3177" t="s">
        <v>197</v>
      </c>
      <c r="D3177" t="s">
        <v>3</v>
      </c>
      <c r="E3177" t="s">
        <v>30</v>
      </c>
      <c r="F3177">
        <v>132</v>
      </c>
      <c r="G3177">
        <v>125</v>
      </c>
      <c r="H3177">
        <v>94.696969696969703</v>
      </c>
      <c r="I3177">
        <v>35</v>
      </c>
      <c r="J3177">
        <v>13</v>
      </c>
      <c r="K3177">
        <v>28</v>
      </c>
      <c r="L3177">
        <v>31</v>
      </c>
    </row>
    <row r="3178" spans="1:12" x14ac:dyDescent="0.35">
      <c r="A3178" t="str">
        <f t="shared" si="50"/>
        <v>31 DayOctober-December 2023NHS ScotlandBreast (screened excluded)</v>
      </c>
      <c r="B3178" t="s">
        <v>199</v>
      </c>
      <c r="C3178" t="s">
        <v>197</v>
      </c>
      <c r="D3178" t="s">
        <v>8</v>
      </c>
      <c r="E3178" t="s">
        <v>30</v>
      </c>
      <c r="F3178">
        <v>876</v>
      </c>
      <c r="G3178">
        <v>836</v>
      </c>
      <c r="H3178">
        <v>95.433789954337897</v>
      </c>
      <c r="I3178">
        <v>84</v>
      </c>
      <c r="J3178">
        <v>9</v>
      </c>
      <c r="K3178">
        <v>27</v>
      </c>
      <c r="L3178">
        <v>30</v>
      </c>
    </row>
    <row r="3179" spans="1:12" x14ac:dyDescent="0.35">
      <c r="A3179" t="str">
        <f t="shared" si="50"/>
        <v>31 DayOctober-December 2023NHS ShetlandBreast (screened excluded)</v>
      </c>
      <c r="B3179" t="s">
        <v>199</v>
      </c>
      <c r="C3179" t="s">
        <v>197</v>
      </c>
      <c r="D3179" t="s">
        <v>5</v>
      </c>
      <c r="E3179" t="s">
        <v>30</v>
      </c>
      <c r="F3179">
        <v>1</v>
      </c>
      <c r="G3179">
        <v>1</v>
      </c>
      <c r="H3179">
        <v>100</v>
      </c>
      <c r="I3179">
        <v>6</v>
      </c>
    </row>
    <row r="3180" spans="1:12" x14ac:dyDescent="0.35">
      <c r="A3180" t="str">
        <f t="shared" si="50"/>
        <v>31 DayOctober-December 2023NHS TaysideBreast (screened excluded)</v>
      </c>
      <c r="B3180" t="s">
        <v>199</v>
      </c>
      <c r="C3180" t="s">
        <v>197</v>
      </c>
      <c r="D3180" t="s">
        <v>6</v>
      </c>
      <c r="E3180" t="s">
        <v>30</v>
      </c>
      <c r="F3180">
        <v>79</v>
      </c>
      <c r="G3180">
        <v>73</v>
      </c>
      <c r="H3180">
        <v>92.4050632911392</v>
      </c>
      <c r="I3180">
        <v>54</v>
      </c>
      <c r="J3180">
        <v>9</v>
      </c>
      <c r="K3180">
        <v>29</v>
      </c>
      <c r="L3180">
        <v>33</v>
      </c>
    </row>
    <row r="3181" spans="1:12" x14ac:dyDescent="0.35">
      <c r="A3181" t="str">
        <f t="shared" si="50"/>
        <v>31 DayOctober-December 2023SCANBreast (screened excluded)</v>
      </c>
      <c r="B3181" t="s">
        <v>199</v>
      </c>
      <c r="C3181" t="s">
        <v>197</v>
      </c>
      <c r="D3181" t="s">
        <v>9</v>
      </c>
      <c r="E3181" t="s">
        <v>30</v>
      </c>
      <c r="F3181">
        <v>240</v>
      </c>
      <c r="G3181">
        <v>232</v>
      </c>
      <c r="H3181">
        <v>96.6666666666667</v>
      </c>
      <c r="I3181">
        <v>39</v>
      </c>
      <c r="J3181">
        <v>9</v>
      </c>
      <c r="K3181">
        <v>26</v>
      </c>
      <c r="L3181">
        <v>29</v>
      </c>
    </row>
    <row r="3182" spans="1:12" x14ac:dyDescent="0.35">
      <c r="A3182" t="str">
        <f t="shared" si="50"/>
        <v>31 DayOctober-December 2023WOSCANBreast (screened excluded)</v>
      </c>
      <c r="B3182" t="s">
        <v>199</v>
      </c>
      <c r="C3182" t="s">
        <v>197</v>
      </c>
      <c r="D3182" t="s">
        <v>10</v>
      </c>
      <c r="E3182" t="s">
        <v>30</v>
      </c>
      <c r="F3182">
        <v>442</v>
      </c>
      <c r="G3182">
        <v>428</v>
      </c>
      <c r="H3182">
        <v>96.832579185520402</v>
      </c>
      <c r="I3182">
        <v>73</v>
      </c>
      <c r="J3182">
        <v>8</v>
      </c>
      <c r="K3182">
        <v>26</v>
      </c>
      <c r="L3182">
        <v>29</v>
      </c>
    </row>
    <row r="3183" spans="1:12" x14ac:dyDescent="0.35">
      <c r="A3183" t="str">
        <f t="shared" si="50"/>
        <v>31 DayOctober-December 2023NCABreast (screened only)</v>
      </c>
      <c r="B3183" t="s">
        <v>199</v>
      </c>
      <c r="C3183" t="s">
        <v>197</v>
      </c>
      <c r="D3183" t="s">
        <v>150</v>
      </c>
      <c r="E3183" t="s">
        <v>31</v>
      </c>
      <c r="F3183">
        <v>141</v>
      </c>
      <c r="G3183">
        <v>109</v>
      </c>
      <c r="H3183">
        <v>77.304964539007102</v>
      </c>
      <c r="I3183">
        <v>62</v>
      </c>
      <c r="J3183">
        <v>18</v>
      </c>
      <c r="K3183">
        <v>37</v>
      </c>
      <c r="L3183">
        <v>40</v>
      </c>
    </row>
    <row r="3184" spans="1:12" x14ac:dyDescent="0.35">
      <c r="A3184" t="str">
        <f t="shared" si="50"/>
        <v>31 DayOctober-December 2023NHS Ayrshire &amp; ArranBreast (screened only)</v>
      </c>
      <c r="B3184" t="s">
        <v>199</v>
      </c>
      <c r="C3184" t="s">
        <v>197</v>
      </c>
      <c r="D3184" t="s">
        <v>162</v>
      </c>
      <c r="E3184" t="s">
        <v>31</v>
      </c>
      <c r="F3184">
        <v>54</v>
      </c>
      <c r="G3184">
        <v>54</v>
      </c>
      <c r="H3184">
        <v>100</v>
      </c>
      <c r="I3184">
        <v>29</v>
      </c>
      <c r="J3184">
        <v>11</v>
      </c>
      <c r="K3184">
        <v>19</v>
      </c>
      <c r="L3184">
        <v>20</v>
      </c>
    </row>
    <row r="3185" spans="1:12" x14ac:dyDescent="0.35">
      <c r="A3185" t="str">
        <f t="shared" si="50"/>
        <v>31 DayOctober-December 2023NHS Dumfries &amp; GallowayBreast (screened only)</v>
      </c>
      <c r="B3185" t="s">
        <v>199</v>
      </c>
      <c r="C3185" t="s">
        <v>197</v>
      </c>
      <c r="D3185" t="s">
        <v>163</v>
      </c>
      <c r="E3185" t="s">
        <v>31</v>
      </c>
      <c r="F3185">
        <v>6</v>
      </c>
      <c r="G3185">
        <v>6</v>
      </c>
      <c r="H3185">
        <v>100</v>
      </c>
      <c r="I3185">
        <v>21</v>
      </c>
      <c r="J3185">
        <v>16</v>
      </c>
    </row>
    <row r="3186" spans="1:12" x14ac:dyDescent="0.35">
      <c r="A3186" t="str">
        <f t="shared" si="50"/>
        <v>31 DayOctober-December 2023NHS FifeBreast (screened only)</v>
      </c>
      <c r="B3186" t="s">
        <v>199</v>
      </c>
      <c r="C3186" t="s">
        <v>197</v>
      </c>
      <c r="D3186" t="s">
        <v>164</v>
      </c>
      <c r="E3186" t="s">
        <v>31</v>
      </c>
      <c r="F3186">
        <v>3</v>
      </c>
      <c r="G3186">
        <v>2</v>
      </c>
      <c r="H3186">
        <v>66.6666666666667</v>
      </c>
      <c r="I3186">
        <v>33</v>
      </c>
      <c r="J3186">
        <v>27</v>
      </c>
    </row>
    <row r="3187" spans="1:12" x14ac:dyDescent="0.35">
      <c r="A3187" t="str">
        <f t="shared" si="50"/>
        <v>31 DayOctober-December 2023NHS Forth ValleyBreast (screened only)</v>
      </c>
      <c r="B3187" t="s">
        <v>199</v>
      </c>
      <c r="C3187" t="s">
        <v>197</v>
      </c>
      <c r="D3187" t="s">
        <v>165</v>
      </c>
      <c r="E3187" t="s">
        <v>31</v>
      </c>
      <c r="F3187">
        <v>21</v>
      </c>
      <c r="G3187">
        <v>21</v>
      </c>
      <c r="H3187">
        <v>100</v>
      </c>
      <c r="I3187">
        <v>30</v>
      </c>
      <c r="J3187">
        <v>16</v>
      </c>
    </row>
    <row r="3188" spans="1:12" x14ac:dyDescent="0.35">
      <c r="A3188" t="str">
        <f t="shared" si="50"/>
        <v>31 DayOctober-December 2023NHS GrampianBreast (screened only)</v>
      </c>
      <c r="B3188" t="s">
        <v>199</v>
      </c>
      <c r="C3188" t="s">
        <v>197</v>
      </c>
      <c r="D3188" t="s">
        <v>166</v>
      </c>
      <c r="E3188" t="s">
        <v>31</v>
      </c>
      <c r="F3188">
        <v>60</v>
      </c>
      <c r="G3188">
        <v>50</v>
      </c>
      <c r="H3188">
        <v>83.3333333333333</v>
      </c>
      <c r="I3188">
        <v>62</v>
      </c>
      <c r="J3188">
        <v>8</v>
      </c>
      <c r="K3188">
        <v>39</v>
      </c>
      <c r="L3188">
        <v>51</v>
      </c>
    </row>
    <row r="3189" spans="1:12" x14ac:dyDescent="0.35">
      <c r="A3189" t="str">
        <f t="shared" si="50"/>
        <v>31 DayOctober-December 2023NHS Greater Glasgow &amp; ClydeBreast (screened only)</v>
      </c>
      <c r="B3189" t="s">
        <v>199</v>
      </c>
      <c r="C3189" t="s">
        <v>197</v>
      </c>
      <c r="D3189" t="s">
        <v>11</v>
      </c>
      <c r="E3189" t="s">
        <v>31</v>
      </c>
      <c r="F3189">
        <v>85</v>
      </c>
      <c r="G3189">
        <v>83</v>
      </c>
      <c r="H3189">
        <v>97.647058823529406</v>
      </c>
      <c r="I3189">
        <v>36</v>
      </c>
      <c r="J3189">
        <v>16</v>
      </c>
      <c r="K3189">
        <v>27</v>
      </c>
      <c r="L3189">
        <v>30</v>
      </c>
    </row>
    <row r="3190" spans="1:12" x14ac:dyDescent="0.35">
      <c r="A3190" t="str">
        <f t="shared" si="50"/>
        <v>31 DayOctober-December 2023NHS HighlandBreast (screened only)</v>
      </c>
      <c r="B3190" t="s">
        <v>199</v>
      </c>
      <c r="C3190" t="s">
        <v>197</v>
      </c>
      <c r="D3190" t="s">
        <v>1</v>
      </c>
      <c r="E3190" t="s">
        <v>31</v>
      </c>
      <c r="F3190">
        <v>23</v>
      </c>
      <c r="G3190">
        <v>15</v>
      </c>
      <c r="H3190">
        <v>65.2173913043478</v>
      </c>
      <c r="I3190">
        <v>42</v>
      </c>
      <c r="J3190">
        <v>28</v>
      </c>
    </row>
    <row r="3191" spans="1:12" x14ac:dyDescent="0.35">
      <c r="A3191" t="str">
        <f t="shared" si="50"/>
        <v>31 DayOctober-December 2023NHS LanarkshireBreast (screened only)</v>
      </c>
      <c r="B3191" t="s">
        <v>199</v>
      </c>
      <c r="C3191" t="s">
        <v>197</v>
      </c>
      <c r="D3191" t="s">
        <v>2</v>
      </c>
      <c r="E3191" t="s">
        <v>31</v>
      </c>
      <c r="F3191">
        <v>78</v>
      </c>
      <c r="G3191">
        <v>57</v>
      </c>
      <c r="H3191">
        <v>73.076923076923094</v>
      </c>
      <c r="I3191">
        <v>64</v>
      </c>
      <c r="J3191">
        <v>14</v>
      </c>
      <c r="K3191">
        <v>44</v>
      </c>
      <c r="L3191">
        <v>50</v>
      </c>
    </row>
    <row r="3192" spans="1:12" x14ac:dyDescent="0.35">
      <c r="A3192" t="str">
        <f t="shared" si="50"/>
        <v>31 DayOctober-December 2023NHS LothianBreast (screened only)</v>
      </c>
      <c r="B3192" t="s">
        <v>199</v>
      </c>
      <c r="C3192" t="s">
        <v>197</v>
      </c>
      <c r="D3192" t="s">
        <v>3</v>
      </c>
      <c r="E3192" t="s">
        <v>31</v>
      </c>
      <c r="F3192">
        <v>98</v>
      </c>
      <c r="G3192">
        <v>96</v>
      </c>
      <c r="H3192">
        <v>97.959183673469397</v>
      </c>
      <c r="I3192">
        <v>34</v>
      </c>
      <c r="J3192">
        <v>19</v>
      </c>
      <c r="K3192">
        <v>28</v>
      </c>
      <c r="L3192">
        <v>29</v>
      </c>
    </row>
    <row r="3193" spans="1:12" x14ac:dyDescent="0.35">
      <c r="A3193" t="str">
        <f t="shared" si="50"/>
        <v>31 DayOctober-December 2023NHS ScotlandBreast (screened only)</v>
      </c>
      <c r="B3193" t="s">
        <v>199</v>
      </c>
      <c r="C3193" t="s">
        <v>197</v>
      </c>
      <c r="D3193" t="s">
        <v>8</v>
      </c>
      <c r="E3193" t="s">
        <v>31</v>
      </c>
      <c r="F3193">
        <v>486</v>
      </c>
      <c r="G3193">
        <v>428</v>
      </c>
      <c r="H3193">
        <v>88.065843621399196</v>
      </c>
      <c r="I3193">
        <v>64</v>
      </c>
      <c r="J3193">
        <v>15</v>
      </c>
      <c r="K3193">
        <v>33</v>
      </c>
      <c r="L3193">
        <v>40</v>
      </c>
    </row>
    <row r="3194" spans="1:12" x14ac:dyDescent="0.35">
      <c r="A3194" t="str">
        <f t="shared" si="50"/>
        <v>31 DayOctober-December 2023NHS TaysideBreast (screened only)</v>
      </c>
      <c r="B3194" t="s">
        <v>199</v>
      </c>
      <c r="C3194" t="s">
        <v>197</v>
      </c>
      <c r="D3194" t="s">
        <v>6</v>
      </c>
      <c r="E3194" t="s">
        <v>31</v>
      </c>
      <c r="F3194">
        <v>57</v>
      </c>
      <c r="G3194">
        <v>43</v>
      </c>
      <c r="H3194">
        <v>75.438596491228097</v>
      </c>
      <c r="I3194">
        <v>37</v>
      </c>
      <c r="J3194">
        <v>23</v>
      </c>
      <c r="K3194">
        <v>33</v>
      </c>
      <c r="L3194">
        <v>34</v>
      </c>
    </row>
    <row r="3195" spans="1:12" x14ac:dyDescent="0.35">
      <c r="A3195" t="str">
        <f t="shared" si="50"/>
        <v>31 DayOctober-December 2023NHS Western IslesBreast (screened only)</v>
      </c>
      <c r="B3195" t="s">
        <v>199</v>
      </c>
      <c r="C3195" t="s">
        <v>197</v>
      </c>
      <c r="D3195" t="s">
        <v>7</v>
      </c>
      <c r="E3195" t="s">
        <v>31</v>
      </c>
      <c r="F3195">
        <v>1</v>
      </c>
      <c r="G3195">
        <v>1</v>
      </c>
      <c r="H3195">
        <v>100</v>
      </c>
      <c r="I3195">
        <v>23</v>
      </c>
    </row>
    <row r="3196" spans="1:12" x14ac:dyDescent="0.35">
      <c r="A3196" t="str">
        <f t="shared" si="50"/>
        <v>31 DayOctober-December 2023SCANBreast (screened only)</v>
      </c>
      <c r="B3196" t="s">
        <v>199</v>
      </c>
      <c r="C3196" t="s">
        <v>197</v>
      </c>
      <c r="D3196" t="s">
        <v>9</v>
      </c>
      <c r="E3196" t="s">
        <v>31</v>
      </c>
      <c r="F3196">
        <v>107</v>
      </c>
      <c r="G3196">
        <v>104</v>
      </c>
      <c r="H3196">
        <v>97.196261682243005</v>
      </c>
      <c r="I3196">
        <v>34</v>
      </c>
      <c r="J3196">
        <v>19</v>
      </c>
      <c r="K3196">
        <v>28</v>
      </c>
      <c r="L3196">
        <v>30</v>
      </c>
    </row>
    <row r="3197" spans="1:12" x14ac:dyDescent="0.35">
      <c r="A3197" t="str">
        <f t="shared" si="50"/>
        <v>31 DayOctober-December 2023WOSCANBreast (screened only)</v>
      </c>
      <c r="B3197" t="s">
        <v>199</v>
      </c>
      <c r="C3197" t="s">
        <v>197</v>
      </c>
      <c r="D3197" t="s">
        <v>10</v>
      </c>
      <c r="E3197" t="s">
        <v>31</v>
      </c>
      <c r="F3197">
        <v>238</v>
      </c>
      <c r="G3197">
        <v>215</v>
      </c>
      <c r="H3197">
        <v>90.336134453781497</v>
      </c>
      <c r="I3197">
        <v>64</v>
      </c>
      <c r="J3197">
        <v>13</v>
      </c>
      <c r="K3197">
        <v>31</v>
      </c>
      <c r="L3197">
        <v>43</v>
      </c>
    </row>
    <row r="3198" spans="1:12" x14ac:dyDescent="0.35">
      <c r="A3198" t="str">
        <f t="shared" si="50"/>
        <v>31 DayOctober-December 2023NCACervical</v>
      </c>
      <c r="B3198" t="s">
        <v>199</v>
      </c>
      <c r="C3198" t="s">
        <v>197</v>
      </c>
      <c r="D3198" t="s">
        <v>150</v>
      </c>
      <c r="E3198" t="s">
        <v>13</v>
      </c>
      <c r="F3198">
        <v>13</v>
      </c>
      <c r="G3198">
        <v>13</v>
      </c>
      <c r="H3198">
        <v>100</v>
      </c>
      <c r="I3198">
        <v>31</v>
      </c>
      <c r="J3198">
        <v>10</v>
      </c>
    </row>
    <row r="3199" spans="1:12" x14ac:dyDescent="0.35">
      <c r="A3199" t="str">
        <f t="shared" si="50"/>
        <v>31 DayOctober-December 2023NHS Ayrshire &amp; ArranCervical</v>
      </c>
      <c r="B3199" t="s">
        <v>199</v>
      </c>
      <c r="C3199" t="s">
        <v>197</v>
      </c>
      <c r="D3199" t="s">
        <v>162</v>
      </c>
      <c r="E3199" t="s">
        <v>13</v>
      </c>
      <c r="F3199">
        <v>4</v>
      </c>
      <c r="G3199">
        <v>4</v>
      </c>
      <c r="H3199">
        <v>100</v>
      </c>
      <c r="I3199">
        <v>0</v>
      </c>
      <c r="J3199">
        <v>0</v>
      </c>
    </row>
    <row r="3200" spans="1:12" x14ac:dyDescent="0.35">
      <c r="A3200" t="str">
        <f t="shared" si="50"/>
        <v>31 DayOctober-December 2023NHS FifeCervical</v>
      </c>
      <c r="B3200" t="s">
        <v>199</v>
      </c>
      <c r="C3200" t="s">
        <v>197</v>
      </c>
      <c r="D3200" t="s">
        <v>164</v>
      </c>
      <c r="E3200" t="s">
        <v>13</v>
      </c>
      <c r="F3200">
        <v>2</v>
      </c>
      <c r="G3200">
        <v>2</v>
      </c>
      <c r="H3200">
        <v>100</v>
      </c>
      <c r="I3200">
        <v>5</v>
      </c>
    </row>
    <row r="3201" spans="1:12" x14ac:dyDescent="0.35">
      <c r="A3201" t="str">
        <f t="shared" si="50"/>
        <v>31 DayOctober-December 2023NHS Forth ValleyCervical</v>
      </c>
      <c r="B3201" t="s">
        <v>199</v>
      </c>
      <c r="C3201" t="s">
        <v>197</v>
      </c>
      <c r="D3201" t="s">
        <v>165</v>
      </c>
      <c r="E3201" t="s">
        <v>13</v>
      </c>
      <c r="F3201">
        <v>1</v>
      </c>
      <c r="G3201">
        <v>1</v>
      </c>
      <c r="H3201">
        <v>100</v>
      </c>
      <c r="I3201">
        <v>0</v>
      </c>
    </row>
    <row r="3202" spans="1:12" x14ac:dyDescent="0.35">
      <c r="A3202" t="str">
        <f t="shared" si="50"/>
        <v>31 DayOctober-December 2023NHS GrampianCervical</v>
      </c>
      <c r="B3202" t="s">
        <v>199</v>
      </c>
      <c r="C3202" t="s">
        <v>197</v>
      </c>
      <c r="D3202" t="s">
        <v>166</v>
      </c>
      <c r="E3202" t="s">
        <v>13</v>
      </c>
      <c r="F3202">
        <v>8</v>
      </c>
      <c r="G3202">
        <v>8</v>
      </c>
      <c r="H3202">
        <v>100</v>
      </c>
      <c r="I3202">
        <v>26</v>
      </c>
      <c r="J3202">
        <v>11</v>
      </c>
    </row>
    <row r="3203" spans="1:12" x14ac:dyDescent="0.35">
      <c r="A3203" t="str">
        <f t="shared" si="50"/>
        <v>31 DayOctober-December 2023NHS Greater Glasgow &amp; ClydeCervical</v>
      </c>
      <c r="B3203" t="s">
        <v>199</v>
      </c>
      <c r="C3203" t="s">
        <v>197</v>
      </c>
      <c r="D3203" t="s">
        <v>11</v>
      </c>
      <c r="E3203" t="s">
        <v>13</v>
      </c>
      <c r="F3203">
        <v>29</v>
      </c>
      <c r="G3203">
        <v>27</v>
      </c>
      <c r="H3203">
        <v>93.103448275862107</v>
      </c>
      <c r="I3203">
        <v>33</v>
      </c>
      <c r="J3203">
        <v>14</v>
      </c>
    </row>
    <row r="3204" spans="1:12" x14ac:dyDescent="0.35">
      <c r="A3204" t="str">
        <f t="shared" si="50"/>
        <v>31 DayOctober-December 2023NHS HighlandCervical</v>
      </c>
      <c r="B3204" t="s">
        <v>199</v>
      </c>
      <c r="C3204" t="s">
        <v>197</v>
      </c>
      <c r="D3204" t="s">
        <v>1</v>
      </c>
      <c r="E3204" t="s">
        <v>13</v>
      </c>
      <c r="F3204">
        <v>2</v>
      </c>
      <c r="G3204">
        <v>2</v>
      </c>
      <c r="H3204">
        <v>100</v>
      </c>
      <c r="I3204">
        <v>0</v>
      </c>
    </row>
    <row r="3205" spans="1:12" x14ac:dyDescent="0.35">
      <c r="A3205" t="str">
        <f t="shared" si="50"/>
        <v>31 DayOctober-December 2023NHS LanarkshireCervical</v>
      </c>
      <c r="B3205" t="s">
        <v>199</v>
      </c>
      <c r="C3205" t="s">
        <v>197</v>
      </c>
      <c r="D3205" t="s">
        <v>2</v>
      </c>
      <c r="E3205" t="s">
        <v>13</v>
      </c>
      <c r="F3205">
        <v>8</v>
      </c>
      <c r="G3205">
        <v>8</v>
      </c>
      <c r="H3205">
        <v>100</v>
      </c>
      <c r="I3205">
        <v>30</v>
      </c>
      <c r="J3205">
        <v>0</v>
      </c>
    </row>
    <row r="3206" spans="1:12" x14ac:dyDescent="0.35">
      <c r="A3206" t="str">
        <f t="shared" si="50"/>
        <v>31 DayOctober-December 2023NHS LothianCervical</v>
      </c>
      <c r="B3206" t="s">
        <v>199</v>
      </c>
      <c r="C3206" t="s">
        <v>197</v>
      </c>
      <c r="D3206" t="s">
        <v>3</v>
      </c>
      <c r="E3206" t="s">
        <v>13</v>
      </c>
      <c r="F3206">
        <v>12</v>
      </c>
      <c r="G3206">
        <v>10</v>
      </c>
      <c r="H3206">
        <v>83.3333333333333</v>
      </c>
      <c r="I3206">
        <v>33</v>
      </c>
      <c r="J3206">
        <v>22</v>
      </c>
    </row>
    <row r="3207" spans="1:12" x14ac:dyDescent="0.35">
      <c r="A3207" t="str">
        <f t="shared" si="50"/>
        <v>31 DayOctober-December 2023NHS ScotlandCervical</v>
      </c>
      <c r="B3207" t="s">
        <v>199</v>
      </c>
      <c r="C3207" t="s">
        <v>197</v>
      </c>
      <c r="D3207" t="s">
        <v>8</v>
      </c>
      <c r="E3207" t="s">
        <v>13</v>
      </c>
      <c r="F3207">
        <v>69</v>
      </c>
      <c r="G3207">
        <v>65</v>
      </c>
      <c r="H3207">
        <v>94.202898550724598</v>
      </c>
      <c r="I3207">
        <v>33</v>
      </c>
      <c r="J3207">
        <v>12</v>
      </c>
      <c r="K3207">
        <v>26</v>
      </c>
      <c r="L3207">
        <v>32</v>
      </c>
    </row>
    <row r="3208" spans="1:12" x14ac:dyDescent="0.35">
      <c r="A3208" t="str">
        <f t="shared" si="50"/>
        <v>31 DayOctober-December 2023NHS TaysideCervical</v>
      </c>
      <c r="B3208" t="s">
        <v>199</v>
      </c>
      <c r="C3208" t="s">
        <v>197</v>
      </c>
      <c r="D3208" t="s">
        <v>6</v>
      </c>
      <c r="E3208" t="s">
        <v>13</v>
      </c>
      <c r="F3208">
        <v>3</v>
      </c>
      <c r="G3208">
        <v>3</v>
      </c>
      <c r="H3208">
        <v>100</v>
      </c>
      <c r="I3208">
        <v>31</v>
      </c>
      <c r="J3208">
        <v>13</v>
      </c>
    </row>
    <row r="3209" spans="1:12" x14ac:dyDescent="0.35">
      <c r="A3209" t="str">
        <f t="shared" si="50"/>
        <v>31 DayOctober-December 2023SCANCervical</v>
      </c>
      <c r="B3209" t="s">
        <v>199</v>
      </c>
      <c r="C3209" t="s">
        <v>197</v>
      </c>
      <c r="D3209" t="s">
        <v>9</v>
      </c>
      <c r="E3209" t="s">
        <v>13</v>
      </c>
      <c r="F3209">
        <v>14</v>
      </c>
      <c r="G3209">
        <v>12</v>
      </c>
      <c r="H3209">
        <v>85.714285714285694</v>
      </c>
      <c r="I3209">
        <v>33</v>
      </c>
      <c r="J3209">
        <v>18</v>
      </c>
    </row>
    <row r="3210" spans="1:12" x14ac:dyDescent="0.35">
      <c r="A3210" t="str">
        <f t="shared" si="50"/>
        <v>31 DayOctober-December 2023WOSCANCervical</v>
      </c>
      <c r="B3210" t="s">
        <v>199</v>
      </c>
      <c r="C3210" t="s">
        <v>197</v>
      </c>
      <c r="D3210" t="s">
        <v>10</v>
      </c>
      <c r="E3210" t="s">
        <v>13</v>
      </c>
      <c r="F3210">
        <v>42</v>
      </c>
      <c r="G3210">
        <v>40</v>
      </c>
      <c r="H3210">
        <v>95.238095238095198</v>
      </c>
      <c r="I3210">
        <v>33</v>
      </c>
      <c r="J3210">
        <v>9</v>
      </c>
      <c r="K3210">
        <v>26</v>
      </c>
      <c r="L3210">
        <v>30</v>
      </c>
    </row>
    <row r="3211" spans="1:12" x14ac:dyDescent="0.35">
      <c r="A3211" t="str">
        <f t="shared" si="50"/>
        <v>31 DayOctober-December 2023NCACervical (screened excluded)</v>
      </c>
      <c r="B3211" t="s">
        <v>199</v>
      </c>
      <c r="C3211" t="s">
        <v>197</v>
      </c>
      <c r="D3211" t="s">
        <v>150</v>
      </c>
      <c r="E3211" t="s">
        <v>32</v>
      </c>
      <c r="F3211">
        <v>9</v>
      </c>
      <c r="G3211">
        <v>9</v>
      </c>
      <c r="H3211">
        <v>100</v>
      </c>
      <c r="I3211">
        <v>31</v>
      </c>
      <c r="J3211">
        <v>13</v>
      </c>
    </row>
    <row r="3212" spans="1:12" x14ac:dyDescent="0.35">
      <c r="A3212" t="str">
        <f t="shared" si="50"/>
        <v>31 DayOctober-December 2023NHS Ayrshire &amp; ArranCervical (screened excluded)</v>
      </c>
      <c r="B3212" t="s">
        <v>199</v>
      </c>
      <c r="C3212" t="s">
        <v>197</v>
      </c>
      <c r="D3212" t="s">
        <v>162</v>
      </c>
      <c r="E3212" t="s">
        <v>32</v>
      </c>
      <c r="F3212">
        <v>2</v>
      </c>
      <c r="G3212">
        <v>2</v>
      </c>
      <c r="H3212">
        <v>100</v>
      </c>
      <c r="I3212">
        <v>0</v>
      </c>
    </row>
    <row r="3213" spans="1:12" x14ac:dyDescent="0.35">
      <c r="A3213" t="str">
        <f t="shared" si="50"/>
        <v>31 DayOctober-December 2023NHS FifeCervical (screened excluded)</v>
      </c>
      <c r="B3213" t="s">
        <v>199</v>
      </c>
      <c r="C3213" t="s">
        <v>197</v>
      </c>
      <c r="D3213" t="s">
        <v>164</v>
      </c>
      <c r="E3213" t="s">
        <v>32</v>
      </c>
      <c r="F3213">
        <v>1</v>
      </c>
      <c r="G3213">
        <v>1</v>
      </c>
      <c r="H3213">
        <v>100</v>
      </c>
      <c r="I3213">
        <v>5</v>
      </c>
    </row>
    <row r="3214" spans="1:12" x14ac:dyDescent="0.35">
      <c r="A3214" t="str">
        <f t="shared" si="50"/>
        <v>31 DayOctober-December 2023NHS Forth ValleyCervical (screened excluded)</v>
      </c>
      <c r="B3214" t="s">
        <v>199</v>
      </c>
      <c r="C3214" t="s">
        <v>197</v>
      </c>
      <c r="D3214" t="s">
        <v>165</v>
      </c>
      <c r="E3214" t="s">
        <v>32</v>
      </c>
      <c r="F3214">
        <v>1</v>
      </c>
      <c r="G3214">
        <v>1</v>
      </c>
      <c r="H3214">
        <v>100</v>
      </c>
      <c r="I3214">
        <v>0</v>
      </c>
    </row>
    <row r="3215" spans="1:12" x14ac:dyDescent="0.35">
      <c r="A3215" t="str">
        <f t="shared" si="50"/>
        <v>31 DayOctober-December 2023NHS GrampianCervical (screened excluded)</v>
      </c>
      <c r="B3215" t="s">
        <v>199</v>
      </c>
      <c r="C3215" t="s">
        <v>197</v>
      </c>
      <c r="D3215" t="s">
        <v>166</v>
      </c>
      <c r="E3215" t="s">
        <v>32</v>
      </c>
      <c r="F3215">
        <v>6</v>
      </c>
      <c r="G3215">
        <v>6</v>
      </c>
      <c r="H3215">
        <v>100</v>
      </c>
      <c r="I3215">
        <v>26</v>
      </c>
      <c r="J3215">
        <v>13</v>
      </c>
    </row>
    <row r="3216" spans="1:12" x14ac:dyDescent="0.35">
      <c r="A3216" t="str">
        <f t="shared" si="50"/>
        <v>31 DayOctober-December 2023NHS Greater Glasgow &amp; ClydeCervical (screened excluded)</v>
      </c>
      <c r="B3216" t="s">
        <v>199</v>
      </c>
      <c r="C3216" t="s">
        <v>197</v>
      </c>
      <c r="D3216" t="s">
        <v>11</v>
      </c>
      <c r="E3216" t="s">
        <v>32</v>
      </c>
      <c r="F3216">
        <v>19</v>
      </c>
      <c r="G3216">
        <v>17</v>
      </c>
      <c r="H3216">
        <v>89.473684210526301</v>
      </c>
      <c r="I3216">
        <v>33</v>
      </c>
      <c r="J3216">
        <v>14</v>
      </c>
    </row>
    <row r="3217" spans="1:12" x14ac:dyDescent="0.35">
      <c r="A3217" t="str">
        <f t="shared" si="50"/>
        <v>31 DayOctober-December 2023NHS LanarkshireCervical (screened excluded)</v>
      </c>
      <c r="B3217" t="s">
        <v>199</v>
      </c>
      <c r="C3217" t="s">
        <v>197</v>
      </c>
      <c r="D3217" t="s">
        <v>2</v>
      </c>
      <c r="E3217" t="s">
        <v>32</v>
      </c>
      <c r="F3217">
        <v>5</v>
      </c>
      <c r="G3217">
        <v>5</v>
      </c>
      <c r="H3217">
        <v>100</v>
      </c>
      <c r="I3217">
        <v>30</v>
      </c>
      <c r="J3217">
        <v>2</v>
      </c>
    </row>
    <row r="3218" spans="1:12" x14ac:dyDescent="0.35">
      <c r="A3218" t="str">
        <f t="shared" ref="A3218:A3281" si="51">CONCATENATE(B3218,C3218,D3218,E3218)</f>
        <v>31 DayOctober-December 2023NHS LothianCervical (screened excluded)</v>
      </c>
      <c r="B3218" t="s">
        <v>199</v>
      </c>
      <c r="C3218" t="s">
        <v>197</v>
      </c>
      <c r="D3218" t="s">
        <v>3</v>
      </c>
      <c r="E3218" t="s">
        <v>32</v>
      </c>
      <c r="F3218">
        <v>10</v>
      </c>
      <c r="G3218">
        <v>8</v>
      </c>
      <c r="H3218">
        <v>80</v>
      </c>
      <c r="I3218">
        <v>33</v>
      </c>
      <c r="J3218">
        <v>22</v>
      </c>
    </row>
    <row r="3219" spans="1:12" x14ac:dyDescent="0.35">
      <c r="A3219" t="str">
        <f t="shared" si="51"/>
        <v>31 DayOctober-December 2023NHS ScotlandCervical (screened excluded)</v>
      </c>
      <c r="B3219" t="s">
        <v>199</v>
      </c>
      <c r="C3219" t="s">
        <v>197</v>
      </c>
      <c r="D3219" t="s">
        <v>8</v>
      </c>
      <c r="E3219" t="s">
        <v>32</v>
      </c>
      <c r="F3219">
        <v>47</v>
      </c>
      <c r="G3219">
        <v>43</v>
      </c>
      <c r="H3219">
        <v>91.489361702127695</v>
      </c>
      <c r="I3219">
        <v>33</v>
      </c>
      <c r="J3219">
        <v>13</v>
      </c>
      <c r="K3219">
        <v>30</v>
      </c>
      <c r="L3219">
        <v>33</v>
      </c>
    </row>
    <row r="3220" spans="1:12" x14ac:dyDescent="0.35">
      <c r="A3220" t="str">
        <f t="shared" si="51"/>
        <v>31 DayOctober-December 2023NHS TaysideCervical (screened excluded)</v>
      </c>
      <c r="B3220" t="s">
        <v>199</v>
      </c>
      <c r="C3220" t="s">
        <v>197</v>
      </c>
      <c r="D3220" t="s">
        <v>6</v>
      </c>
      <c r="E3220" t="s">
        <v>32</v>
      </c>
      <c r="F3220">
        <v>3</v>
      </c>
      <c r="G3220">
        <v>3</v>
      </c>
      <c r="H3220">
        <v>100</v>
      </c>
      <c r="I3220">
        <v>31</v>
      </c>
      <c r="J3220">
        <v>13</v>
      </c>
    </row>
    <row r="3221" spans="1:12" x14ac:dyDescent="0.35">
      <c r="A3221" t="str">
        <f t="shared" si="51"/>
        <v>31 DayOctober-December 2023SCANCervical (screened excluded)</v>
      </c>
      <c r="B3221" t="s">
        <v>199</v>
      </c>
      <c r="C3221" t="s">
        <v>197</v>
      </c>
      <c r="D3221" t="s">
        <v>9</v>
      </c>
      <c r="E3221" t="s">
        <v>32</v>
      </c>
      <c r="F3221">
        <v>11</v>
      </c>
      <c r="G3221">
        <v>9</v>
      </c>
      <c r="H3221">
        <v>81.818181818181799</v>
      </c>
      <c r="I3221">
        <v>33</v>
      </c>
      <c r="J3221">
        <v>18</v>
      </c>
    </row>
    <row r="3222" spans="1:12" x14ac:dyDescent="0.35">
      <c r="A3222" t="str">
        <f t="shared" si="51"/>
        <v>31 DayOctober-December 2023WOSCANCervical (screened excluded)</v>
      </c>
      <c r="B3222" t="s">
        <v>199</v>
      </c>
      <c r="C3222" t="s">
        <v>197</v>
      </c>
      <c r="D3222" t="s">
        <v>10</v>
      </c>
      <c r="E3222" t="s">
        <v>32</v>
      </c>
      <c r="F3222">
        <v>27</v>
      </c>
      <c r="G3222">
        <v>25</v>
      </c>
      <c r="H3222">
        <v>92.592592592592595</v>
      </c>
      <c r="I3222">
        <v>33</v>
      </c>
      <c r="J3222">
        <v>12</v>
      </c>
    </row>
    <row r="3223" spans="1:12" x14ac:dyDescent="0.35">
      <c r="A3223" t="str">
        <f t="shared" si="51"/>
        <v>31 DayOctober-December 2023NCACervical (screened only)</v>
      </c>
      <c r="B3223" t="s">
        <v>199</v>
      </c>
      <c r="C3223" t="s">
        <v>197</v>
      </c>
      <c r="D3223" t="s">
        <v>150</v>
      </c>
      <c r="E3223" t="s">
        <v>33</v>
      </c>
      <c r="F3223">
        <v>4</v>
      </c>
      <c r="G3223">
        <v>4</v>
      </c>
      <c r="H3223">
        <v>100</v>
      </c>
      <c r="I3223">
        <v>10</v>
      </c>
      <c r="J3223">
        <v>0</v>
      </c>
    </row>
    <row r="3224" spans="1:12" x14ac:dyDescent="0.35">
      <c r="A3224" t="str">
        <f t="shared" si="51"/>
        <v>31 DayOctober-December 2023NHS Ayrshire &amp; ArranCervical (screened only)</v>
      </c>
      <c r="B3224" t="s">
        <v>199</v>
      </c>
      <c r="C3224" t="s">
        <v>197</v>
      </c>
      <c r="D3224" t="s">
        <v>162</v>
      </c>
      <c r="E3224" t="s">
        <v>33</v>
      </c>
      <c r="F3224">
        <v>2</v>
      </c>
      <c r="G3224">
        <v>2</v>
      </c>
      <c r="H3224">
        <v>100</v>
      </c>
      <c r="I3224">
        <v>0</v>
      </c>
    </row>
    <row r="3225" spans="1:12" x14ac:dyDescent="0.35">
      <c r="A3225" t="str">
        <f t="shared" si="51"/>
        <v>31 DayOctober-December 2023NHS FifeCervical (screened only)</v>
      </c>
      <c r="B3225" t="s">
        <v>199</v>
      </c>
      <c r="C3225" t="s">
        <v>197</v>
      </c>
      <c r="D3225" t="s">
        <v>164</v>
      </c>
      <c r="E3225" t="s">
        <v>33</v>
      </c>
      <c r="F3225">
        <v>1</v>
      </c>
      <c r="G3225">
        <v>1</v>
      </c>
      <c r="H3225">
        <v>100</v>
      </c>
      <c r="I3225">
        <v>0</v>
      </c>
    </row>
    <row r="3226" spans="1:12" x14ac:dyDescent="0.35">
      <c r="A3226" t="str">
        <f t="shared" si="51"/>
        <v>31 DayOctober-December 2023NHS GrampianCervical (screened only)</v>
      </c>
      <c r="B3226" t="s">
        <v>199</v>
      </c>
      <c r="C3226" t="s">
        <v>197</v>
      </c>
      <c r="D3226" t="s">
        <v>166</v>
      </c>
      <c r="E3226" t="s">
        <v>33</v>
      </c>
      <c r="F3226">
        <v>2</v>
      </c>
      <c r="G3226">
        <v>2</v>
      </c>
      <c r="H3226">
        <v>100</v>
      </c>
      <c r="I3226">
        <v>10</v>
      </c>
    </row>
    <row r="3227" spans="1:12" x14ac:dyDescent="0.35">
      <c r="A3227" t="str">
        <f t="shared" si="51"/>
        <v>31 DayOctober-December 2023NHS Greater Glasgow &amp; ClydeCervical (screened only)</v>
      </c>
      <c r="B3227" t="s">
        <v>199</v>
      </c>
      <c r="C3227" t="s">
        <v>197</v>
      </c>
      <c r="D3227" t="s">
        <v>11</v>
      </c>
      <c r="E3227" t="s">
        <v>33</v>
      </c>
      <c r="F3227">
        <v>10</v>
      </c>
      <c r="G3227">
        <v>10</v>
      </c>
      <c r="H3227">
        <v>100</v>
      </c>
      <c r="I3227">
        <v>27</v>
      </c>
      <c r="J3227">
        <v>14</v>
      </c>
    </row>
    <row r="3228" spans="1:12" x14ac:dyDescent="0.35">
      <c r="A3228" t="str">
        <f t="shared" si="51"/>
        <v>31 DayOctober-December 2023NHS HighlandCervical (screened only)</v>
      </c>
      <c r="B3228" t="s">
        <v>199</v>
      </c>
      <c r="C3228" t="s">
        <v>197</v>
      </c>
      <c r="D3228" t="s">
        <v>1</v>
      </c>
      <c r="E3228" t="s">
        <v>33</v>
      </c>
      <c r="F3228">
        <v>2</v>
      </c>
      <c r="G3228">
        <v>2</v>
      </c>
      <c r="H3228">
        <v>100</v>
      </c>
      <c r="I3228">
        <v>0</v>
      </c>
    </row>
    <row r="3229" spans="1:12" x14ac:dyDescent="0.35">
      <c r="A3229" t="str">
        <f t="shared" si="51"/>
        <v>31 DayOctober-December 2023NHS LanarkshireCervical (screened only)</v>
      </c>
      <c r="B3229" t="s">
        <v>199</v>
      </c>
      <c r="C3229" t="s">
        <v>197</v>
      </c>
      <c r="D3229" t="s">
        <v>2</v>
      </c>
      <c r="E3229" t="s">
        <v>33</v>
      </c>
      <c r="F3229">
        <v>3</v>
      </c>
      <c r="G3229">
        <v>3</v>
      </c>
      <c r="H3229">
        <v>100</v>
      </c>
      <c r="I3229">
        <v>1</v>
      </c>
      <c r="J3229">
        <v>0</v>
      </c>
    </row>
    <row r="3230" spans="1:12" x14ac:dyDescent="0.35">
      <c r="A3230" t="str">
        <f t="shared" si="51"/>
        <v>31 DayOctober-December 2023NHS LothianCervical (screened only)</v>
      </c>
      <c r="B3230" t="s">
        <v>199</v>
      </c>
      <c r="C3230" t="s">
        <v>197</v>
      </c>
      <c r="D3230" t="s">
        <v>3</v>
      </c>
      <c r="E3230" t="s">
        <v>33</v>
      </c>
      <c r="F3230">
        <v>2</v>
      </c>
      <c r="G3230">
        <v>2</v>
      </c>
      <c r="H3230">
        <v>100</v>
      </c>
      <c r="I3230">
        <v>26</v>
      </c>
    </row>
    <row r="3231" spans="1:12" x14ac:dyDescent="0.35">
      <c r="A3231" t="str">
        <f t="shared" si="51"/>
        <v>31 DayOctober-December 2023NHS ScotlandCervical (screened only)</v>
      </c>
      <c r="B3231" t="s">
        <v>199</v>
      </c>
      <c r="C3231" t="s">
        <v>197</v>
      </c>
      <c r="D3231" t="s">
        <v>8</v>
      </c>
      <c r="E3231" t="s">
        <v>33</v>
      </c>
      <c r="F3231">
        <v>22</v>
      </c>
      <c r="G3231">
        <v>22</v>
      </c>
      <c r="H3231">
        <v>100</v>
      </c>
      <c r="I3231">
        <v>27</v>
      </c>
      <c r="J3231">
        <v>2</v>
      </c>
    </row>
    <row r="3232" spans="1:12" x14ac:dyDescent="0.35">
      <c r="A3232" t="str">
        <f t="shared" si="51"/>
        <v>31 DayOctober-December 2023SCANCervical (screened only)</v>
      </c>
      <c r="B3232" t="s">
        <v>199</v>
      </c>
      <c r="C3232" t="s">
        <v>197</v>
      </c>
      <c r="D3232" t="s">
        <v>9</v>
      </c>
      <c r="E3232" t="s">
        <v>33</v>
      </c>
      <c r="F3232">
        <v>3</v>
      </c>
      <c r="G3232">
        <v>3</v>
      </c>
      <c r="H3232">
        <v>100</v>
      </c>
      <c r="I3232">
        <v>26</v>
      </c>
      <c r="J3232">
        <v>4</v>
      </c>
    </row>
    <row r="3233" spans="1:12" x14ac:dyDescent="0.35">
      <c r="A3233" t="str">
        <f t="shared" si="51"/>
        <v>31 DayOctober-December 2023WOSCANCervical (screened only)</v>
      </c>
      <c r="B3233" t="s">
        <v>199</v>
      </c>
      <c r="C3233" t="s">
        <v>197</v>
      </c>
      <c r="D3233" t="s">
        <v>10</v>
      </c>
      <c r="E3233" t="s">
        <v>33</v>
      </c>
      <c r="F3233">
        <v>15</v>
      </c>
      <c r="G3233">
        <v>15</v>
      </c>
      <c r="H3233">
        <v>100</v>
      </c>
      <c r="I3233">
        <v>27</v>
      </c>
      <c r="J3233">
        <v>5</v>
      </c>
    </row>
    <row r="3234" spans="1:12" x14ac:dyDescent="0.35">
      <c r="A3234" t="str">
        <f t="shared" si="51"/>
        <v>31 DayOctober-December 2023Golden Jubilee National HospitalColorectal</v>
      </c>
      <c r="B3234" t="s">
        <v>199</v>
      </c>
      <c r="C3234" t="s">
        <v>197</v>
      </c>
      <c r="D3234" t="s">
        <v>169</v>
      </c>
      <c r="E3234" t="s">
        <v>14</v>
      </c>
      <c r="F3234">
        <v>9</v>
      </c>
      <c r="G3234">
        <v>6</v>
      </c>
      <c r="H3234">
        <v>66.6666666666667</v>
      </c>
      <c r="I3234">
        <v>62</v>
      </c>
      <c r="J3234">
        <v>30</v>
      </c>
    </row>
    <row r="3235" spans="1:12" x14ac:dyDescent="0.35">
      <c r="A3235" t="str">
        <f t="shared" si="51"/>
        <v>31 DayOctober-December 2023NCAColorectal</v>
      </c>
      <c r="B3235" t="s">
        <v>199</v>
      </c>
      <c r="C3235" t="s">
        <v>197</v>
      </c>
      <c r="D3235" t="s">
        <v>150</v>
      </c>
      <c r="E3235" t="s">
        <v>14</v>
      </c>
      <c r="F3235">
        <v>233</v>
      </c>
      <c r="G3235">
        <v>215</v>
      </c>
      <c r="H3235">
        <v>92.274678111588003</v>
      </c>
      <c r="I3235">
        <v>84</v>
      </c>
      <c r="J3235">
        <v>8</v>
      </c>
      <c r="K3235">
        <v>28</v>
      </c>
      <c r="L3235">
        <v>41</v>
      </c>
    </row>
    <row r="3236" spans="1:12" x14ac:dyDescent="0.35">
      <c r="A3236" t="str">
        <f t="shared" si="51"/>
        <v>31 DayOctober-December 2023NHS Ayrshire &amp; ArranColorectal</v>
      </c>
      <c r="B3236" t="s">
        <v>199</v>
      </c>
      <c r="C3236" t="s">
        <v>197</v>
      </c>
      <c r="D3236" t="s">
        <v>162</v>
      </c>
      <c r="E3236" t="s">
        <v>14</v>
      </c>
      <c r="F3236">
        <v>75</v>
      </c>
      <c r="G3236">
        <v>75</v>
      </c>
      <c r="H3236">
        <v>100</v>
      </c>
      <c r="I3236">
        <v>29</v>
      </c>
      <c r="J3236">
        <v>0</v>
      </c>
      <c r="K3236">
        <v>17</v>
      </c>
      <c r="L3236">
        <v>22</v>
      </c>
    </row>
    <row r="3237" spans="1:12" x14ac:dyDescent="0.35">
      <c r="A3237" t="str">
        <f t="shared" si="51"/>
        <v>31 DayOctober-December 2023NHS BordersColorectal</v>
      </c>
      <c r="B3237" t="s">
        <v>199</v>
      </c>
      <c r="C3237" t="s">
        <v>197</v>
      </c>
      <c r="D3237" t="s">
        <v>0</v>
      </c>
      <c r="E3237" t="s">
        <v>14</v>
      </c>
      <c r="F3237">
        <v>18</v>
      </c>
      <c r="G3237">
        <v>17</v>
      </c>
      <c r="H3237">
        <v>94.4444444444444</v>
      </c>
      <c r="I3237">
        <v>34</v>
      </c>
      <c r="J3237">
        <v>14</v>
      </c>
    </row>
    <row r="3238" spans="1:12" x14ac:dyDescent="0.35">
      <c r="A3238" t="str">
        <f t="shared" si="51"/>
        <v>31 DayOctober-December 2023NHS Dumfries &amp; GallowayColorectal</v>
      </c>
      <c r="B3238" t="s">
        <v>199</v>
      </c>
      <c r="C3238" t="s">
        <v>197</v>
      </c>
      <c r="D3238" t="s">
        <v>163</v>
      </c>
      <c r="E3238" t="s">
        <v>14</v>
      </c>
      <c r="F3238">
        <v>45</v>
      </c>
      <c r="G3238">
        <v>45</v>
      </c>
      <c r="H3238">
        <v>100</v>
      </c>
      <c r="I3238">
        <v>29</v>
      </c>
      <c r="J3238">
        <v>11</v>
      </c>
      <c r="K3238">
        <v>23</v>
      </c>
      <c r="L3238">
        <v>25</v>
      </c>
    </row>
    <row r="3239" spans="1:12" x14ac:dyDescent="0.35">
      <c r="A3239" t="str">
        <f t="shared" si="51"/>
        <v>31 DayOctober-December 2023NHS FifeColorectal</v>
      </c>
      <c r="B3239" t="s">
        <v>199</v>
      </c>
      <c r="C3239" t="s">
        <v>197</v>
      </c>
      <c r="D3239" t="s">
        <v>164</v>
      </c>
      <c r="E3239" t="s">
        <v>14</v>
      </c>
      <c r="F3239">
        <v>51</v>
      </c>
      <c r="G3239">
        <v>50</v>
      </c>
      <c r="H3239">
        <v>98.039215686274503</v>
      </c>
      <c r="I3239">
        <v>90</v>
      </c>
      <c r="J3239">
        <v>11</v>
      </c>
      <c r="K3239">
        <v>24</v>
      </c>
      <c r="L3239">
        <v>26</v>
      </c>
    </row>
    <row r="3240" spans="1:12" x14ac:dyDescent="0.35">
      <c r="A3240" t="str">
        <f t="shared" si="51"/>
        <v>31 DayOctober-December 2023NHS Forth ValleyColorectal</v>
      </c>
      <c r="B3240" t="s">
        <v>199</v>
      </c>
      <c r="C3240" t="s">
        <v>197</v>
      </c>
      <c r="D3240" t="s">
        <v>165</v>
      </c>
      <c r="E3240" t="s">
        <v>14</v>
      </c>
      <c r="F3240">
        <v>37</v>
      </c>
      <c r="G3240">
        <v>37</v>
      </c>
      <c r="H3240">
        <v>100</v>
      </c>
      <c r="I3240">
        <v>31</v>
      </c>
      <c r="J3240">
        <v>14</v>
      </c>
    </row>
    <row r="3241" spans="1:12" x14ac:dyDescent="0.35">
      <c r="A3241" t="str">
        <f t="shared" si="51"/>
        <v>31 DayOctober-December 2023NHS GrampianColorectal</v>
      </c>
      <c r="B3241" t="s">
        <v>199</v>
      </c>
      <c r="C3241" t="s">
        <v>197</v>
      </c>
      <c r="D3241" t="s">
        <v>166</v>
      </c>
      <c r="E3241" t="s">
        <v>14</v>
      </c>
      <c r="F3241">
        <v>97</v>
      </c>
      <c r="G3241">
        <v>87</v>
      </c>
      <c r="H3241">
        <v>89.690721649484502</v>
      </c>
      <c r="I3241">
        <v>84</v>
      </c>
      <c r="J3241">
        <v>0</v>
      </c>
      <c r="K3241">
        <v>32</v>
      </c>
      <c r="L3241">
        <v>52</v>
      </c>
    </row>
    <row r="3242" spans="1:12" x14ac:dyDescent="0.35">
      <c r="A3242" t="str">
        <f t="shared" si="51"/>
        <v>31 DayOctober-December 2023NHS Greater Glasgow &amp; ClydeColorectal</v>
      </c>
      <c r="B3242" t="s">
        <v>199</v>
      </c>
      <c r="C3242" t="s">
        <v>197</v>
      </c>
      <c r="D3242" t="s">
        <v>11</v>
      </c>
      <c r="E3242" t="s">
        <v>14</v>
      </c>
      <c r="F3242">
        <v>260</v>
      </c>
      <c r="G3242">
        <v>239</v>
      </c>
      <c r="H3242">
        <v>91.923076923076906</v>
      </c>
      <c r="I3242">
        <v>50</v>
      </c>
      <c r="J3242">
        <v>10</v>
      </c>
      <c r="K3242">
        <v>30</v>
      </c>
      <c r="L3242">
        <v>34</v>
      </c>
    </row>
    <row r="3243" spans="1:12" x14ac:dyDescent="0.35">
      <c r="A3243" t="str">
        <f t="shared" si="51"/>
        <v>31 DayOctober-December 2023NHS HighlandColorectal</v>
      </c>
      <c r="B3243" t="s">
        <v>199</v>
      </c>
      <c r="C3243" t="s">
        <v>197</v>
      </c>
      <c r="D3243" t="s">
        <v>1</v>
      </c>
      <c r="E3243" t="s">
        <v>14</v>
      </c>
      <c r="F3243">
        <v>62</v>
      </c>
      <c r="G3243">
        <v>55</v>
      </c>
      <c r="H3243">
        <v>88.709677419354804</v>
      </c>
      <c r="I3243">
        <v>64</v>
      </c>
      <c r="J3243">
        <v>14</v>
      </c>
      <c r="K3243">
        <v>32</v>
      </c>
      <c r="L3243">
        <v>43</v>
      </c>
    </row>
    <row r="3244" spans="1:12" x14ac:dyDescent="0.35">
      <c r="A3244" t="str">
        <f t="shared" si="51"/>
        <v>31 DayOctober-December 2023NHS LanarkshireColorectal</v>
      </c>
      <c r="B3244" t="s">
        <v>199</v>
      </c>
      <c r="C3244" t="s">
        <v>197</v>
      </c>
      <c r="D3244" t="s">
        <v>2</v>
      </c>
      <c r="E3244" t="s">
        <v>14</v>
      </c>
      <c r="F3244">
        <v>98</v>
      </c>
      <c r="G3244">
        <v>95</v>
      </c>
      <c r="H3244">
        <v>96.938775510204096</v>
      </c>
      <c r="I3244">
        <v>55</v>
      </c>
      <c r="J3244">
        <v>2</v>
      </c>
      <c r="K3244">
        <v>20</v>
      </c>
      <c r="L3244">
        <v>27</v>
      </c>
    </row>
    <row r="3245" spans="1:12" x14ac:dyDescent="0.35">
      <c r="A3245" t="str">
        <f t="shared" si="51"/>
        <v>31 DayOctober-December 2023NHS LothianColorectal</v>
      </c>
      <c r="B3245" t="s">
        <v>199</v>
      </c>
      <c r="C3245" t="s">
        <v>197</v>
      </c>
      <c r="D3245" t="s">
        <v>3</v>
      </c>
      <c r="E3245" t="s">
        <v>14</v>
      </c>
      <c r="F3245">
        <v>136</v>
      </c>
      <c r="G3245">
        <v>130</v>
      </c>
      <c r="H3245">
        <v>95.588235294117695</v>
      </c>
      <c r="I3245">
        <v>82</v>
      </c>
      <c r="J3245">
        <v>8</v>
      </c>
      <c r="K3245">
        <v>26</v>
      </c>
      <c r="L3245">
        <v>31</v>
      </c>
    </row>
    <row r="3246" spans="1:12" x14ac:dyDescent="0.35">
      <c r="A3246" t="str">
        <f t="shared" si="51"/>
        <v>31 DayOctober-December 2023NHS ScotlandColorectal</v>
      </c>
      <c r="B3246" t="s">
        <v>199</v>
      </c>
      <c r="C3246" t="s">
        <v>197</v>
      </c>
      <c r="D3246" t="s">
        <v>8</v>
      </c>
      <c r="E3246" t="s">
        <v>14</v>
      </c>
      <c r="F3246">
        <v>962</v>
      </c>
      <c r="G3246">
        <v>909</v>
      </c>
      <c r="H3246">
        <v>94.490644490644499</v>
      </c>
      <c r="I3246">
        <v>90</v>
      </c>
      <c r="J3246">
        <v>8</v>
      </c>
      <c r="K3246">
        <v>27</v>
      </c>
      <c r="L3246">
        <v>33</v>
      </c>
    </row>
    <row r="3247" spans="1:12" x14ac:dyDescent="0.35">
      <c r="A3247" t="str">
        <f t="shared" si="51"/>
        <v>31 DayOctober-December 2023NHS ShetlandColorectal</v>
      </c>
      <c r="B3247" t="s">
        <v>199</v>
      </c>
      <c r="C3247" t="s">
        <v>197</v>
      </c>
      <c r="D3247" t="s">
        <v>5</v>
      </c>
      <c r="E3247" t="s">
        <v>14</v>
      </c>
      <c r="F3247">
        <v>2</v>
      </c>
      <c r="G3247">
        <v>2</v>
      </c>
      <c r="H3247">
        <v>100</v>
      </c>
      <c r="I3247">
        <v>0</v>
      </c>
    </row>
    <row r="3248" spans="1:12" x14ac:dyDescent="0.35">
      <c r="A3248" t="str">
        <f t="shared" si="51"/>
        <v>31 DayOctober-December 2023NHS TaysideColorectal</v>
      </c>
      <c r="B3248" t="s">
        <v>199</v>
      </c>
      <c r="C3248" t="s">
        <v>197</v>
      </c>
      <c r="D3248" t="s">
        <v>6</v>
      </c>
      <c r="E3248" t="s">
        <v>14</v>
      </c>
      <c r="F3248">
        <v>72</v>
      </c>
      <c r="G3248">
        <v>71</v>
      </c>
      <c r="H3248">
        <v>98.6111111111111</v>
      </c>
      <c r="I3248">
        <v>38</v>
      </c>
      <c r="J3248">
        <v>8</v>
      </c>
      <c r="K3248">
        <v>25</v>
      </c>
      <c r="L3248">
        <v>27</v>
      </c>
    </row>
    <row r="3249" spans="1:12" x14ac:dyDescent="0.35">
      <c r="A3249" t="str">
        <f t="shared" si="51"/>
        <v>31 DayOctober-December 2023SCANColorectal</v>
      </c>
      <c r="B3249" t="s">
        <v>199</v>
      </c>
      <c r="C3249" t="s">
        <v>197</v>
      </c>
      <c r="D3249" t="s">
        <v>9</v>
      </c>
      <c r="E3249" t="s">
        <v>14</v>
      </c>
      <c r="F3249">
        <v>250</v>
      </c>
      <c r="G3249">
        <v>242</v>
      </c>
      <c r="H3249">
        <v>96.8</v>
      </c>
      <c r="I3249">
        <v>90</v>
      </c>
      <c r="J3249">
        <v>11</v>
      </c>
      <c r="K3249">
        <v>26</v>
      </c>
      <c r="L3249">
        <v>29</v>
      </c>
    </row>
    <row r="3250" spans="1:12" x14ac:dyDescent="0.35">
      <c r="A3250" t="str">
        <f t="shared" si="51"/>
        <v>31 DayOctober-December 2023WOSCANColorectal</v>
      </c>
      <c r="B3250" t="s">
        <v>199</v>
      </c>
      <c r="C3250" t="s">
        <v>197</v>
      </c>
      <c r="D3250" t="s">
        <v>10</v>
      </c>
      <c r="E3250" t="s">
        <v>14</v>
      </c>
      <c r="F3250">
        <v>470</v>
      </c>
      <c r="G3250">
        <v>446</v>
      </c>
      <c r="H3250">
        <v>94.893617021276597</v>
      </c>
      <c r="I3250">
        <v>55</v>
      </c>
      <c r="J3250">
        <v>6</v>
      </c>
      <c r="K3250">
        <v>28</v>
      </c>
      <c r="L3250">
        <v>32</v>
      </c>
    </row>
    <row r="3251" spans="1:12" x14ac:dyDescent="0.35">
      <c r="A3251" t="str">
        <f t="shared" si="51"/>
        <v>31 DayOctober-December 2023Golden Jubilee National HospitalColorectal (screened excluded)</v>
      </c>
      <c r="B3251" t="s">
        <v>199</v>
      </c>
      <c r="C3251" t="s">
        <v>197</v>
      </c>
      <c r="D3251" t="s">
        <v>169</v>
      </c>
      <c r="E3251" t="s">
        <v>34</v>
      </c>
      <c r="F3251">
        <v>6</v>
      </c>
      <c r="G3251">
        <v>4</v>
      </c>
      <c r="H3251">
        <v>66.6666666666667</v>
      </c>
      <c r="I3251">
        <v>54</v>
      </c>
      <c r="J3251">
        <v>30</v>
      </c>
    </row>
    <row r="3252" spans="1:12" x14ac:dyDescent="0.35">
      <c r="A3252" t="str">
        <f t="shared" si="51"/>
        <v>31 DayOctober-December 2023NCAColorectal (screened excluded)</v>
      </c>
      <c r="B3252" t="s">
        <v>199</v>
      </c>
      <c r="C3252" t="s">
        <v>197</v>
      </c>
      <c r="D3252" t="s">
        <v>150</v>
      </c>
      <c r="E3252" t="s">
        <v>34</v>
      </c>
      <c r="F3252">
        <v>200</v>
      </c>
      <c r="G3252">
        <v>189</v>
      </c>
      <c r="H3252">
        <v>94.5</v>
      </c>
      <c r="I3252">
        <v>84</v>
      </c>
      <c r="J3252">
        <v>6</v>
      </c>
      <c r="K3252">
        <v>27</v>
      </c>
      <c r="L3252">
        <v>36</v>
      </c>
    </row>
    <row r="3253" spans="1:12" x14ac:dyDescent="0.35">
      <c r="A3253" t="str">
        <f t="shared" si="51"/>
        <v>31 DayOctober-December 2023NHS Ayrshire &amp; ArranColorectal (screened excluded)</v>
      </c>
      <c r="B3253" t="s">
        <v>199</v>
      </c>
      <c r="C3253" t="s">
        <v>197</v>
      </c>
      <c r="D3253" t="s">
        <v>162</v>
      </c>
      <c r="E3253" t="s">
        <v>34</v>
      </c>
      <c r="F3253">
        <v>57</v>
      </c>
      <c r="G3253">
        <v>57</v>
      </c>
      <c r="H3253">
        <v>100</v>
      </c>
      <c r="I3253">
        <v>29</v>
      </c>
      <c r="J3253">
        <v>1</v>
      </c>
      <c r="K3253">
        <v>20</v>
      </c>
      <c r="L3253">
        <v>23</v>
      </c>
    </row>
    <row r="3254" spans="1:12" x14ac:dyDescent="0.35">
      <c r="A3254" t="str">
        <f t="shared" si="51"/>
        <v>31 DayOctober-December 2023NHS BordersColorectal (screened excluded)</v>
      </c>
      <c r="B3254" t="s">
        <v>199</v>
      </c>
      <c r="C3254" t="s">
        <v>197</v>
      </c>
      <c r="D3254" t="s">
        <v>0</v>
      </c>
      <c r="E3254" t="s">
        <v>34</v>
      </c>
      <c r="F3254">
        <v>12</v>
      </c>
      <c r="G3254">
        <v>11</v>
      </c>
      <c r="H3254">
        <v>91.6666666666667</v>
      </c>
      <c r="I3254">
        <v>34</v>
      </c>
      <c r="J3254">
        <v>14</v>
      </c>
    </row>
    <row r="3255" spans="1:12" x14ac:dyDescent="0.35">
      <c r="A3255" t="str">
        <f t="shared" si="51"/>
        <v>31 DayOctober-December 2023NHS Dumfries &amp; GallowayColorectal (screened excluded)</v>
      </c>
      <c r="B3255" t="s">
        <v>199</v>
      </c>
      <c r="C3255" t="s">
        <v>197</v>
      </c>
      <c r="D3255" t="s">
        <v>163</v>
      </c>
      <c r="E3255" t="s">
        <v>34</v>
      </c>
      <c r="F3255">
        <v>37</v>
      </c>
      <c r="G3255">
        <v>37</v>
      </c>
      <c r="H3255">
        <v>100</v>
      </c>
      <c r="I3255">
        <v>29</v>
      </c>
      <c r="J3255">
        <v>11</v>
      </c>
    </row>
    <row r="3256" spans="1:12" x14ac:dyDescent="0.35">
      <c r="A3256" t="str">
        <f t="shared" si="51"/>
        <v>31 DayOctober-December 2023NHS FifeColorectal (screened excluded)</v>
      </c>
      <c r="B3256" t="s">
        <v>199</v>
      </c>
      <c r="C3256" t="s">
        <v>197</v>
      </c>
      <c r="D3256" t="s">
        <v>164</v>
      </c>
      <c r="E3256" t="s">
        <v>34</v>
      </c>
      <c r="F3256">
        <v>39</v>
      </c>
      <c r="G3256">
        <v>38</v>
      </c>
      <c r="H3256">
        <v>97.435897435897402</v>
      </c>
      <c r="I3256">
        <v>90</v>
      </c>
      <c r="J3256">
        <v>11</v>
      </c>
    </row>
    <row r="3257" spans="1:12" x14ac:dyDescent="0.35">
      <c r="A3257" t="str">
        <f t="shared" si="51"/>
        <v>31 DayOctober-December 2023NHS Forth ValleyColorectal (screened excluded)</v>
      </c>
      <c r="B3257" t="s">
        <v>199</v>
      </c>
      <c r="C3257" t="s">
        <v>197</v>
      </c>
      <c r="D3257" t="s">
        <v>165</v>
      </c>
      <c r="E3257" t="s">
        <v>34</v>
      </c>
      <c r="F3257">
        <v>29</v>
      </c>
      <c r="G3257">
        <v>29</v>
      </c>
      <c r="H3257">
        <v>100</v>
      </c>
      <c r="I3257">
        <v>31</v>
      </c>
      <c r="J3257">
        <v>14</v>
      </c>
    </row>
    <row r="3258" spans="1:12" x14ac:dyDescent="0.35">
      <c r="A3258" t="str">
        <f t="shared" si="51"/>
        <v>31 DayOctober-December 2023NHS GrampianColorectal (screened excluded)</v>
      </c>
      <c r="B3258" t="s">
        <v>199</v>
      </c>
      <c r="C3258" t="s">
        <v>197</v>
      </c>
      <c r="D3258" t="s">
        <v>166</v>
      </c>
      <c r="E3258" t="s">
        <v>34</v>
      </c>
      <c r="F3258">
        <v>85</v>
      </c>
      <c r="G3258">
        <v>77</v>
      </c>
      <c r="H3258">
        <v>90.588235294117695</v>
      </c>
      <c r="I3258">
        <v>84</v>
      </c>
      <c r="J3258">
        <v>0</v>
      </c>
      <c r="K3258">
        <v>29</v>
      </c>
      <c r="L3258">
        <v>52</v>
      </c>
    </row>
    <row r="3259" spans="1:12" x14ac:dyDescent="0.35">
      <c r="A3259" t="str">
        <f t="shared" si="51"/>
        <v>31 DayOctober-December 2023NHS Greater Glasgow &amp; ClydeColorectal (screened excluded)</v>
      </c>
      <c r="B3259" t="s">
        <v>199</v>
      </c>
      <c r="C3259" t="s">
        <v>197</v>
      </c>
      <c r="D3259" t="s">
        <v>11</v>
      </c>
      <c r="E3259" t="s">
        <v>34</v>
      </c>
      <c r="F3259">
        <v>226</v>
      </c>
      <c r="G3259">
        <v>211</v>
      </c>
      <c r="H3259">
        <v>93.362831858407105</v>
      </c>
      <c r="I3259">
        <v>50</v>
      </c>
      <c r="J3259">
        <v>8</v>
      </c>
      <c r="K3259">
        <v>29</v>
      </c>
      <c r="L3259">
        <v>34</v>
      </c>
    </row>
    <row r="3260" spans="1:12" x14ac:dyDescent="0.35">
      <c r="A3260" t="str">
        <f t="shared" si="51"/>
        <v>31 DayOctober-December 2023NHS HighlandColorectal (screened excluded)</v>
      </c>
      <c r="B3260" t="s">
        <v>199</v>
      </c>
      <c r="C3260" t="s">
        <v>197</v>
      </c>
      <c r="D3260" t="s">
        <v>1</v>
      </c>
      <c r="E3260" t="s">
        <v>34</v>
      </c>
      <c r="F3260">
        <v>46</v>
      </c>
      <c r="G3260">
        <v>44</v>
      </c>
      <c r="H3260">
        <v>95.652173913043498</v>
      </c>
      <c r="I3260">
        <v>46</v>
      </c>
      <c r="J3260">
        <v>14</v>
      </c>
      <c r="K3260">
        <v>24</v>
      </c>
      <c r="L3260">
        <v>30</v>
      </c>
    </row>
    <row r="3261" spans="1:12" x14ac:dyDescent="0.35">
      <c r="A3261" t="str">
        <f t="shared" si="51"/>
        <v>31 DayOctober-December 2023NHS LanarkshireColorectal (screened excluded)</v>
      </c>
      <c r="B3261" t="s">
        <v>199</v>
      </c>
      <c r="C3261" t="s">
        <v>197</v>
      </c>
      <c r="D3261" t="s">
        <v>2</v>
      </c>
      <c r="E3261" t="s">
        <v>34</v>
      </c>
      <c r="F3261">
        <v>71</v>
      </c>
      <c r="G3261">
        <v>68</v>
      </c>
      <c r="H3261">
        <v>95.774647887323894</v>
      </c>
      <c r="I3261">
        <v>55</v>
      </c>
      <c r="J3261">
        <v>0</v>
      </c>
      <c r="K3261">
        <v>21</v>
      </c>
      <c r="L3261">
        <v>28</v>
      </c>
    </row>
    <row r="3262" spans="1:12" x14ac:dyDescent="0.35">
      <c r="A3262" t="str">
        <f t="shared" si="51"/>
        <v>31 DayOctober-December 2023NHS LothianColorectal (screened excluded)</v>
      </c>
      <c r="B3262" t="s">
        <v>199</v>
      </c>
      <c r="C3262" t="s">
        <v>197</v>
      </c>
      <c r="D3262" t="s">
        <v>3</v>
      </c>
      <c r="E3262" t="s">
        <v>34</v>
      </c>
      <c r="F3262">
        <v>100</v>
      </c>
      <c r="G3262">
        <v>96</v>
      </c>
      <c r="H3262">
        <v>96</v>
      </c>
      <c r="I3262">
        <v>43</v>
      </c>
      <c r="J3262">
        <v>8</v>
      </c>
      <c r="K3262">
        <v>26</v>
      </c>
      <c r="L3262">
        <v>31</v>
      </c>
    </row>
    <row r="3263" spans="1:12" x14ac:dyDescent="0.35">
      <c r="A3263" t="str">
        <f t="shared" si="51"/>
        <v>31 DayOctober-December 2023NHS ScotlandColorectal (screened excluded)</v>
      </c>
      <c r="B3263" t="s">
        <v>199</v>
      </c>
      <c r="C3263" t="s">
        <v>197</v>
      </c>
      <c r="D3263" t="s">
        <v>8</v>
      </c>
      <c r="E3263" t="s">
        <v>34</v>
      </c>
      <c r="F3263">
        <v>777</v>
      </c>
      <c r="G3263">
        <v>740</v>
      </c>
      <c r="H3263">
        <v>95.238095238095198</v>
      </c>
      <c r="I3263">
        <v>90</v>
      </c>
      <c r="J3263">
        <v>7</v>
      </c>
      <c r="K3263">
        <v>27</v>
      </c>
      <c r="L3263">
        <v>31</v>
      </c>
    </row>
    <row r="3264" spans="1:12" x14ac:dyDescent="0.35">
      <c r="A3264" t="str">
        <f t="shared" si="51"/>
        <v>31 DayOctober-December 2023NHS ShetlandColorectal (screened excluded)</v>
      </c>
      <c r="B3264" t="s">
        <v>199</v>
      </c>
      <c r="C3264" t="s">
        <v>197</v>
      </c>
      <c r="D3264" t="s">
        <v>5</v>
      </c>
      <c r="E3264" t="s">
        <v>34</v>
      </c>
      <c r="F3264">
        <v>2</v>
      </c>
      <c r="G3264">
        <v>2</v>
      </c>
      <c r="H3264">
        <v>100</v>
      </c>
      <c r="I3264">
        <v>0</v>
      </c>
    </row>
    <row r="3265" spans="1:12" x14ac:dyDescent="0.35">
      <c r="A3265" t="str">
        <f t="shared" si="51"/>
        <v>31 DayOctober-December 2023NHS TaysideColorectal (screened excluded)</v>
      </c>
      <c r="B3265" t="s">
        <v>199</v>
      </c>
      <c r="C3265" t="s">
        <v>197</v>
      </c>
      <c r="D3265" t="s">
        <v>6</v>
      </c>
      <c r="E3265" t="s">
        <v>34</v>
      </c>
      <c r="F3265">
        <v>67</v>
      </c>
      <c r="G3265">
        <v>66</v>
      </c>
      <c r="H3265">
        <v>98.507462686567195</v>
      </c>
      <c r="I3265">
        <v>38</v>
      </c>
      <c r="J3265">
        <v>8</v>
      </c>
      <c r="K3265">
        <v>26</v>
      </c>
      <c r="L3265">
        <v>27</v>
      </c>
    </row>
    <row r="3266" spans="1:12" x14ac:dyDescent="0.35">
      <c r="A3266" t="str">
        <f t="shared" si="51"/>
        <v>31 DayOctober-December 2023SCANColorectal (screened excluded)</v>
      </c>
      <c r="B3266" t="s">
        <v>199</v>
      </c>
      <c r="C3266" t="s">
        <v>197</v>
      </c>
      <c r="D3266" t="s">
        <v>9</v>
      </c>
      <c r="E3266" t="s">
        <v>34</v>
      </c>
      <c r="F3266">
        <v>188</v>
      </c>
      <c r="G3266">
        <v>182</v>
      </c>
      <c r="H3266">
        <v>96.808510638297903</v>
      </c>
      <c r="I3266">
        <v>90</v>
      </c>
      <c r="J3266">
        <v>9</v>
      </c>
      <c r="K3266">
        <v>26</v>
      </c>
      <c r="L3266">
        <v>29</v>
      </c>
    </row>
    <row r="3267" spans="1:12" x14ac:dyDescent="0.35">
      <c r="A3267" t="str">
        <f t="shared" si="51"/>
        <v>31 DayOctober-December 2023WOSCANColorectal (screened excluded)</v>
      </c>
      <c r="B3267" t="s">
        <v>199</v>
      </c>
      <c r="C3267" t="s">
        <v>197</v>
      </c>
      <c r="D3267" t="s">
        <v>10</v>
      </c>
      <c r="E3267" t="s">
        <v>34</v>
      </c>
      <c r="F3267">
        <v>383</v>
      </c>
      <c r="G3267">
        <v>365</v>
      </c>
      <c r="H3267">
        <v>95.300261096605695</v>
      </c>
      <c r="I3267">
        <v>55</v>
      </c>
      <c r="J3267">
        <v>5</v>
      </c>
      <c r="K3267">
        <v>27</v>
      </c>
      <c r="L3267">
        <v>31</v>
      </c>
    </row>
    <row r="3268" spans="1:12" x14ac:dyDescent="0.35">
      <c r="A3268" t="str">
        <f t="shared" si="51"/>
        <v>31 DayOctober-December 2023Golden Jubilee National HospitalColorectal (screened only)</v>
      </c>
      <c r="B3268" t="s">
        <v>199</v>
      </c>
      <c r="C3268" t="s">
        <v>197</v>
      </c>
      <c r="D3268" t="s">
        <v>169</v>
      </c>
      <c r="E3268" t="s">
        <v>35</v>
      </c>
      <c r="F3268">
        <v>3</v>
      </c>
      <c r="G3268">
        <v>2</v>
      </c>
      <c r="H3268">
        <v>66.6666666666667</v>
      </c>
      <c r="I3268">
        <v>62</v>
      </c>
      <c r="J3268">
        <v>24</v>
      </c>
    </row>
    <row r="3269" spans="1:12" x14ac:dyDescent="0.35">
      <c r="A3269" t="str">
        <f t="shared" si="51"/>
        <v>31 DayOctober-December 2023NCAColorectal (screened only)</v>
      </c>
      <c r="B3269" t="s">
        <v>199</v>
      </c>
      <c r="C3269" t="s">
        <v>197</v>
      </c>
      <c r="D3269" t="s">
        <v>150</v>
      </c>
      <c r="E3269" t="s">
        <v>35</v>
      </c>
      <c r="F3269">
        <v>33</v>
      </c>
      <c r="G3269">
        <v>26</v>
      </c>
      <c r="H3269">
        <v>78.787878787878796</v>
      </c>
      <c r="I3269">
        <v>64</v>
      </c>
      <c r="J3269">
        <v>16</v>
      </c>
    </row>
    <row r="3270" spans="1:12" x14ac:dyDescent="0.35">
      <c r="A3270" t="str">
        <f t="shared" si="51"/>
        <v>31 DayOctober-December 2023NHS Ayrshire &amp; ArranColorectal (screened only)</v>
      </c>
      <c r="B3270" t="s">
        <v>199</v>
      </c>
      <c r="C3270" t="s">
        <v>197</v>
      </c>
      <c r="D3270" t="s">
        <v>162</v>
      </c>
      <c r="E3270" t="s">
        <v>35</v>
      </c>
      <c r="F3270">
        <v>18</v>
      </c>
      <c r="G3270">
        <v>18</v>
      </c>
      <c r="H3270">
        <v>100</v>
      </c>
      <c r="I3270">
        <v>15</v>
      </c>
      <c r="J3270">
        <v>0</v>
      </c>
    </row>
    <row r="3271" spans="1:12" x14ac:dyDescent="0.35">
      <c r="A3271" t="str">
        <f t="shared" si="51"/>
        <v>31 DayOctober-December 2023NHS BordersColorectal (screened only)</v>
      </c>
      <c r="B3271" t="s">
        <v>199</v>
      </c>
      <c r="C3271" t="s">
        <v>197</v>
      </c>
      <c r="D3271" t="s">
        <v>0</v>
      </c>
      <c r="E3271" t="s">
        <v>35</v>
      </c>
      <c r="F3271">
        <v>6</v>
      </c>
      <c r="G3271">
        <v>6</v>
      </c>
      <c r="H3271">
        <v>100</v>
      </c>
      <c r="I3271">
        <v>27</v>
      </c>
      <c r="J3271">
        <v>14</v>
      </c>
    </row>
    <row r="3272" spans="1:12" x14ac:dyDescent="0.35">
      <c r="A3272" t="str">
        <f t="shared" si="51"/>
        <v>31 DayOctober-December 2023NHS Dumfries &amp; GallowayColorectal (screened only)</v>
      </c>
      <c r="B3272" t="s">
        <v>199</v>
      </c>
      <c r="C3272" t="s">
        <v>197</v>
      </c>
      <c r="D3272" t="s">
        <v>163</v>
      </c>
      <c r="E3272" t="s">
        <v>35</v>
      </c>
      <c r="F3272">
        <v>8</v>
      </c>
      <c r="G3272">
        <v>8</v>
      </c>
      <c r="H3272">
        <v>100</v>
      </c>
      <c r="I3272">
        <v>18</v>
      </c>
      <c r="J3272">
        <v>8</v>
      </c>
    </row>
    <row r="3273" spans="1:12" x14ac:dyDescent="0.35">
      <c r="A3273" t="str">
        <f t="shared" si="51"/>
        <v>31 DayOctober-December 2023NHS FifeColorectal (screened only)</v>
      </c>
      <c r="B3273" t="s">
        <v>199</v>
      </c>
      <c r="C3273" t="s">
        <v>197</v>
      </c>
      <c r="D3273" t="s">
        <v>164</v>
      </c>
      <c r="E3273" t="s">
        <v>35</v>
      </c>
      <c r="F3273">
        <v>12</v>
      </c>
      <c r="G3273">
        <v>12</v>
      </c>
      <c r="H3273">
        <v>100</v>
      </c>
      <c r="I3273">
        <v>21</v>
      </c>
      <c r="J3273">
        <v>14</v>
      </c>
    </row>
    <row r="3274" spans="1:12" x14ac:dyDescent="0.35">
      <c r="A3274" t="str">
        <f t="shared" si="51"/>
        <v>31 DayOctober-December 2023NHS Forth ValleyColorectal (screened only)</v>
      </c>
      <c r="B3274" t="s">
        <v>199</v>
      </c>
      <c r="C3274" t="s">
        <v>197</v>
      </c>
      <c r="D3274" t="s">
        <v>165</v>
      </c>
      <c r="E3274" t="s">
        <v>35</v>
      </c>
      <c r="F3274">
        <v>8</v>
      </c>
      <c r="G3274">
        <v>8</v>
      </c>
      <c r="H3274">
        <v>100</v>
      </c>
      <c r="I3274">
        <v>27</v>
      </c>
      <c r="J3274">
        <v>16</v>
      </c>
    </row>
    <row r="3275" spans="1:12" x14ac:dyDescent="0.35">
      <c r="A3275" t="str">
        <f t="shared" si="51"/>
        <v>31 DayOctober-December 2023NHS GrampianColorectal (screened only)</v>
      </c>
      <c r="B3275" t="s">
        <v>199</v>
      </c>
      <c r="C3275" t="s">
        <v>197</v>
      </c>
      <c r="D3275" t="s">
        <v>166</v>
      </c>
      <c r="E3275" t="s">
        <v>35</v>
      </c>
      <c r="F3275">
        <v>12</v>
      </c>
      <c r="G3275">
        <v>10</v>
      </c>
      <c r="H3275">
        <v>83.3333333333333</v>
      </c>
      <c r="I3275">
        <v>52</v>
      </c>
      <c r="J3275">
        <v>14</v>
      </c>
    </row>
    <row r="3276" spans="1:12" x14ac:dyDescent="0.35">
      <c r="A3276" t="str">
        <f t="shared" si="51"/>
        <v>31 DayOctober-December 2023NHS Greater Glasgow &amp; ClydeColorectal (screened only)</v>
      </c>
      <c r="B3276" t="s">
        <v>199</v>
      </c>
      <c r="C3276" t="s">
        <v>197</v>
      </c>
      <c r="D3276" t="s">
        <v>11</v>
      </c>
      <c r="E3276" t="s">
        <v>35</v>
      </c>
      <c r="F3276">
        <v>34</v>
      </c>
      <c r="G3276">
        <v>28</v>
      </c>
      <c r="H3276">
        <v>82.352941176470594</v>
      </c>
      <c r="I3276">
        <v>48</v>
      </c>
      <c r="J3276">
        <v>21</v>
      </c>
    </row>
    <row r="3277" spans="1:12" x14ac:dyDescent="0.35">
      <c r="A3277" t="str">
        <f t="shared" si="51"/>
        <v>31 DayOctober-December 2023NHS HighlandColorectal (screened only)</v>
      </c>
      <c r="B3277" t="s">
        <v>199</v>
      </c>
      <c r="C3277" t="s">
        <v>197</v>
      </c>
      <c r="D3277" t="s">
        <v>1</v>
      </c>
      <c r="E3277" t="s">
        <v>35</v>
      </c>
      <c r="F3277">
        <v>16</v>
      </c>
      <c r="G3277">
        <v>11</v>
      </c>
      <c r="H3277">
        <v>68.75</v>
      </c>
      <c r="I3277">
        <v>64</v>
      </c>
      <c r="J3277">
        <v>20</v>
      </c>
    </row>
    <row r="3278" spans="1:12" x14ac:dyDescent="0.35">
      <c r="A3278" t="str">
        <f t="shared" si="51"/>
        <v>31 DayOctober-December 2023NHS LanarkshireColorectal (screened only)</v>
      </c>
      <c r="B3278" t="s">
        <v>199</v>
      </c>
      <c r="C3278" t="s">
        <v>197</v>
      </c>
      <c r="D3278" t="s">
        <v>2</v>
      </c>
      <c r="E3278" t="s">
        <v>35</v>
      </c>
      <c r="F3278">
        <v>27</v>
      </c>
      <c r="G3278">
        <v>27</v>
      </c>
      <c r="H3278">
        <v>100</v>
      </c>
      <c r="I3278">
        <v>31</v>
      </c>
      <c r="J3278">
        <v>5</v>
      </c>
    </row>
    <row r="3279" spans="1:12" x14ac:dyDescent="0.35">
      <c r="A3279" t="str">
        <f t="shared" si="51"/>
        <v>31 DayOctober-December 2023NHS LothianColorectal (screened only)</v>
      </c>
      <c r="B3279" t="s">
        <v>199</v>
      </c>
      <c r="C3279" t="s">
        <v>197</v>
      </c>
      <c r="D3279" t="s">
        <v>3</v>
      </c>
      <c r="E3279" t="s">
        <v>35</v>
      </c>
      <c r="F3279">
        <v>36</v>
      </c>
      <c r="G3279">
        <v>34</v>
      </c>
      <c r="H3279">
        <v>94.4444444444444</v>
      </c>
      <c r="I3279">
        <v>82</v>
      </c>
      <c r="J3279">
        <v>10</v>
      </c>
    </row>
    <row r="3280" spans="1:12" x14ac:dyDescent="0.35">
      <c r="A3280" t="str">
        <f t="shared" si="51"/>
        <v>31 DayOctober-December 2023NHS ScotlandColorectal (screened only)</v>
      </c>
      <c r="B3280" t="s">
        <v>199</v>
      </c>
      <c r="C3280" t="s">
        <v>197</v>
      </c>
      <c r="D3280" t="s">
        <v>8</v>
      </c>
      <c r="E3280" t="s">
        <v>35</v>
      </c>
      <c r="F3280">
        <v>185</v>
      </c>
      <c r="G3280">
        <v>169</v>
      </c>
      <c r="H3280">
        <v>91.351351351351397</v>
      </c>
      <c r="I3280">
        <v>82</v>
      </c>
      <c r="J3280">
        <v>12</v>
      </c>
      <c r="K3280">
        <v>30</v>
      </c>
      <c r="L3280">
        <v>37</v>
      </c>
    </row>
    <row r="3281" spans="1:12" x14ac:dyDescent="0.35">
      <c r="A3281" t="str">
        <f t="shared" si="51"/>
        <v>31 DayOctober-December 2023NHS TaysideColorectal (screened only)</v>
      </c>
      <c r="B3281" t="s">
        <v>199</v>
      </c>
      <c r="C3281" t="s">
        <v>197</v>
      </c>
      <c r="D3281" t="s">
        <v>6</v>
      </c>
      <c r="E3281" t="s">
        <v>35</v>
      </c>
      <c r="F3281">
        <v>5</v>
      </c>
      <c r="G3281">
        <v>5</v>
      </c>
      <c r="H3281">
        <v>100</v>
      </c>
      <c r="I3281">
        <v>22</v>
      </c>
      <c r="J3281">
        <v>16</v>
      </c>
    </row>
    <row r="3282" spans="1:12" x14ac:dyDescent="0.35">
      <c r="A3282" t="str">
        <f t="shared" ref="A3282:A3345" si="52">CONCATENATE(B3282,C3282,D3282,E3282)</f>
        <v>31 DayOctober-December 2023SCANColorectal (screened only)</v>
      </c>
      <c r="B3282" t="s">
        <v>199</v>
      </c>
      <c r="C3282" t="s">
        <v>197</v>
      </c>
      <c r="D3282" t="s">
        <v>9</v>
      </c>
      <c r="E3282" t="s">
        <v>35</v>
      </c>
      <c r="F3282">
        <v>62</v>
      </c>
      <c r="G3282">
        <v>60</v>
      </c>
      <c r="H3282">
        <v>96.774193548387103</v>
      </c>
      <c r="I3282">
        <v>82</v>
      </c>
      <c r="J3282">
        <v>12</v>
      </c>
      <c r="K3282">
        <v>23</v>
      </c>
      <c r="L3282">
        <v>27</v>
      </c>
    </row>
    <row r="3283" spans="1:12" x14ac:dyDescent="0.35">
      <c r="A3283" t="str">
        <f t="shared" si="52"/>
        <v>31 DayOctober-December 2023WOSCANColorectal (screened only)</v>
      </c>
      <c r="B3283" t="s">
        <v>199</v>
      </c>
      <c r="C3283" t="s">
        <v>197</v>
      </c>
      <c r="D3283" t="s">
        <v>10</v>
      </c>
      <c r="E3283" t="s">
        <v>35</v>
      </c>
      <c r="F3283">
        <v>87</v>
      </c>
      <c r="G3283">
        <v>81</v>
      </c>
      <c r="H3283">
        <v>93.103448275862107</v>
      </c>
      <c r="I3283">
        <v>48</v>
      </c>
      <c r="J3283">
        <v>11</v>
      </c>
      <c r="K3283">
        <v>29</v>
      </c>
      <c r="L3283">
        <v>34</v>
      </c>
    </row>
    <row r="3284" spans="1:12" x14ac:dyDescent="0.35">
      <c r="A3284" t="str">
        <f t="shared" si="52"/>
        <v>31 DayOctober-December 2023NCAHead &amp; Neck</v>
      </c>
      <c r="B3284" t="s">
        <v>199</v>
      </c>
      <c r="C3284" t="s">
        <v>197</v>
      </c>
      <c r="D3284" t="s">
        <v>150</v>
      </c>
      <c r="E3284" t="s">
        <v>15</v>
      </c>
      <c r="F3284">
        <v>69</v>
      </c>
      <c r="G3284">
        <v>66</v>
      </c>
      <c r="H3284">
        <v>95.652173913043498</v>
      </c>
      <c r="I3284">
        <v>58</v>
      </c>
      <c r="J3284">
        <v>17</v>
      </c>
      <c r="K3284">
        <v>28</v>
      </c>
      <c r="L3284">
        <v>31</v>
      </c>
    </row>
    <row r="3285" spans="1:12" x14ac:dyDescent="0.35">
      <c r="A3285" t="str">
        <f t="shared" si="52"/>
        <v>31 DayOctober-December 2023NHS Ayrshire &amp; ArranHead &amp; Neck</v>
      </c>
      <c r="B3285" t="s">
        <v>199</v>
      </c>
      <c r="C3285" t="s">
        <v>197</v>
      </c>
      <c r="D3285" t="s">
        <v>162</v>
      </c>
      <c r="E3285" t="s">
        <v>15</v>
      </c>
      <c r="F3285">
        <v>12</v>
      </c>
      <c r="G3285">
        <v>10</v>
      </c>
      <c r="H3285">
        <v>83.3333333333333</v>
      </c>
      <c r="I3285">
        <v>44</v>
      </c>
      <c r="J3285">
        <v>0</v>
      </c>
    </row>
    <row r="3286" spans="1:12" x14ac:dyDescent="0.35">
      <c r="A3286" t="str">
        <f t="shared" si="52"/>
        <v>31 DayOctober-December 2023NHS BordersHead &amp; Neck</v>
      </c>
      <c r="B3286" t="s">
        <v>199</v>
      </c>
      <c r="C3286" t="s">
        <v>197</v>
      </c>
      <c r="D3286" t="s">
        <v>0</v>
      </c>
      <c r="E3286" t="s">
        <v>15</v>
      </c>
      <c r="F3286">
        <v>2</v>
      </c>
      <c r="G3286">
        <v>2</v>
      </c>
      <c r="H3286">
        <v>100</v>
      </c>
      <c r="I3286">
        <v>0</v>
      </c>
    </row>
    <row r="3287" spans="1:12" x14ac:dyDescent="0.35">
      <c r="A3287" t="str">
        <f t="shared" si="52"/>
        <v>31 DayOctober-December 2023NHS Dumfries &amp; GallowayHead &amp; Neck</v>
      </c>
      <c r="B3287" t="s">
        <v>199</v>
      </c>
      <c r="C3287" t="s">
        <v>197</v>
      </c>
      <c r="D3287" t="s">
        <v>163</v>
      </c>
      <c r="E3287" t="s">
        <v>15</v>
      </c>
      <c r="F3287">
        <v>4</v>
      </c>
      <c r="G3287">
        <v>4</v>
      </c>
      <c r="H3287">
        <v>100</v>
      </c>
      <c r="I3287">
        <v>0</v>
      </c>
      <c r="J3287">
        <v>0</v>
      </c>
    </row>
    <row r="3288" spans="1:12" x14ac:dyDescent="0.35">
      <c r="A3288" t="str">
        <f t="shared" si="52"/>
        <v>31 DayOctober-December 2023NHS FifeHead &amp; Neck</v>
      </c>
      <c r="B3288" t="s">
        <v>199</v>
      </c>
      <c r="C3288" t="s">
        <v>197</v>
      </c>
      <c r="D3288" t="s">
        <v>164</v>
      </c>
      <c r="E3288" t="s">
        <v>15</v>
      </c>
      <c r="F3288">
        <v>3</v>
      </c>
      <c r="G3288">
        <v>3</v>
      </c>
      <c r="H3288">
        <v>100</v>
      </c>
      <c r="I3288">
        <v>0</v>
      </c>
      <c r="J3288">
        <v>0</v>
      </c>
    </row>
    <row r="3289" spans="1:12" x14ac:dyDescent="0.35">
      <c r="A3289" t="str">
        <f t="shared" si="52"/>
        <v>31 DayOctober-December 2023NHS Forth ValleyHead &amp; Neck</v>
      </c>
      <c r="B3289" t="s">
        <v>199</v>
      </c>
      <c r="C3289" t="s">
        <v>197</v>
      </c>
      <c r="D3289" t="s">
        <v>165</v>
      </c>
      <c r="E3289" t="s">
        <v>15</v>
      </c>
      <c r="F3289">
        <v>8</v>
      </c>
      <c r="G3289">
        <v>8</v>
      </c>
      <c r="H3289">
        <v>100</v>
      </c>
      <c r="I3289">
        <v>21</v>
      </c>
      <c r="J3289">
        <v>0</v>
      </c>
    </row>
    <row r="3290" spans="1:12" x14ac:dyDescent="0.35">
      <c r="A3290" t="str">
        <f t="shared" si="52"/>
        <v>31 DayOctober-December 2023NHS GrampianHead &amp; Neck</v>
      </c>
      <c r="B3290" t="s">
        <v>199</v>
      </c>
      <c r="C3290" t="s">
        <v>197</v>
      </c>
      <c r="D3290" t="s">
        <v>166</v>
      </c>
      <c r="E3290" t="s">
        <v>15</v>
      </c>
      <c r="F3290">
        <v>31</v>
      </c>
      <c r="G3290">
        <v>31</v>
      </c>
      <c r="H3290">
        <v>100</v>
      </c>
      <c r="I3290">
        <v>27</v>
      </c>
      <c r="J3290">
        <v>19</v>
      </c>
    </row>
    <row r="3291" spans="1:12" x14ac:dyDescent="0.35">
      <c r="A3291" t="str">
        <f t="shared" si="52"/>
        <v>31 DayOctober-December 2023NHS Greater Glasgow &amp; ClydeHead &amp; Neck</v>
      </c>
      <c r="B3291" t="s">
        <v>199</v>
      </c>
      <c r="C3291" t="s">
        <v>197</v>
      </c>
      <c r="D3291" t="s">
        <v>11</v>
      </c>
      <c r="E3291" t="s">
        <v>15</v>
      </c>
      <c r="F3291">
        <v>110</v>
      </c>
      <c r="G3291">
        <v>104</v>
      </c>
      <c r="H3291">
        <v>94.545454545454504</v>
      </c>
      <c r="I3291">
        <v>59</v>
      </c>
      <c r="J3291">
        <v>19</v>
      </c>
      <c r="K3291">
        <v>31</v>
      </c>
      <c r="L3291">
        <v>32</v>
      </c>
    </row>
    <row r="3292" spans="1:12" x14ac:dyDescent="0.35">
      <c r="A3292" t="str">
        <f t="shared" si="52"/>
        <v>31 DayOctober-December 2023NHS HighlandHead &amp; Neck</v>
      </c>
      <c r="B3292" t="s">
        <v>199</v>
      </c>
      <c r="C3292" t="s">
        <v>197</v>
      </c>
      <c r="D3292" t="s">
        <v>1</v>
      </c>
      <c r="E3292" t="s">
        <v>15</v>
      </c>
      <c r="F3292">
        <v>11</v>
      </c>
      <c r="G3292">
        <v>11</v>
      </c>
      <c r="H3292">
        <v>100</v>
      </c>
      <c r="I3292">
        <v>31</v>
      </c>
      <c r="J3292">
        <v>16</v>
      </c>
    </row>
    <row r="3293" spans="1:12" x14ac:dyDescent="0.35">
      <c r="A3293" t="str">
        <f t="shared" si="52"/>
        <v>31 DayOctober-December 2023NHS LanarkshireHead &amp; Neck</v>
      </c>
      <c r="B3293" t="s">
        <v>199</v>
      </c>
      <c r="C3293" t="s">
        <v>197</v>
      </c>
      <c r="D3293" t="s">
        <v>2</v>
      </c>
      <c r="E3293" t="s">
        <v>15</v>
      </c>
      <c r="F3293">
        <v>14</v>
      </c>
      <c r="G3293">
        <v>14</v>
      </c>
      <c r="H3293">
        <v>100</v>
      </c>
      <c r="I3293">
        <v>27</v>
      </c>
      <c r="J3293">
        <v>2</v>
      </c>
    </row>
    <row r="3294" spans="1:12" x14ac:dyDescent="0.35">
      <c r="A3294" t="str">
        <f t="shared" si="52"/>
        <v>31 DayOctober-December 2023NHS LothianHead &amp; Neck</v>
      </c>
      <c r="B3294" t="s">
        <v>199</v>
      </c>
      <c r="C3294" t="s">
        <v>197</v>
      </c>
      <c r="D3294" t="s">
        <v>3</v>
      </c>
      <c r="E3294" t="s">
        <v>15</v>
      </c>
      <c r="F3294">
        <v>55</v>
      </c>
      <c r="G3294">
        <v>55</v>
      </c>
      <c r="H3294">
        <v>100</v>
      </c>
      <c r="I3294">
        <v>30</v>
      </c>
      <c r="J3294">
        <v>14</v>
      </c>
      <c r="K3294">
        <v>27</v>
      </c>
      <c r="L3294">
        <v>27</v>
      </c>
    </row>
    <row r="3295" spans="1:12" x14ac:dyDescent="0.35">
      <c r="A3295" t="str">
        <f t="shared" si="52"/>
        <v>31 DayOctober-December 2023NHS ScotlandHead &amp; Neck</v>
      </c>
      <c r="B3295" t="s">
        <v>199</v>
      </c>
      <c r="C3295" t="s">
        <v>197</v>
      </c>
      <c r="D3295" t="s">
        <v>8</v>
      </c>
      <c r="E3295" t="s">
        <v>15</v>
      </c>
      <c r="F3295">
        <v>277</v>
      </c>
      <c r="G3295">
        <v>266</v>
      </c>
      <c r="H3295">
        <v>96.028880866425993</v>
      </c>
      <c r="I3295">
        <v>59</v>
      </c>
      <c r="J3295">
        <v>14</v>
      </c>
      <c r="K3295">
        <v>30</v>
      </c>
      <c r="L3295">
        <v>31</v>
      </c>
    </row>
    <row r="3296" spans="1:12" x14ac:dyDescent="0.35">
      <c r="A3296" t="str">
        <f t="shared" si="52"/>
        <v>31 DayOctober-December 2023NHS TaysideHead &amp; Neck</v>
      </c>
      <c r="B3296" t="s">
        <v>199</v>
      </c>
      <c r="C3296" t="s">
        <v>197</v>
      </c>
      <c r="D3296" t="s">
        <v>6</v>
      </c>
      <c r="E3296" t="s">
        <v>15</v>
      </c>
      <c r="F3296">
        <v>27</v>
      </c>
      <c r="G3296">
        <v>24</v>
      </c>
      <c r="H3296">
        <v>88.8888888888889</v>
      </c>
      <c r="I3296">
        <v>58</v>
      </c>
      <c r="J3296">
        <v>9</v>
      </c>
    </row>
    <row r="3297" spans="1:12" x14ac:dyDescent="0.35">
      <c r="A3297" t="str">
        <f t="shared" si="52"/>
        <v>31 DayOctober-December 2023SCANHead &amp; Neck</v>
      </c>
      <c r="B3297" t="s">
        <v>199</v>
      </c>
      <c r="C3297" t="s">
        <v>197</v>
      </c>
      <c r="D3297" t="s">
        <v>9</v>
      </c>
      <c r="E3297" t="s">
        <v>15</v>
      </c>
      <c r="F3297">
        <v>64</v>
      </c>
      <c r="G3297">
        <v>64</v>
      </c>
      <c r="H3297">
        <v>100</v>
      </c>
      <c r="I3297">
        <v>30</v>
      </c>
      <c r="J3297">
        <v>12</v>
      </c>
      <c r="K3297">
        <v>25</v>
      </c>
      <c r="L3297">
        <v>27</v>
      </c>
    </row>
    <row r="3298" spans="1:12" x14ac:dyDescent="0.35">
      <c r="A3298" t="str">
        <f t="shared" si="52"/>
        <v>31 DayOctober-December 2023WOSCANHead &amp; Neck</v>
      </c>
      <c r="B3298" t="s">
        <v>199</v>
      </c>
      <c r="C3298" t="s">
        <v>197</v>
      </c>
      <c r="D3298" t="s">
        <v>10</v>
      </c>
      <c r="E3298" t="s">
        <v>15</v>
      </c>
      <c r="F3298">
        <v>144</v>
      </c>
      <c r="G3298">
        <v>136</v>
      </c>
      <c r="H3298">
        <v>94.4444444444444</v>
      </c>
      <c r="I3298">
        <v>59</v>
      </c>
      <c r="J3298">
        <v>16</v>
      </c>
      <c r="K3298">
        <v>31</v>
      </c>
      <c r="L3298">
        <v>32</v>
      </c>
    </row>
    <row r="3299" spans="1:12" x14ac:dyDescent="0.35">
      <c r="A3299" t="str">
        <f t="shared" si="52"/>
        <v>31 DayOctober-December 2023Golden Jubilee National HospitalLung</v>
      </c>
      <c r="B3299" t="s">
        <v>199</v>
      </c>
      <c r="C3299" t="s">
        <v>197</v>
      </c>
      <c r="D3299" t="s">
        <v>169</v>
      </c>
      <c r="E3299" t="s">
        <v>16</v>
      </c>
      <c r="F3299">
        <v>101</v>
      </c>
      <c r="G3299">
        <v>101</v>
      </c>
      <c r="H3299">
        <v>100</v>
      </c>
      <c r="I3299">
        <v>31</v>
      </c>
      <c r="J3299">
        <v>12</v>
      </c>
      <c r="K3299">
        <v>22</v>
      </c>
      <c r="L3299">
        <v>27</v>
      </c>
    </row>
    <row r="3300" spans="1:12" x14ac:dyDescent="0.35">
      <c r="A3300" t="str">
        <f t="shared" si="52"/>
        <v>31 DayOctober-December 2023NCALung</v>
      </c>
      <c r="B3300" t="s">
        <v>199</v>
      </c>
      <c r="C3300" t="s">
        <v>197</v>
      </c>
      <c r="D3300" t="s">
        <v>150</v>
      </c>
      <c r="E3300" t="s">
        <v>16</v>
      </c>
      <c r="F3300">
        <v>196</v>
      </c>
      <c r="G3300">
        <v>189</v>
      </c>
      <c r="H3300">
        <v>96.428571428571402</v>
      </c>
      <c r="I3300">
        <v>52</v>
      </c>
      <c r="J3300">
        <v>1</v>
      </c>
      <c r="K3300">
        <v>28</v>
      </c>
      <c r="L3300">
        <v>31</v>
      </c>
    </row>
    <row r="3301" spans="1:12" x14ac:dyDescent="0.35">
      <c r="A3301" t="str">
        <f t="shared" si="52"/>
        <v>31 DayOctober-December 2023NHS Ayrshire &amp; ArranLung</v>
      </c>
      <c r="B3301" t="s">
        <v>199</v>
      </c>
      <c r="C3301" t="s">
        <v>197</v>
      </c>
      <c r="D3301" t="s">
        <v>162</v>
      </c>
      <c r="E3301" t="s">
        <v>16</v>
      </c>
      <c r="F3301">
        <v>50</v>
      </c>
      <c r="G3301">
        <v>50</v>
      </c>
      <c r="H3301">
        <v>100</v>
      </c>
      <c r="I3301">
        <v>12</v>
      </c>
      <c r="J3301">
        <v>0</v>
      </c>
      <c r="K3301">
        <v>5</v>
      </c>
      <c r="L3301">
        <v>8</v>
      </c>
    </row>
    <row r="3302" spans="1:12" x14ac:dyDescent="0.35">
      <c r="A3302" t="str">
        <f t="shared" si="52"/>
        <v>31 DayOctober-December 2023NHS BordersLung</v>
      </c>
      <c r="B3302" t="s">
        <v>199</v>
      </c>
      <c r="C3302" t="s">
        <v>197</v>
      </c>
      <c r="D3302" t="s">
        <v>0</v>
      </c>
      <c r="E3302" t="s">
        <v>16</v>
      </c>
      <c r="F3302">
        <v>16</v>
      </c>
      <c r="G3302">
        <v>16</v>
      </c>
      <c r="H3302">
        <v>100</v>
      </c>
      <c r="I3302">
        <v>15</v>
      </c>
      <c r="J3302">
        <v>1</v>
      </c>
    </row>
    <row r="3303" spans="1:12" x14ac:dyDescent="0.35">
      <c r="A3303" t="str">
        <f t="shared" si="52"/>
        <v>31 DayOctober-December 2023NHS Dumfries &amp; GallowayLung</v>
      </c>
      <c r="B3303" t="s">
        <v>199</v>
      </c>
      <c r="C3303" t="s">
        <v>197</v>
      </c>
      <c r="D3303" t="s">
        <v>163</v>
      </c>
      <c r="E3303" t="s">
        <v>16</v>
      </c>
      <c r="F3303">
        <v>26</v>
      </c>
      <c r="G3303">
        <v>26</v>
      </c>
      <c r="H3303">
        <v>100</v>
      </c>
      <c r="I3303">
        <v>17</v>
      </c>
      <c r="J3303">
        <v>0</v>
      </c>
    </row>
    <row r="3304" spans="1:12" x14ac:dyDescent="0.35">
      <c r="A3304" t="str">
        <f t="shared" si="52"/>
        <v>31 DayOctober-December 2023NHS FifeLung</v>
      </c>
      <c r="B3304" t="s">
        <v>199</v>
      </c>
      <c r="C3304" t="s">
        <v>197</v>
      </c>
      <c r="D3304" t="s">
        <v>164</v>
      </c>
      <c r="E3304" t="s">
        <v>16</v>
      </c>
      <c r="F3304">
        <v>55</v>
      </c>
      <c r="G3304">
        <v>55</v>
      </c>
      <c r="H3304">
        <v>100</v>
      </c>
      <c r="I3304">
        <v>30</v>
      </c>
      <c r="J3304">
        <v>0</v>
      </c>
      <c r="K3304">
        <v>16</v>
      </c>
      <c r="L3304">
        <v>22</v>
      </c>
    </row>
    <row r="3305" spans="1:12" x14ac:dyDescent="0.35">
      <c r="A3305" t="str">
        <f t="shared" si="52"/>
        <v>31 DayOctober-December 2023NHS Forth ValleyLung</v>
      </c>
      <c r="B3305" t="s">
        <v>199</v>
      </c>
      <c r="C3305" t="s">
        <v>197</v>
      </c>
      <c r="D3305" t="s">
        <v>165</v>
      </c>
      <c r="E3305" t="s">
        <v>16</v>
      </c>
      <c r="F3305">
        <v>37</v>
      </c>
      <c r="G3305">
        <v>37</v>
      </c>
      <c r="H3305">
        <v>100</v>
      </c>
      <c r="I3305">
        <v>14</v>
      </c>
      <c r="J3305">
        <v>0</v>
      </c>
    </row>
    <row r="3306" spans="1:12" x14ac:dyDescent="0.35">
      <c r="A3306" t="str">
        <f t="shared" si="52"/>
        <v>31 DayOctober-December 2023NHS GrampianLung</v>
      </c>
      <c r="B3306" t="s">
        <v>199</v>
      </c>
      <c r="C3306" t="s">
        <v>197</v>
      </c>
      <c r="D3306" t="s">
        <v>166</v>
      </c>
      <c r="E3306" t="s">
        <v>16</v>
      </c>
      <c r="F3306">
        <v>87</v>
      </c>
      <c r="G3306">
        <v>86</v>
      </c>
      <c r="H3306">
        <v>98.850574712643706</v>
      </c>
      <c r="I3306">
        <v>35</v>
      </c>
      <c r="J3306">
        <v>1</v>
      </c>
      <c r="K3306">
        <v>21</v>
      </c>
      <c r="L3306">
        <v>26</v>
      </c>
    </row>
    <row r="3307" spans="1:12" x14ac:dyDescent="0.35">
      <c r="A3307" t="str">
        <f t="shared" si="52"/>
        <v>31 DayOctober-December 2023NHS Greater Glasgow &amp; ClydeLung</v>
      </c>
      <c r="B3307" t="s">
        <v>199</v>
      </c>
      <c r="C3307" t="s">
        <v>197</v>
      </c>
      <c r="D3307" t="s">
        <v>11</v>
      </c>
      <c r="E3307" t="s">
        <v>16</v>
      </c>
      <c r="F3307">
        <v>266</v>
      </c>
      <c r="G3307">
        <v>261</v>
      </c>
      <c r="H3307">
        <v>98.120300751879697</v>
      </c>
      <c r="I3307">
        <v>39</v>
      </c>
      <c r="J3307">
        <v>3</v>
      </c>
      <c r="K3307">
        <v>26</v>
      </c>
      <c r="L3307">
        <v>28</v>
      </c>
    </row>
    <row r="3308" spans="1:12" x14ac:dyDescent="0.35">
      <c r="A3308" t="str">
        <f t="shared" si="52"/>
        <v>31 DayOctober-December 2023NHS HighlandLung</v>
      </c>
      <c r="B3308" t="s">
        <v>199</v>
      </c>
      <c r="C3308" t="s">
        <v>197</v>
      </c>
      <c r="D3308" t="s">
        <v>1</v>
      </c>
      <c r="E3308" t="s">
        <v>16</v>
      </c>
      <c r="F3308">
        <v>37</v>
      </c>
      <c r="G3308">
        <v>33</v>
      </c>
      <c r="H3308">
        <v>89.189189189189193</v>
      </c>
      <c r="I3308">
        <v>52</v>
      </c>
      <c r="J3308">
        <v>0</v>
      </c>
    </row>
    <row r="3309" spans="1:12" x14ac:dyDescent="0.35">
      <c r="A3309" t="str">
        <f t="shared" si="52"/>
        <v>31 DayOctober-December 2023NHS LanarkshireLung</v>
      </c>
      <c r="B3309" t="s">
        <v>199</v>
      </c>
      <c r="C3309" t="s">
        <v>197</v>
      </c>
      <c r="D3309" t="s">
        <v>2</v>
      </c>
      <c r="E3309" t="s">
        <v>16</v>
      </c>
      <c r="F3309">
        <v>69</v>
      </c>
      <c r="G3309">
        <v>69</v>
      </c>
      <c r="H3309">
        <v>100</v>
      </c>
      <c r="I3309">
        <v>16</v>
      </c>
      <c r="J3309">
        <v>0</v>
      </c>
      <c r="K3309">
        <v>9</v>
      </c>
      <c r="L3309">
        <v>9</v>
      </c>
    </row>
    <row r="3310" spans="1:12" x14ac:dyDescent="0.35">
      <c r="A3310" t="str">
        <f t="shared" si="52"/>
        <v>31 DayOctober-December 2023NHS LothianLung</v>
      </c>
      <c r="B3310" t="s">
        <v>199</v>
      </c>
      <c r="C3310" t="s">
        <v>197</v>
      </c>
      <c r="D3310" t="s">
        <v>3</v>
      </c>
      <c r="E3310" t="s">
        <v>16</v>
      </c>
      <c r="F3310">
        <v>208</v>
      </c>
      <c r="G3310">
        <v>208</v>
      </c>
      <c r="H3310">
        <v>100</v>
      </c>
      <c r="I3310">
        <v>31</v>
      </c>
      <c r="J3310">
        <v>6</v>
      </c>
      <c r="K3310">
        <v>21</v>
      </c>
      <c r="L3310">
        <v>26</v>
      </c>
    </row>
    <row r="3311" spans="1:12" x14ac:dyDescent="0.35">
      <c r="A3311" t="str">
        <f t="shared" si="52"/>
        <v>31 DayOctober-December 2023NHS ScotlandLung</v>
      </c>
      <c r="B3311" t="s">
        <v>199</v>
      </c>
      <c r="C3311" t="s">
        <v>197</v>
      </c>
      <c r="D3311" t="s">
        <v>8</v>
      </c>
      <c r="E3311" t="s">
        <v>16</v>
      </c>
      <c r="F3311">
        <v>1024</v>
      </c>
      <c r="G3311">
        <v>1012</v>
      </c>
      <c r="H3311">
        <v>98.828125</v>
      </c>
      <c r="I3311">
        <v>52</v>
      </c>
      <c r="J3311">
        <v>2</v>
      </c>
      <c r="K3311">
        <v>25</v>
      </c>
      <c r="L3311">
        <v>27</v>
      </c>
    </row>
    <row r="3312" spans="1:12" x14ac:dyDescent="0.35">
      <c r="A3312" t="str">
        <f t="shared" si="52"/>
        <v>31 DayOctober-December 2023NHS ShetlandLung</v>
      </c>
      <c r="B3312" t="s">
        <v>199</v>
      </c>
      <c r="C3312" t="s">
        <v>197</v>
      </c>
      <c r="D3312" t="s">
        <v>5</v>
      </c>
      <c r="E3312" t="s">
        <v>16</v>
      </c>
      <c r="F3312">
        <v>1</v>
      </c>
      <c r="G3312">
        <v>1</v>
      </c>
      <c r="H3312">
        <v>100</v>
      </c>
      <c r="I3312">
        <v>0</v>
      </c>
    </row>
    <row r="3313" spans="1:12" x14ac:dyDescent="0.35">
      <c r="A3313" t="str">
        <f t="shared" si="52"/>
        <v>31 DayOctober-December 2023NHS TaysideLung</v>
      </c>
      <c r="B3313" t="s">
        <v>199</v>
      </c>
      <c r="C3313" t="s">
        <v>197</v>
      </c>
      <c r="D3313" t="s">
        <v>6</v>
      </c>
      <c r="E3313" t="s">
        <v>16</v>
      </c>
      <c r="F3313">
        <v>68</v>
      </c>
      <c r="G3313">
        <v>66</v>
      </c>
      <c r="H3313">
        <v>97.058823529411796</v>
      </c>
      <c r="I3313">
        <v>32</v>
      </c>
      <c r="J3313">
        <v>4</v>
      </c>
      <c r="K3313">
        <v>28</v>
      </c>
      <c r="L3313">
        <v>31</v>
      </c>
    </row>
    <row r="3314" spans="1:12" x14ac:dyDescent="0.35">
      <c r="A3314" t="str">
        <f t="shared" si="52"/>
        <v>31 DayOctober-December 2023NHS Western IslesLung</v>
      </c>
      <c r="B3314" t="s">
        <v>199</v>
      </c>
      <c r="C3314" t="s">
        <v>197</v>
      </c>
      <c r="D3314" t="s">
        <v>7</v>
      </c>
      <c r="E3314" t="s">
        <v>16</v>
      </c>
      <c r="F3314">
        <v>3</v>
      </c>
      <c r="G3314">
        <v>3</v>
      </c>
      <c r="H3314">
        <v>100</v>
      </c>
      <c r="I3314">
        <v>0</v>
      </c>
      <c r="J3314">
        <v>0</v>
      </c>
    </row>
    <row r="3315" spans="1:12" x14ac:dyDescent="0.35">
      <c r="A3315" t="str">
        <f t="shared" si="52"/>
        <v>31 DayOctober-December 2023SCANLung</v>
      </c>
      <c r="B3315" t="s">
        <v>199</v>
      </c>
      <c r="C3315" t="s">
        <v>197</v>
      </c>
      <c r="D3315" t="s">
        <v>9</v>
      </c>
      <c r="E3315" t="s">
        <v>16</v>
      </c>
      <c r="F3315">
        <v>305</v>
      </c>
      <c r="G3315">
        <v>305</v>
      </c>
      <c r="H3315">
        <v>100</v>
      </c>
      <c r="I3315">
        <v>31</v>
      </c>
      <c r="J3315">
        <v>1</v>
      </c>
      <c r="K3315">
        <v>21</v>
      </c>
      <c r="L3315">
        <v>24</v>
      </c>
    </row>
    <row r="3316" spans="1:12" x14ac:dyDescent="0.35">
      <c r="A3316" t="str">
        <f t="shared" si="52"/>
        <v>31 DayOctober-December 2023WOSCANLung</v>
      </c>
      <c r="B3316" t="s">
        <v>199</v>
      </c>
      <c r="C3316" t="s">
        <v>197</v>
      </c>
      <c r="D3316" t="s">
        <v>10</v>
      </c>
      <c r="E3316" t="s">
        <v>16</v>
      </c>
      <c r="F3316">
        <v>422</v>
      </c>
      <c r="G3316">
        <v>417</v>
      </c>
      <c r="H3316">
        <v>98.8151658767773</v>
      </c>
      <c r="I3316">
        <v>39</v>
      </c>
      <c r="J3316">
        <v>0</v>
      </c>
      <c r="K3316">
        <v>25</v>
      </c>
      <c r="L3316">
        <v>27</v>
      </c>
    </row>
    <row r="3317" spans="1:12" x14ac:dyDescent="0.35">
      <c r="A3317" t="str">
        <f t="shared" si="52"/>
        <v>31 DayOctober-December 2023NCALymphoma</v>
      </c>
      <c r="B3317" t="s">
        <v>199</v>
      </c>
      <c r="C3317" t="s">
        <v>197</v>
      </c>
      <c r="D3317" t="s">
        <v>150</v>
      </c>
      <c r="E3317" t="s">
        <v>17</v>
      </c>
      <c r="F3317">
        <v>82</v>
      </c>
      <c r="G3317">
        <v>81</v>
      </c>
      <c r="H3317">
        <v>98.780487804878007</v>
      </c>
      <c r="I3317">
        <v>34</v>
      </c>
      <c r="J3317">
        <v>1</v>
      </c>
      <c r="K3317">
        <v>25</v>
      </c>
      <c r="L3317">
        <v>28</v>
      </c>
    </row>
    <row r="3318" spans="1:12" x14ac:dyDescent="0.35">
      <c r="A3318" t="str">
        <f t="shared" si="52"/>
        <v>31 DayOctober-December 2023NHS Ayrshire &amp; ArranLymphoma</v>
      </c>
      <c r="B3318" t="s">
        <v>199</v>
      </c>
      <c r="C3318" t="s">
        <v>197</v>
      </c>
      <c r="D3318" t="s">
        <v>162</v>
      </c>
      <c r="E3318" t="s">
        <v>17</v>
      </c>
      <c r="F3318">
        <v>22</v>
      </c>
      <c r="G3318">
        <v>22</v>
      </c>
      <c r="H3318">
        <v>100</v>
      </c>
      <c r="I3318">
        <v>22</v>
      </c>
      <c r="J3318">
        <v>3</v>
      </c>
    </row>
    <row r="3319" spans="1:12" x14ac:dyDescent="0.35">
      <c r="A3319" t="str">
        <f t="shared" si="52"/>
        <v>31 DayOctober-December 2023NHS BordersLymphoma</v>
      </c>
      <c r="B3319" t="s">
        <v>199</v>
      </c>
      <c r="C3319" t="s">
        <v>197</v>
      </c>
      <c r="D3319" t="s">
        <v>0</v>
      </c>
      <c r="E3319" t="s">
        <v>17</v>
      </c>
      <c r="F3319">
        <v>5</v>
      </c>
      <c r="G3319">
        <v>5</v>
      </c>
      <c r="H3319">
        <v>100</v>
      </c>
      <c r="I3319">
        <v>14</v>
      </c>
      <c r="J3319">
        <v>1</v>
      </c>
    </row>
    <row r="3320" spans="1:12" x14ac:dyDescent="0.35">
      <c r="A3320" t="str">
        <f t="shared" si="52"/>
        <v>31 DayOctober-December 2023NHS Dumfries &amp; GallowayLymphoma</v>
      </c>
      <c r="B3320" t="s">
        <v>199</v>
      </c>
      <c r="C3320" t="s">
        <v>197</v>
      </c>
      <c r="D3320" t="s">
        <v>163</v>
      </c>
      <c r="E3320" t="s">
        <v>17</v>
      </c>
      <c r="F3320">
        <v>10</v>
      </c>
      <c r="G3320">
        <v>10</v>
      </c>
      <c r="H3320">
        <v>100</v>
      </c>
      <c r="I3320">
        <v>17</v>
      </c>
      <c r="J3320">
        <v>1</v>
      </c>
    </row>
    <row r="3321" spans="1:12" x14ac:dyDescent="0.35">
      <c r="A3321" t="str">
        <f t="shared" si="52"/>
        <v>31 DayOctober-December 2023NHS FifeLymphoma</v>
      </c>
      <c r="B3321" t="s">
        <v>199</v>
      </c>
      <c r="C3321" t="s">
        <v>197</v>
      </c>
      <c r="D3321" t="s">
        <v>164</v>
      </c>
      <c r="E3321" t="s">
        <v>17</v>
      </c>
      <c r="F3321">
        <v>27</v>
      </c>
      <c r="G3321">
        <v>27</v>
      </c>
      <c r="H3321">
        <v>100</v>
      </c>
      <c r="I3321">
        <v>20</v>
      </c>
      <c r="J3321">
        <v>5</v>
      </c>
    </row>
    <row r="3322" spans="1:12" x14ac:dyDescent="0.35">
      <c r="A3322" t="str">
        <f t="shared" si="52"/>
        <v>31 DayOctober-December 2023NHS Forth ValleyLymphoma</v>
      </c>
      <c r="B3322" t="s">
        <v>199</v>
      </c>
      <c r="C3322" t="s">
        <v>197</v>
      </c>
      <c r="D3322" t="s">
        <v>165</v>
      </c>
      <c r="E3322" t="s">
        <v>17</v>
      </c>
      <c r="F3322">
        <v>11</v>
      </c>
      <c r="G3322">
        <v>11</v>
      </c>
      <c r="H3322">
        <v>100</v>
      </c>
      <c r="I3322">
        <v>14</v>
      </c>
      <c r="J3322">
        <v>2</v>
      </c>
    </row>
    <row r="3323" spans="1:12" x14ac:dyDescent="0.35">
      <c r="A3323" t="str">
        <f t="shared" si="52"/>
        <v>31 DayOctober-December 2023NHS GrampianLymphoma</v>
      </c>
      <c r="B3323" t="s">
        <v>199</v>
      </c>
      <c r="C3323" t="s">
        <v>197</v>
      </c>
      <c r="D3323" t="s">
        <v>166</v>
      </c>
      <c r="E3323" t="s">
        <v>17</v>
      </c>
      <c r="F3323">
        <v>48</v>
      </c>
      <c r="G3323">
        <v>47</v>
      </c>
      <c r="H3323">
        <v>97.9166666666667</v>
      </c>
      <c r="I3323">
        <v>34</v>
      </c>
      <c r="J3323">
        <v>0</v>
      </c>
      <c r="K3323">
        <v>26</v>
      </c>
      <c r="L3323">
        <v>29</v>
      </c>
    </row>
    <row r="3324" spans="1:12" x14ac:dyDescent="0.35">
      <c r="A3324" t="str">
        <f t="shared" si="52"/>
        <v>31 DayOctober-December 2023NHS Greater Glasgow &amp; ClydeLymphoma</v>
      </c>
      <c r="B3324" t="s">
        <v>199</v>
      </c>
      <c r="C3324" t="s">
        <v>197</v>
      </c>
      <c r="D3324" t="s">
        <v>11</v>
      </c>
      <c r="E3324" t="s">
        <v>17</v>
      </c>
      <c r="F3324">
        <v>39</v>
      </c>
      <c r="G3324">
        <v>39</v>
      </c>
      <c r="H3324">
        <v>100</v>
      </c>
      <c r="I3324">
        <v>23</v>
      </c>
      <c r="J3324">
        <v>2</v>
      </c>
    </row>
    <row r="3325" spans="1:12" x14ac:dyDescent="0.35">
      <c r="A3325" t="str">
        <f t="shared" si="52"/>
        <v>31 DayOctober-December 2023NHS HighlandLymphoma</v>
      </c>
      <c r="B3325" t="s">
        <v>199</v>
      </c>
      <c r="C3325" t="s">
        <v>197</v>
      </c>
      <c r="D3325" t="s">
        <v>1</v>
      </c>
      <c r="E3325" t="s">
        <v>17</v>
      </c>
      <c r="F3325">
        <v>11</v>
      </c>
      <c r="G3325">
        <v>11</v>
      </c>
      <c r="H3325">
        <v>100</v>
      </c>
      <c r="I3325">
        <v>18</v>
      </c>
      <c r="J3325">
        <v>5</v>
      </c>
    </row>
    <row r="3326" spans="1:12" x14ac:dyDescent="0.35">
      <c r="A3326" t="str">
        <f t="shared" si="52"/>
        <v>31 DayOctober-December 2023NHS LanarkshireLymphoma</v>
      </c>
      <c r="B3326" t="s">
        <v>199</v>
      </c>
      <c r="C3326" t="s">
        <v>197</v>
      </c>
      <c r="D3326" t="s">
        <v>2</v>
      </c>
      <c r="E3326" t="s">
        <v>17</v>
      </c>
      <c r="F3326">
        <v>21</v>
      </c>
      <c r="G3326">
        <v>21</v>
      </c>
      <c r="H3326">
        <v>100</v>
      </c>
      <c r="I3326">
        <v>29</v>
      </c>
      <c r="J3326">
        <v>1</v>
      </c>
    </row>
    <row r="3327" spans="1:12" x14ac:dyDescent="0.35">
      <c r="A3327" t="str">
        <f t="shared" si="52"/>
        <v>31 DayOctober-December 2023NHS LothianLymphoma</v>
      </c>
      <c r="B3327" t="s">
        <v>199</v>
      </c>
      <c r="C3327" t="s">
        <v>197</v>
      </c>
      <c r="D3327" t="s">
        <v>3</v>
      </c>
      <c r="E3327" t="s">
        <v>17</v>
      </c>
      <c r="F3327">
        <v>35</v>
      </c>
      <c r="G3327">
        <v>35</v>
      </c>
      <c r="H3327">
        <v>100</v>
      </c>
      <c r="I3327">
        <v>28</v>
      </c>
      <c r="J3327">
        <v>7</v>
      </c>
    </row>
    <row r="3328" spans="1:12" x14ac:dyDescent="0.35">
      <c r="A3328" t="str">
        <f t="shared" si="52"/>
        <v>31 DayOctober-December 2023NHS ScotlandLymphoma</v>
      </c>
      <c r="B3328" t="s">
        <v>199</v>
      </c>
      <c r="C3328" t="s">
        <v>197</v>
      </c>
      <c r="D3328" t="s">
        <v>8</v>
      </c>
      <c r="E3328" t="s">
        <v>17</v>
      </c>
      <c r="F3328">
        <v>252</v>
      </c>
      <c r="G3328">
        <v>251</v>
      </c>
      <c r="H3328">
        <v>99.603174603174594</v>
      </c>
      <c r="I3328">
        <v>34</v>
      </c>
      <c r="J3328">
        <v>2</v>
      </c>
      <c r="K3328">
        <v>19</v>
      </c>
      <c r="L3328">
        <v>24</v>
      </c>
    </row>
    <row r="3329" spans="1:12" x14ac:dyDescent="0.35">
      <c r="A3329" t="str">
        <f t="shared" si="52"/>
        <v>31 DayOctober-December 2023NHS TaysideLymphoma</v>
      </c>
      <c r="B3329" t="s">
        <v>199</v>
      </c>
      <c r="C3329" t="s">
        <v>197</v>
      </c>
      <c r="D3329" t="s">
        <v>6</v>
      </c>
      <c r="E3329" t="s">
        <v>17</v>
      </c>
      <c r="F3329">
        <v>23</v>
      </c>
      <c r="G3329">
        <v>23</v>
      </c>
      <c r="H3329">
        <v>100</v>
      </c>
      <c r="I3329">
        <v>28</v>
      </c>
      <c r="J3329">
        <v>1</v>
      </c>
    </row>
    <row r="3330" spans="1:12" x14ac:dyDescent="0.35">
      <c r="A3330" t="str">
        <f t="shared" si="52"/>
        <v>31 DayOctober-December 2023SCANLymphoma</v>
      </c>
      <c r="B3330" t="s">
        <v>199</v>
      </c>
      <c r="C3330" t="s">
        <v>197</v>
      </c>
      <c r="D3330" t="s">
        <v>9</v>
      </c>
      <c r="E3330" t="s">
        <v>17</v>
      </c>
      <c r="F3330">
        <v>77</v>
      </c>
      <c r="G3330">
        <v>77</v>
      </c>
      <c r="H3330">
        <v>100</v>
      </c>
      <c r="I3330">
        <v>28</v>
      </c>
      <c r="J3330">
        <v>5</v>
      </c>
      <c r="K3330">
        <v>17</v>
      </c>
      <c r="L3330">
        <v>22</v>
      </c>
    </row>
    <row r="3331" spans="1:12" x14ac:dyDescent="0.35">
      <c r="A3331" t="str">
        <f t="shared" si="52"/>
        <v>31 DayOctober-December 2023WOSCANLymphoma</v>
      </c>
      <c r="B3331" t="s">
        <v>199</v>
      </c>
      <c r="C3331" t="s">
        <v>197</v>
      </c>
      <c r="D3331" t="s">
        <v>10</v>
      </c>
      <c r="E3331" t="s">
        <v>17</v>
      </c>
      <c r="F3331">
        <v>93</v>
      </c>
      <c r="G3331">
        <v>93</v>
      </c>
      <c r="H3331">
        <v>100</v>
      </c>
      <c r="I3331">
        <v>29</v>
      </c>
      <c r="J3331">
        <v>2</v>
      </c>
      <c r="K3331">
        <v>15</v>
      </c>
      <c r="L3331">
        <v>20</v>
      </c>
    </row>
    <row r="3332" spans="1:12" x14ac:dyDescent="0.35">
      <c r="A3332" t="str">
        <f t="shared" si="52"/>
        <v>31 DayOctober-December 2023NCAMelanoma</v>
      </c>
      <c r="B3332" t="s">
        <v>199</v>
      </c>
      <c r="C3332" t="s">
        <v>197</v>
      </c>
      <c r="D3332" t="s">
        <v>150</v>
      </c>
      <c r="E3332" t="s">
        <v>18</v>
      </c>
      <c r="F3332">
        <v>111</v>
      </c>
      <c r="G3332">
        <v>109</v>
      </c>
      <c r="H3332">
        <v>98.198198198198199</v>
      </c>
      <c r="I3332">
        <v>65</v>
      </c>
      <c r="J3332">
        <v>0</v>
      </c>
      <c r="K3332">
        <v>21</v>
      </c>
      <c r="L3332">
        <v>24</v>
      </c>
    </row>
    <row r="3333" spans="1:12" x14ac:dyDescent="0.35">
      <c r="A3333" t="str">
        <f t="shared" si="52"/>
        <v>31 DayOctober-December 2023NHS Ayrshire &amp; ArranMelanoma</v>
      </c>
      <c r="B3333" t="s">
        <v>199</v>
      </c>
      <c r="C3333" t="s">
        <v>197</v>
      </c>
      <c r="D3333" t="s">
        <v>162</v>
      </c>
      <c r="E3333" t="s">
        <v>18</v>
      </c>
      <c r="F3333">
        <v>29</v>
      </c>
      <c r="G3333">
        <v>29</v>
      </c>
      <c r="H3333">
        <v>100</v>
      </c>
      <c r="I3333">
        <v>11</v>
      </c>
      <c r="J3333">
        <v>0</v>
      </c>
    </row>
    <row r="3334" spans="1:12" x14ac:dyDescent="0.35">
      <c r="A3334" t="str">
        <f t="shared" si="52"/>
        <v>31 DayOctober-December 2023NHS BordersMelanoma</v>
      </c>
      <c r="B3334" t="s">
        <v>199</v>
      </c>
      <c r="C3334" t="s">
        <v>197</v>
      </c>
      <c r="D3334" t="s">
        <v>0</v>
      </c>
      <c r="E3334" t="s">
        <v>18</v>
      </c>
      <c r="F3334">
        <v>4</v>
      </c>
      <c r="G3334">
        <v>4</v>
      </c>
      <c r="H3334">
        <v>100</v>
      </c>
      <c r="I3334">
        <v>20</v>
      </c>
      <c r="J3334">
        <v>11</v>
      </c>
    </row>
    <row r="3335" spans="1:12" x14ac:dyDescent="0.35">
      <c r="A3335" t="str">
        <f t="shared" si="52"/>
        <v>31 DayOctober-December 2023NHS Dumfries &amp; GallowayMelanoma</v>
      </c>
      <c r="B3335" t="s">
        <v>199</v>
      </c>
      <c r="C3335" t="s">
        <v>197</v>
      </c>
      <c r="D3335" t="s">
        <v>163</v>
      </c>
      <c r="E3335" t="s">
        <v>18</v>
      </c>
      <c r="F3335">
        <v>11</v>
      </c>
      <c r="G3335">
        <v>11</v>
      </c>
      <c r="H3335">
        <v>100</v>
      </c>
      <c r="I3335">
        <v>29</v>
      </c>
      <c r="J3335">
        <v>0</v>
      </c>
    </row>
    <row r="3336" spans="1:12" x14ac:dyDescent="0.35">
      <c r="A3336" t="str">
        <f t="shared" si="52"/>
        <v>31 DayOctober-December 2023NHS FifeMelanoma</v>
      </c>
      <c r="B3336" t="s">
        <v>199</v>
      </c>
      <c r="C3336" t="s">
        <v>197</v>
      </c>
      <c r="D3336" t="s">
        <v>164</v>
      </c>
      <c r="E3336" t="s">
        <v>18</v>
      </c>
      <c r="F3336">
        <v>17</v>
      </c>
      <c r="G3336">
        <v>17</v>
      </c>
      <c r="H3336">
        <v>100</v>
      </c>
      <c r="I3336">
        <v>29</v>
      </c>
      <c r="J3336">
        <v>0</v>
      </c>
    </row>
    <row r="3337" spans="1:12" x14ac:dyDescent="0.35">
      <c r="A3337" t="str">
        <f t="shared" si="52"/>
        <v>31 DayOctober-December 2023NHS Forth ValleyMelanoma</v>
      </c>
      <c r="B3337" t="s">
        <v>199</v>
      </c>
      <c r="C3337" t="s">
        <v>197</v>
      </c>
      <c r="D3337" t="s">
        <v>165</v>
      </c>
      <c r="E3337" t="s">
        <v>18</v>
      </c>
      <c r="F3337">
        <v>19</v>
      </c>
      <c r="G3337">
        <v>19</v>
      </c>
      <c r="H3337">
        <v>100</v>
      </c>
      <c r="I3337">
        <v>31</v>
      </c>
      <c r="J3337">
        <v>4</v>
      </c>
    </row>
    <row r="3338" spans="1:12" x14ac:dyDescent="0.35">
      <c r="A3338" t="str">
        <f t="shared" si="52"/>
        <v>31 DayOctober-December 2023NHS GrampianMelanoma</v>
      </c>
      <c r="B3338" t="s">
        <v>199</v>
      </c>
      <c r="C3338" t="s">
        <v>197</v>
      </c>
      <c r="D3338" t="s">
        <v>166</v>
      </c>
      <c r="E3338" t="s">
        <v>18</v>
      </c>
      <c r="F3338">
        <v>39</v>
      </c>
      <c r="G3338">
        <v>39</v>
      </c>
      <c r="H3338">
        <v>100</v>
      </c>
      <c r="I3338">
        <v>23</v>
      </c>
      <c r="J3338">
        <v>0</v>
      </c>
    </row>
    <row r="3339" spans="1:12" x14ac:dyDescent="0.35">
      <c r="A3339" t="str">
        <f t="shared" si="52"/>
        <v>31 DayOctober-December 2023NHS Greater Glasgow &amp; ClydeMelanoma</v>
      </c>
      <c r="B3339" t="s">
        <v>199</v>
      </c>
      <c r="C3339" t="s">
        <v>197</v>
      </c>
      <c r="D3339" t="s">
        <v>11</v>
      </c>
      <c r="E3339" t="s">
        <v>18</v>
      </c>
      <c r="F3339">
        <v>98</v>
      </c>
      <c r="G3339">
        <v>96</v>
      </c>
      <c r="H3339">
        <v>97.959183673469397</v>
      </c>
      <c r="I3339">
        <v>42</v>
      </c>
      <c r="J3339">
        <v>6</v>
      </c>
      <c r="K3339">
        <v>22</v>
      </c>
      <c r="L3339">
        <v>28</v>
      </c>
    </row>
    <row r="3340" spans="1:12" x14ac:dyDescent="0.35">
      <c r="A3340" t="str">
        <f t="shared" si="52"/>
        <v>31 DayOctober-December 2023NHS HighlandMelanoma</v>
      </c>
      <c r="B3340" t="s">
        <v>199</v>
      </c>
      <c r="C3340" t="s">
        <v>197</v>
      </c>
      <c r="D3340" t="s">
        <v>1</v>
      </c>
      <c r="E3340" t="s">
        <v>18</v>
      </c>
      <c r="F3340">
        <v>22</v>
      </c>
      <c r="G3340">
        <v>21</v>
      </c>
      <c r="H3340">
        <v>95.454545454545496</v>
      </c>
      <c r="I3340">
        <v>65</v>
      </c>
      <c r="J3340">
        <v>0</v>
      </c>
    </row>
    <row r="3341" spans="1:12" x14ac:dyDescent="0.35">
      <c r="A3341" t="str">
        <f t="shared" si="52"/>
        <v>31 DayOctober-December 2023NHS LanarkshireMelanoma</v>
      </c>
      <c r="B3341" t="s">
        <v>199</v>
      </c>
      <c r="C3341" t="s">
        <v>197</v>
      </c>
      <c r="D3341" t="s">
        <v>2</v>
      </c>
      <c r="E3341" t="s">
        <v>18</v>
      </c>
      <c r="F3341">
        <v>27</v>
      </c>
      <c r="G3341">
        <v>27</v>
      </c>
      <c r="H3341">
        <v>100</v>
      </c>
      <c r="I3341">
        <v>27</v>
      </c>
      <c r="J3341">
        <v>0</v>
      </c>
    </row>
    <row r="3342" spans="1:12" x14ac:dyDescent="0.35">
      <c r="A3342" t="str">
        <f t="shared" si="52"/>
        <v>31 DayOctober-December 2023NHS LothianMelanoma</v>
      </c>
      <c r="B3342" t="s">
        <v>199</v>
      </c>
      <c r="C3342" t="s">
        <v>197</v>
      </c>
      <c r="D3342" t="s">
        <v>3</v>
      </c>
      <c r="E3342" t="s">
        <v>18</v>
      </c>
      <c r="F3342">
        <v>73</v>
      </c>
      <c r="G3342">
        <v>73</v>
      </c>
      <c r="H3342">
        <v>100</v>
      </c>
      <c r="I3342">
        <v>28</v>
      </c>
      <c r="J3342">
        <v>10</v>
      </c>
      <c r="K3342">
        <v>24</v>
      </c>
      <c r="L3342">
        <v>27</v>
      </c>
    </row>
    <row r="3343" spans="1:12" x14ac:dyDescent="0.35">
      <c r="A3343" t="str">
        <f t="shared" si="52"/>
        <v>31 DayOctober-December 2023NHS OrkneyMelanoma</v>
      </c>
      <c r="B3343" t="s">
        <v>199</v>
      </c>
      <c r="C3343" t="s">
        <v>197</v>
      </c>
      <c r="D3343" t="s">
        <v>4</v>
      </c>
      <c r="E3343" t="s">
        <v>18</v>
      </c>
      <c r="F3343">
        <v>4</v>
      </c>
      <c r="G3343">
        <v>4</v>
      </c>
      <c r="H3343">
        <v>100</v>
      </c>
      <c r="I3343">
        <v>0</v>
      </c>
      <c r="J3343">
        <v>0</v>
      </c>
    </row>
    <row r="3344" spans="1:12" x14ac:dyDescent="0.35">
      <c r="A3344" t="str">
        <f t="shared" si="52"/>
        <v>31 DayOctober-December 2023NHS ScotlandMelanoma</v>
      </c>
      <c r="B3344" t="s">
        <v>199</v>
      </c>
      <c r="C3344" t="s">
        <v>197</v>
      </c>
      <c r="D3344" t="s">
        <v>8</v>
      </c>
      <c r="E3344" t="s">
        <v>18</v>
      </c>
      <c r="F3344">
        <v>389</v>
      </c>
      <c r="G3344">
        <v>385</v>
      </c>
      <c r="H3344">
        <v>98.971722365038602</v>
      </c>
      <c r="I3344">
        <v>65</v>
      </c>
      <c r="J3344">
        <v>0</v>
      </c>
      <c r="K3344">
        <v>23</v>
      </c>
      <c r="L3344">
        <v>27</v>
      </c>
    </row>
    <row r="3345" spans="1:12" x14ac:dyDescent="0.35">
      <c r="A3345" t="str">
        <f t="shared" si="52"/>
        <v>31 DayOctober-December 2023NHS ShetlandMelanoma</v>
      </c>
      <c r="B3345" t="s">
        <v>199</v>
      </c>
      <c r="C3345" t="s">
        <v>197</v>
      </c>
      <c r="D3345" t="s">
        <v>5</v>
      </c>
      <c r="E3345" t="s">
        <v>18</v>
      </c>
      <c r="F3345">
        <v>1</v>
      </c>
      <c r="G3345">
        <v>1</v>
      </c>
      <c r="H3345">
        <v>100</v>
      </c>
      <c r="I3345">
        <v>0</v>
      </c>
    </row>
    <row r="3346" spans="1:12" x14ac:dyDescent="0.35">
      <c r="A3346" t="str">
        <f t="shared" ref="A3346:A3409" si="53">CONCATENATE(B3346,C3346,D3346,E3346)</f>
        <v>31 DayOctober-December 2023NHS TaysideMelanoma</v>
      </c>
      <c r="B3346" t="s">
        <v>199</v>
      </c>
      <c r="C3346" t="s">
        <v>197</v>
      </c>
      <c r="D3346" t="s">
        <v>6</v>
      </c>
      <c r="E3346" t="s">
        <v>18</v>
      </c>
      <c r="F3346">
        <v>43</v>
      </c>
      <c r="G3346">
        <v>42</v>
      </c>
      <c r="H3346">
        <v>97.674418604651194</v>
      </c>
      <c r="I3346">
        <v>42</v>
      </c>
      <c r="J3346">
        <v>12</v>
      </c>
      <c r="K3346">
        <v>25</v>
      </c>
      <c r="L3346">
        <v>30</v>
      </c>
    </row>
    <row r="3347" spans="1:12" x14ac:dyDescent="0.35">
      <c r="A3347" t="str">
        <f t="shared" si="53"/>
        <v>31 DayOctober-December 2023NHS Western IslesMelanoma</v>
      </c>
      <c r="B3347" t="s">
        <v>199</v>
      </c>
      <c r="C3347" t="s">
        <v>197</v>
      </c>
      <c r="D3347" t="s">
        <v>7</v>
      </c>
      <c r="E3347" t="s">
        <v>18</v>
      </c>
      <c r="F3347">
        <v>2</v>
      </c>
      <c r="G3347">
        <v>2</v>
      </c>
      <c r="H3347">
        <v>100</v>
      </c>
      <c r="I3347">
        <v>7</v>
      </c>
    </row>
    <row r="3348" spans="1:12" x14ac:dyDescent="0.35">
      <c r="A3348" t="str">
        <f t="shared" si="53"/>
        <v>31 DayOctober-December 2023SCANMelanoma</v>
      </c>
      <c r="B3348" t="s">
        <v>199</v>
      </c>
      <c r="C3348" t="s">
        <v>197</v>
      </c>
      <c r="D3348" t="s">
        <v>9</v>
      </c>
      <c r="E3348" t="s">
        <v>18</v>
      </c>
      <c r="F3348">
        <v>105</v>
      </c>
      <c r="G3348">
        <v>105</v>
      </c>
      <c r="H3348">
        <v>100</v>
      </c>
      <c r="I3348">
        <v>29</v>
      </c>
      <c r="J3348">
        <v>7</v>
      </c>
      <c r="K3348">
        <v>25</v>
      </c>
      <c r="L3348">
        <v>28</v>
      </c>
    </row>
    <row r="3349" spans="1:12" x14ac:dyDescent="0.35">
      <c r="A3349" t="str">
        <f t="shared" si="53"/>
        <v>31 DayOctober-December 2023WOSCANMelanoma</v>
      </c>
      <c r="B3349" t="s">
        <v>199</v>
      </c>
      <c r="C3349" t="s">
        <v>197</v>
      </c>
      <c r="D3349" t="s">
        <v>10</v>
      </c>
      <c r="E3349" t="s">
        <v>18</v>
      </c>
      <c r="F3349">
        <v>173</v>
      </c>
      <c r="G3349">
        <v>171</v>
      </c>
      <c r="H3349">
        <v>98.843930635838106</v>
      </c>
      <c r="I3349">
        <v>42</v>
      </c>
      <c r="J3349">
        <v>0</v>
      </c>
      <c r="K3349">
        <v>21</v>
      </c>
      <c r="L3349">
        <v>26</v>
      </c>
    </row>
    <row r="3350" spans="1:12" x14ac:dyDescent="0.35">
      <c r="A3350" t="str">
        <f t="shared" si="53"/>
        <v>31 DayOctober-December 2023NCAOvarian</v>
      </c>
      <c r="B3350" t="s">
        <v>199</v>
      </c>
      <c r="C3350" t="s">
        <v>197</v>
      </c>
      <c r="D3350" t="s">
        <v>150</v>
      </c>
      <c r="E3350" t="s">
        <v>19</v>
      </c>
      <c r="F3350">
        <v>28</v>
      </c>
      <c r="G3350">
        <v>27</v>
      </c>
      <c r="H3350">
        <v>96.428571428571402</v>
      </c>
      <c r="I3350">
        <v>54</v>
      </c>
      <c r="J3350">
        <v>16</v>
      </c>
    </row>
    <row r="3351" spans="1:12" x14ac:dyDescent="0.35">
      <c r="A3351" t="str">
        <f t="shared" si="53"/>
        <v>31 DayOctober-December 2023NHS Ayrshire &amp; ArranOvarian</v>
      </c>
      <c r="B3351" t="s">
        <v>199</v>
      </c>
      <c r="C3351" t="s">
        <v>197</v>
      </c>
      <c r="D3351" t="s">
        <v>162</v>
      </c>
      <c r="E3351" t="s">
        <v>19</v>
      </c>
      <c r="F3351">
        <v>6</v>
      </c>
      <c r="G3351">
        <v>6</v>
      </c>
      <c r="H3351">
        <v>100</v>
      </c>
      <c r="I3351">
        <v>0</v>
      </c>
      <c r="J3351">
        <v>0</v>
      </c>
    </row>
    <row r="3352" spans="1:12" x14ac:dyDescent="0.35">
      <c r="A3352" t="str">
        <f t="shared" si="53"/>
        <v>31 DayOctober-December 2023NHS BordersOvarian</v>
      </c>
      <c r="B3352" t="s">
        <v>199</v>
      </c>
      <c r="C3352" t="s">
        <v>197</v>
      </c>
      <c r="D3352" t="s">
        <v>0</v>
      </c>
      <c r="E3352" t="s">
        <v>19</v>
      </c>
      <c r="F3352">
        <v>3</v>
      </c>
      <c r="G3352">
        <v>3</v>
      </c>
      <c r="H3352">
        <v>100</v>
      </c>
      <c r="I3352">
        <v>20</v>
      </c>
      <c r="J3352">
        <v>8</v>
      </c>
    </row>
    <row r="3353" spans="1:12" x14ac:dyDescent="0.35">
      <c r="A3353" t="str">
        <f t="shared" si="53"/>
        <v>31 DayOctober-December 2023NHS Dumfries &amp; GallowayOvarian</v>
      </c>
      <c r="B3353" t="s">
        <v>199</v>
      </c>
      <c r="C3353" t="s">
        <v>197</v>
      </c>
      <c r="D3353" t="s">
        <v>163</v>
      </c>
      <c r="E3353" t="s">
        <v>19</v>
      </c>
      <c r="F3353">
        <v>5</v>
      </c>
      <c r="G3353">
        <v>3</v>
      </c>
      <c r="H3353">
        <v>60</v>
      </c>
      <c r="I3353">
        <v>90</v>
      </c>
      <c r="J3353">
        <v>14</v>
      </c>
    </row>
    <row r="3354" spans="1:12" x14ac:dyDescent="0.35">
      <c r="A3354" t="str">
        <f t="shared" si="53"/>
        <v>31 DayOctober-December 2023NHS FifeOvarian</v>
      </c>
      <c r="B3354" t="s">
        <v>199</v>
      </c>
      <c r="C3354" t="s">
        <v>197</v>
      </c>
      <c r="D3354" t="s">
        <v>164</v>
      </c>
      <c r="E3354" t="s">
        <v>19</v>
      </c>
      <c r="F3354">
        <v>8</v>
      </c>
      <c r="G3354">
        <v>7</v>
      </c>
      <c r="H3354">
        <v>87.5</v>
      </c>
      <c r="I3354">
        <v>35</v>
      </c>
      <c r="J3354">
        <v>20</v>
      </c>
    </row>
    <row r="3355" spans="1:12" x14ac:dyDescent="0.35">
      <c r="A3355" t="str">
        <f t="shared" si="53"/>
        <v>31 DayOctober-December 2023NHS Forth ValleyOvarian</v>
      </c>
      <c r="B3355" t="s">
        <v>199</v>
      </c>
      <c r="C3355" t="s">
        <v>197</v>
      </c>
      <c r="D3355" t="s">
        <v>165</v>
      </c>
      <c r="E3355" t="s">
        <v>19</v>
      </c>
      <c r="F3355">
        <v>4</v>
      </c>
      <c r="G3355">
        <v>4</v>
      </c>
      <c r="H3355">
        <v>100</v>
      </c>
      <c r="I3355">
        <v>16</v>
      </c>
      <c r="J3355">
        <v>12</v>
      </c>
    </row>
    <row r="3356" spans="1:12" x14ac:dyDescent="0.35">
      <c r="A3356" t="str">
        <f t="shared" si="53"/>
        <v>31 DayOctober-December 2023NHS GrampianOvarian</v>
      </c>
      <c r="B3356" t="s">
        <v>199</v>
      </c>
      <c r="C3356" t="s">
        <v>197</v>
      </c>
      <c r="D3356" t="s">
        <v>166</v>
      </c>
      <c r="E3356" t="s">
        <v>19</v>
      </c>
      <c r="F3356">
        <v>17</v>
      </c>
      <c r="G3356">
        <v>17</v>
      </c>
      <c r="H3356">
        <v>100</v>
      </c>
      <c r="I3356">
        <v>25</v>
      </c>
      <c r="J3356">
        <v>13</v>
      </c>
    </row>
    <row r="3357" spans="1:12" x14ac:dyDescent="0.35">
      <c r="A3357" t="str">
        <f t="shared" si="53"/>
        <v>31 DayOctober-December 2023NHS Greater Glasgow &amp; ClydeOvarian</v>
      </c>
      <c r="B3357" t="s">
        <v>199</v>
      </c>
      <c r="C3357" t="s">
        <v>197</v>
      </c>
      <c r="D3357" t="s">
        <v>11</v>
      </c>
      <c r="E3357" t="s">
        <v>19</v>
      </c>
      <c r="F3357">
        <v>46</v>
      </c>
      <c r="G3357">
        <v>46</v>
      </c>
      <c r="H3357">
        <v>100</v>
      </c>
      <c r="I3357">
        <v>30</v>
      </c>
      <c r="J3357">
        <v>10</v>
      </c>
      <c r="K3357">
        <v>21</v>
      </c>
      <c r="L3357">
        <v>26</v>
      </c>
    </row>
    <row r="3358" spans="1:12" x14ac:dyDescent="0.35">
      <c r="A3358" t="str">
        <f t="shared" si="53"/>
        <v>31 DayOctober-December 2023NHS HighlandOvarian</v>
      </c>
      <c r="B3358" t="s">
        <v>199</v>
      </c>
      <c r="C3358" t="s">
        <v>197</v>
      </c>
      <c r="D3358" t="s">
        <v>1</v>
      </c>
      <c r="E3358" t="s">
        <v>19</v>
      </c>
      <c r="F3358">
        <v>6</v>
      </c>
      <c r="G3358">
        <v>5</v>
      </c>
      <c r="H3358">
        <v>83.3333333333333</v>
      </c>
      <c r="I3358">
        <v>54</v>
      </c>
      <c r="J3358">
        <v>16</v>
      </c>
    </row>
    <row r="3359" spans="1:12" x14ac:dyDescent="0.35">
      <c r="A3359" t="str">
        <f t="shared" si="53"/>
        <v>31 DayOctober-December 2023NHS LanarkshireOvarian</v>
      </c>
      <c r="B3359" t="s">
        <v>199</v>
      </c>
      <c r="C3359" t="s">
        <v>197</v>
      </c>
      <c r="D3359" t="s">
        <v>2</v>
      </c>
      <c r="E3359" t="s">
        <v>19</v>
      </c>
      <c r="F3359">
        <v>2</v>
      </c>
      <c r="G3359">
        <v>2</v>
      </c>
      <c r="H3359">
        <v>100</v>
      </c>
      <c r="I3359">
        <v>6</v>
      </c>
    </row>
    <row r="3360" spans="1:12" x14ac:dyDescent="0.35">
      <c r="A3360" t="str">
        <f t="shared" si="53"/>
        <v>31 DayOctober-December 2023NHS LothianOvarian</v>
      </c>
      <c r="B3360" t="s">
        <v>199</v>
      </c>
      <c r="C3360" t="s">
        <v>197</v>
      </c>
      <c r="D3360" t="s">
        <v>3</v>
      </c>
      <c r="E3360" t="s">
        <v>19</v>
      </c>
      <c r="F3360">
        <v>19</v>
      </c>
      <c r="G3360">
        <v>19</v>
      </c>
      <c r="H3360">
        <v>100</v>
      </c>
      <c r="I3360">
        <v>27</v>
      </c>
      <c r="J3360">
        <v>8</v>
      </c>
    </row>
    <row r="3361" spans="1:12" x14ac:dyDescent="0.35">
      <c r="A3361" t="str">
        <f t="shared" si="53"/>
        <v>31 DayOctober-December 2023NHS OrkneyOvarian</v>
      </c>
      <c r="B3361" t="s">
        <v>199</v>
      </c>
      <c r="C3361" t="s">
        <v>197</v>
      </c>
      <c r="D3361" t="s">
        <v>4</v>
      </c>
      <c r="E3361" t="s">
        <v>19</v>
      </c>
      <c r="F3361">
        <v>1</v>
      </c>
      <c r="G3361">
        <v>1</v>
      </c>
      <c r="H3361">
        <v>100</v>
      </c>
      <c r="I3361">
        <v>28</v>
      </c>
    </row>
    <row r="3362" spans="1:12" x14ac:dyDescent="0.35">
      <c r="A3362" t="str">
        <f t="shared" si="53"/>
        <v>31 DayOctober-December 2023NHS ScotlandOvarian</v>
      </c>
      <c r="B3362" t="s">
        <v>199</v>
      </c>
      <c r="C3362" t="s">
        <v>197</v>
      </c>
      <c r="D3362" t="s">
        <v>8</v>
      </c>
      <c r="E3362" t="s">
        <v>19</v>
      </c>
      <c r="F3362">
        <v>121</v>
      </c>
      <c r="G3362">
        <v>117</v>
      </c>
      <c r="H3362">
        <v>96.694214876033101</v>
      </c>
      <c r="I3362">
        <v>90</v>
      </c>
      <c r="J3362">
        <v>10</v>
      </c>
      <c r="K3362">
        <v>26</v>
      </c>
      <c r="L3362">
        <v>29</v>
      </c>
    </row>
    <row r="3363" spans="1:12" x14ac:dyDescent="0.35">
      <c r="A3363" t="str">
        <f t="shared" si="53"/>
        <v>31 DayOctober-December 2023NHS TaysideOvarian</v>
      </c>
      <c r="B3363" t="s">
        <v>199</v>
      </c>
      <c r="C3363" t="s">
        <v>197</v>
      </c>
      <c r="D3363" t="s">
        <v>6</v>
      </c>
      <c r="E3363" t="s">
        <v>19</v>
      </c>
      <c r="F3363">
        <v>4</v>
      </c>
      <c r="G3363">
        <v>4</v>
      </c>
      <c r="H3363">
        <v>100</v>
      </c>
      <c r="I3363">
        <v>29</v>
      </c>
      <c r="J3363">
        <v>18</v>
      </c>
    </row>
    <row r="3364" spans="1:12" x14ac:dyDescent="0.35">
      <c r="A3364" t="str">
        <f t="shared" si="53"/>
        <v>31 DayOctober-December 2023SCANOvarian</v>
      </c>
      <c r="B3364" t="s">
        <v>199</v>
      </c>
      <c r="C3364" t="s">
        <v>197</v>
      </c>
      <c r="D3364" t="s">
        <v>9</v>
      </c>
      <c r="E3364" t="s">
        <v>19</v>
      </c>
      <c r="F3364">
        <v>35</v>
      </c>
      <c r="G3364">
        <v>32</v>
      </c>
      <c r="H3364">
        <v>91.428571428571402</v>
      </c>
      <c r="I3364">
        <v>90</v>
      </c>
      <c r="J3364">
        <v>8</v>
      </c>
    </row>
    <row r="3365" spans="1:12" x14ac:dyDescent="0.35">
      <c r="A3365" t="str">
        <f t="shared" si="53"/>
        <v>31 DayOctober-December 2023WOSCANOvarian</v>
      </c>
      <c r="B3365" t="s">
        <v>199</v>
      </c>
      <c r="C3365" t="s">
        <v>197</v>
      </c>
      <c r="D3365" t="s">
        <v>10</v>
      </c>
      <c r="E3365" t="s">
        <v>19</v>
      </c>
      <c r="F3365">
        <v>58</v>
      </c>
      <c r="G3365">
        <v>58</v>
      </c>
      <c r="H3365">
        <v>100</v>
      </c>
      <c r="I3365">
        <v>30</v>
      </c>
      <c r="J3365">
        <v>8</v>
      </c>
      <c r="K3365">
        <v>21</v>
      </c>
      <c r="L3365">
        <v>26</v>
      </c>
    </row>
    <row r="3366" spans="1:12" x14ac:dyDescent="0.35">
      <c r="A3366" t="str">
        <f t="shared" si="53"/>
        <v>31 DayOctober-December 2023NCAUpper GI</v>
      </c>
      <c r="B3366" t="s">
        <v>199</v>
      </c>
      <c r="C3366" t="s">
        <v>197</v>
      </c>
      <c r="D3366" t="s">
        <v>150</v>
      </c>
      <c r="E3366" t="s">
        <v>160</v>
      </c>
      <c r="F3366">
        <v>175</v>
      </c>
      <c r="G3366">
        <v>172</v>
      </c>
      <c r="H3366">
        <v>98.285714285714306</v>
      </c>
      <c r="I3366">
        <v>37</v>
      </c>
      <c r="J3366">
        <v>3</v>
      </c>
      <c r="K3366">
        <v>24</v>
      </c>
      <c r="L3366">
        <v>28</v>
      </c>
    </row>
    <row r="3367" spans="1:12" x14ac:dyDescent="0.35">
      <c r="A3367" t="str">
        <f t="shared" si="53"/>
        <v>31 DayOctober-December 2023NHS Ayrshire &amp; ArranUpper GI</v>
      </c>
      <c r="B3367" t="s">
        <v>199</v>
      </c>
      <c r="C3367" t="s">
        <v>197</v>
      </c>
      <c r="D3367" t="s">
        <v>162</v>
      </c>
      <c r="E3367" t="s">
        <v>160</v>
      </c>
      <c r="F3367">
        <v>24</v>
      </c>
      <c r="G3367">
        <v>24</v>
      </c>
      <c r="H3367">
        <v>100</v>
      </c>
      <c r="I3367">
        <v>15</v>
      </c>
      <c r="J3367">
        <v>0</v>
      </c>
    </row>
    <row r="3368" spans="1:12" x14ac:dyDescent="0.35">
      <c r="A3368" t="str">
        <f t="shared" si="53"/>
        <v>31 DayOctober-December 2023NHS BordersUpper GI</v>
      </c>
      <c r="B3368" t="s">
        <v>199</v>
      </c>
      <c r="C3368" t="s">
        <v>197</v>
      </c>
      <c r="D3368" t="s">
        <v>0</v>
      </c>
      <c r="E3368" t="s">
        <v>160</v>
      </c>
      <c r="F3368">
        <v>10</v>
      </c>
      <c r="G3368">
        <v>10</v>
      </c>
      <c r="H3368">
        <v>100</v>
      </c>
      <c r="I3368">
        <v>13</v>
      </c>
      <c r="J3368">
        <v>1</v>
      </c>
    </row>
    <row r="3369" spans="1:12" x14ac:dyDescent="0.35">
      <c r="A3369" t="str">
        <f t="shared" si="53"/>
        <v>31 DayOctober-December 2023NHS Dumfries &amp; GallowayUpper GI</v>
      </c>
      <c r="B3369" t="s">
        <v>199</v>
      </c>
      <c r="C3369" t="s">
        <v>197</v>
      </c>
      <c r="D3369" t="s">
        <v>163</v>
      </c>
      <c r="E3369" t="s">
        <v>160</v>
      </c>
      <c r="F3369">
        <v>15</v>
      </c>
      <c r="G3369">
        <v>15</v>
      </c>
      <c r="H3369">
        <v>100</v>
      </c>
      <c r="I3369">
        <v>20</v>
      </c>
      <c r="J3369">
        <v>0</v>
      </c>
    </row>
    <row r="3370" spans="1:12" x14ac:dyDescent="0.35">
      <c r="A3370" t="str">
        <f t="shared" si="53"/>
        <v>31 DayOctober-December 2023NHS FifeUpper GI</v>
      </c>
      <c r="B3370" t="s">
        <v>199</v>
      </c>
      <c r="C3370" t="s">
        <v>197</v>
      </c>
      <c r="D3370" t="s">
        <v>164</v>
      </c>
      <c r="E3370" t="s">
        <v>160</v>
      </c>
      <c r="F3370">
        <v>25</v>
      </c>
      <c r="G3370">
        <v>25</v>
      </c>
      <c r="H3370">
        <v>100</v>
      </c>
      <c r="I3370">
        <v>22</v>
      </c>
      <c r="J3370">
        <v>0</v>
      </c>
    </row>
    <row r="3371" spans="1:12" x14ac:dyDescent="0.35">
      <c r="A3371" t="str">
        <f t="shared" si="53"/>
        <v>31 DayOctober-December 2023NHS Forth ValleyUpper GI</v>
      </c>
      <c r="B3371" t="s">
        <v>199</v>
      </c>
      <c r="C3371" t="s">
        <v>197</v>
      </c>
      <c r="D3371" t="s">
        <v>165</v>
      </c>
      <c r="E3371" t="s">
        <v>160</v>
      </c>
      <c r="F3371">
        <v>22</v>
      </c>
      <c r="G3371">
        <v>22</v>
      </c>
      <c r="H3371">
        <v>100</v>
      </c>
      <c r="I3371">
        <v>15</v>
      </c>
      <c r="J3371">
        <v>0</v>
      </c>
    </row>
    <row r="3372" spans="1:12" x14ac:dyDescent="0.35">
      <c r="A3372" t="str">
        <f t="shared" si="53"/>
        <v>31 DayOctober-December 2023NHS GrampianUpper GI</v>
      </c>
      <c r="B3372" t="s">
        <v>199</v>
      </c>
      <c r="C3372" t="s">
        <v>197</v>
      </c>
      <c r="D3372" t="s">
        <v>166</v>
      </c>
      <c r="E3372" t="s">
        <v>160</v>
      </c>
      <c r="F3372">
        <v>80</v>
      </c>
      <c r="G3372">
        <v>79</v>
      </c>
      <c r="H3372">
        <v>98.75</v>
      </c>
      <c r="I3372">
        <v>33</v>
      </c>
      <c r="J3372">
        <v>5</v>
      </c>
      <c r="K3372">
        <v>19</v>
      </c>
      <c r="L3372">
        <v>23</v>
      </c>
    </row>
    <row r="3373" spans="1:12" x14ac:dyDescent="0.35">
      <c r="A3373" t="str">
        <f t="shared" si="53"/>
        <v>31 DayOctober-December 2023NHS Greater Glasgow &amp; ClydeUpper GI</v>
      </c>
      <c r="B3373" t="s">
        <v>199</v>
      </c>
      <c r="C3373" t="s">
        <v>197</v>
      </c>
      <c r="D3373" t="s">
        <v>11</v>
      </c>
      <c r="E3373" t="s">
        <v>160</v>
      </c>
      <c r="F3373">
        <v>186</v>
      </c>
      <c r="G3373">
        <v>185</v>
      </c>
      <c r="H3373">
        <v>99.462365591397898</v>
      </c>
      <c r="I3373">
        <v>41</v>
      </c>
      <c r="J3373">
        <v>6</v>
      </c>
      <c r="K3373">
        <v>20</v>
      </c>
      <c r="L3373">
        <v>26</v>
      </c>
    </row>
    <row r="3374" spans="1:12" x14ac:dyDescent="0.35">
      <c r="A3374" t="str">
        <f t="shared" si="53"/>
        <v>31 DayOctober-December 2023NHS HighlandUpper GI</v>
      </c>
      <c r="B3374" t="s">
        <v>199</v>
      </c>
      <c r="C3374" t="s">
        <v>197</v>
      </c>
      <c r="D3374" t="s">
        <v>1</v>
      </c>
      <c r="E3374" t="s">
        <v>160</v>
      </c>
      <c r="F3374">
        <v>28</v>
      </c>
      <c r="G3374">
        <v>28</v>
      </c>
      <c r="H3374">
        <v>100</v>
      </c>
      <c r="I3374">
        <v>27</v>
      </c>
      <c r="J3374">
        <v>0</v>
      </c>
    </row>
    <row r="3375" spans="1:12" x14ac:dyDescent="0.35">
      <c r="A3375" t="str">
        <f t="shared" si="53"/>
        <v>31 DayOctober-December 2023NHS LanarkshireUpper GI</v>
      </c>
      <c r="B3375" t="s">
        <v>199</v>
      </c>
      <c r="C3375" t="s">
        <v>197</v>
      </c>
      <c r="D3375" t="s">
        <v>2</v>
      </c>
      <c r="E3375" t="s">
        <v>160</v>
      </c>
      <c r="F3375">
        <v>45</v>
      </c>
      <c r="G3375">
        <v>45</v>
      </c>
      <c r="H3375">
        <v>100</v>
      </c>
      <c r="I3375">
        <v>28</v>
      </c>
      <c r="J3375">
        <v>0</v>
      </c>
      <c r="K3375">
        <v>11</v>
      </c>
      <c r="L3375">
        <v>16</v>
      </c>
    </row>
    <row r="3376" spans="1:12" x14ac:dyDescent="0.35">
      <c r="A3376" t="str">
        <f t="shared" si="53"/>
        <v>31 DayOctober-December 2023NHS LothianUpper GI</v>
      </c>
      <c r="B3376" t="s">
        <v>199</v>
      </c>
      <c r="C3376" t="s">
        <v>197</v>
      </c>
      <c r="D3376" t="s">
        <v>3</v>
      </c>
      <c r="E3376" t="s">
        <v>160</v>
      </c>
      <c r="F3376">
        <v>138</v>
      </c>
      <c r="G3376">
        <v>135</v>
      </c>
      <c r="H3376">
        <v>97.826086956521706</v>
      </c>
      <c r="I3376">
        <v>51</v>
      </c>
      <c r="J3376">
        <v>4</v>
      </c>
      <c r="K3376">
        <v>23</v>
      </c>
      <c r="L3376">
        <v>27</v>
      </c>
    </row>
    <row r="3377" spans="1:12" x14ac:dyDescent="0.35">
      <c r="A3377" t="str">
        <f t="shared" si="53"/>
        <v>31 DayOctober-December 2023NHS ScotlandUpper GI</v>
      </c>
      <c r="B3377" t="s">
        <v>199</v>
      </c>
      <c r="C3377" t="s">
        <v>197</v>
      </c>
      <c r="D3377" t="s">
        <v>8</v>
      </c>
      <c r="E3377" t="s">
        <v>160</v>
      </c>
      <c r="F3377">
        <v>640</v>
      </c>
      <c r="G3377">
        <v>633</v>
      </c>
      <c r="H3377">
        <v>98.90625</v>
      </c>
      <c r="I3377">
        <v>51</v>
      </c>
      <c r="J3377">
        <v>2</v>
      </c>
      <c r="K3377">
        <v>21</v>
      </c>
      <c r="L3377">
        <v>27</v>
      </c>
    </row>
    <row r="3378" spans="1:12" x14ac:dyDescent="0.35">
      <c r="A3378" t="str">
        <f t="shared" si="53"/>
        <v>31 DayOctober-December 2023NHS ShetlandUpper GI</v>
      </c>
      <c r="B3378" t="s">
        <v>199</v>
      </c>
      <c r="C3378" t="s">
        <v>197</v>
      </c>
      <c r="D3378" t="s">
        <v>5</v>
      </c>
      <c r="E3378" t="s">
        <v>160</v>
      </c>
      <c r="F3378">
        <v>2</v>
      </c>
      <c r="G3378">
        <v>2</v>
      </c>
      <c r="H3378">
        <v>100</v>
      </c>
      <c r="I3378">
        <v>0</v>
      </c>
    </row>
    <row r="3379" spans="1:12" x14ac:dyDescent="0.35">
      <c r="A3379" t="str">
        <f t="shared" si="53"/>
        <v>31 DayOctober-December 2023NHS TaysideUpper GI</v>
      </c>
      <c r="B3379" t="s">
        <v>199</v>
      </c>
      <c r="C3379" t="s">
        <v>197</v>
      </c>
      <c r="D3379" t="s">
        <v>6</v>
      </c>
      <c r="E3379" t="s">
        <v>160</v>
      </c>
      <c r="F3379">
        <v>62</v>
      </c>
      <c r="G3379">
        <v>60</v>
      </c>
      <c r="H3379">
        <v>96.774193548387103</v>
      </c>
      <c r="I3379">
        <v>37</v>
      </c>
      <c r="J3379">
        <v>5</v>
      </c>
      <c r="K3379">
        <v>28</v>
      </c>
      <c r="L3379">
        <v>31</v>
      </c>
    </row>
    <row r="3380" spans="1:12" x14ac:dyDescent="0.35">
      <c r="A3380" t="str">
        <f t="shared" si="53"/>
        <v>31 DayOctober-December 2023NHS Western IslesUpper GI</v>
      </c>
      <c r="B3380" t="s">
        <v>199</v>
      </c>
      <c r="C3380" t="s">
        <v>197</v>
      </c>
      <c r="D3380" t="s">
        <v>7</v>
      </c>
      <c r="E3380" t="s">
        <v>160</v>
      </c>
      <c r="F3380">
        <v>3</v>
      </c>
      <c r="G3380">
        <v>3</v>
      </c>
      <c r="H3380">
        <v>100</v>
      </c>
      <c r="I3380">
        <v>0</v>
      </c>
      <c r="J3380">
        <v>0</v>
      </c>
    </row>
    <row r="3381" spans="1:12" x14ac:dyDescent="0.35">
      <c r="A3381" t="str">
        <f t="shared" si="53"/>
        <v>31 DayOctober-December 2023SCANUpper GI</v>
      </c>
      <c r="B3381" t="s">
        <v>199</v>
      </c>
      <c r="C3381" t="s">
        <v>197</v>
      </c>
      <c r="D3381" t="s">
        <v>9</v>
      </c>
      <c r="E3381" t="s">
        <v>160</v>
      </c>
      <c r="F3381">
        <v>188</v>
      </c>
      <c r="G3381">
        <v>185</v>
      </c>
      <c r="H3381">
        <v>98.404255319148902</v>
      </c>
      <c r="I3381">
        <v>51</v>
      </c>
      <c r="J3381">
        <v>2</v>
      </c>
      <c r="K3381">
        <v>21</v>
      </c>
      <c r="L3381">
        <v>27</v>
      </c>
    </row>
    <row r="3382" spans="1:12" x14ac:dyDescent="0.35">
      <c r="A3382" t="str">
        <f t="shared" si="53"/>
        <v>31 DayOctober-December 2023WOSCANUpper GI</v>
      </c>
      <c r="B3382" t="s">
        <v>199</v>
      </c>
      <c r="C3382" t="s">
        <v>197</v>
      </c>
      <c r="D3382" t="s">
        <v>10</v>
      </c>
      <c r="E3382" t="s">
        <v>160</v>
      </c>
      <c r="F3382">
        <v>277</v>
      </c>
      <c r="G3382">
        <v>276</v>
      </c>
      <c r="H3382">
        <v>99.638989169675099</v>
      </c>
      <c r="I3382">
        <v>41</v>
      </c>
      <c r="J3382">
        <v>1</v>
      </c>
      <c r="K3382">
        <v>17</v>
      </c>
      <c r="L3382">
        <v>22</v>
      </c>
    </row>
    <row r="3383" spans="1:12" x14ac:dyDescent="0.35">
      <c r="A3383" t="str">
        <f t="shared" si="53"/>
        <v>31 DayOctober-December 2023NCAUpper GI - Hepatopancreatobiliary</v>
      </c>
      <c r="B3383" t="s">
        <v>199</v>
      </c>
      <c r="C3383" t="s">
        <v>197</v>
      </c>
      <c r="D3383" t="s">
        <v>150</v>
      </c>
      <c r="E3383" t="s">
        <v>167</v>
      </c>
      <c r="F3383">
        <v>62</v>
      </c>
      <c r="G3383">
        <v>61</v>
      </c>
      <c r="H3383">
        <v>98.387096774193594</v>
      </c>
      <c r="I3383">
        <v>33</v>
      </c>
      <c r="J3383">
        <v>0</v>
      </c>
      <c r="K3383">
        <v>18</v>
      </c>
      <c r="L3383">
        <v>23</v>
      </c>
    </row>
    <row r="3384" spans="1:12" x14ac:dyDescent="0.35">
      <c r="A3384" t="str">
        <f t="shared" si="53"/>
        <v>31 DayOctober-December 2023NHS Ayrshire &amp; ArranUpper GI - Hepatopancreatobiliary</v>
      </c>
      <c r="B3384" t="s">
        <v>199</v>
      </c>
      <c r="C3384" t="s">
        <v>197</v>
      </c>
      <c r="D3384" t="s">
        <v>162</v>
      </c>
      <c r="E3384" t="s">
        <v>167</v>
      </c>
      <c r="F3384">
        <v>12</v>
      </c>
      <c r="G3384">
        <v>12</v>
      </c>
      <c r="H3384">
        <v>100</v>
      </c>
      <c r="I3384">
        <v>5</v>
      </c>
      <c r="J3384">
        <v>0</v>
      </c>
    </row>
    <row r="3385" spans="1:12" x14ac:dyDescent="0.35">
      <c r="A3385" t="str">
        <f t="shared" si="53"/>
        <v>31 DayOctober-December 2023NHS BordersUpper GI - Hepatopancreatobiliary</v>
      </c>
      <c r="B3385" t="s">
        <v>199</v>
      </c>
      <c r="C3385" t="s">
        <v>197</v>
      </c>
      <c r="D3385" t="s">
        <v>0</v>
      </c>
      <c r="E3385" t="s">
        <v>167</v>
      </c>
      <c r="F3385">
        <v>2</v>
      </c>
      <c r="G3385">
        <v>2</v>
      </c>
      <c r="H3385">
        <v>100</v>
      </c>
      <c r="I3385">
        <v>13</v>
      </c>
    </row>
    <row r="3386" spans="1:12" x14ac:dyDescent="0.35">
      <c r="A3386" t="str">
        <f t="shared" si="53"/>
        <v>31 DayOctober-December 2023NHS Dumfries &amp; GallowayUpper GI - Hepatopancreatobiliary</v>
      </c>
      <c r="B3386" t="s">
        <v>199</v>
      </c>
      <c r="C3386" t="s">
        <v>197</v>
      </c>
      <c r="D3386" t="s">
        <v>163</v>
      </c>
      <c r="E3386" t="s">
        <v>167</v>
      </c>
      <c r="F3386">
        <v>9</v>
      </c>
      <c r="G3386">
        <v>9</v>
      </c>
      <c r="H3386">
        <v>100</v>
      </c>
      <c r="I3386">
        <v>20</v>
      </c>
      <c r="J3386">
        <v>0</v>
      </c>
    </row>
    <row r="3387" spans="1:12" x14ac:dyDescent="0.35">
      <c r="A3387" t="str">
        <f t="shared" si="53"/>
        <v>31 DayOctober-December 2023NHS FifeUpper GI - Hepatopancreatobiliary</v>
      </c>
      <c r="B3387" t="s">
        <v>199</v>
      </c>
      <c r="C3387" t="s">
        <v>197</v>
      </c>
      <c r="D3387" t="s">
        <v>164</v>
      </c>
      <c r="E3387" t="s">
        <v>167</v>
      </c>
      <c r="F3387">
        <v>14</v>
      </c>
      <c r="G3387">
        <v>14</v>
      </c>
      <c r="H3387">
        <v>100</v>
      </c>
      <c r="I3387">
        <v>0</v>
      </c>
      <c r="J3387">
        <v>0</v>
      </c>
    </row>
    <row r="3388" spans="1:12" x14ac:dyDescent="0.35">
      <c r="A3388" t="str">
        <f t="shared" si="53"/>
        <v>31 DayOctober-December 2023NHS Forth ValleyUpper GI - Hepatopancreatobiliary</v>
      </c>
      <c r="B3388" t="s">
        <v>199</v>
      </c>
      <c r="C3388" t="s">
        <v>197</v>
      </c>
      <c r="D3388" t="s">
        <v>165</v>
      </c>
      <c r="E3388" t="s">
        <v>167</v>
      </c>
      <c r="F3388">
        <v>11</v>
      </c>
      <c r="G3388">
        <v>11</v>
      </c>
      <c r="H3388">
        <v>100</v>
      </c>
      <c r="I3388">
        <v>5</v>
      </c>
      <c r="J3388">
        <v>0</v>
      </c>
    </row>
    <row r="3389" spans="1:12" x14ac:dyDescent="0.35">
      <c r="A3389" t="str">
        <f t="shared" si="53"/>
        <v>31 DayOctober-December 2023NHS GrampianUpper GI - Hepatopancreatobiliary</v>
      </c>
      <c r="B3389" t="s">
        <v>199</v>
      </c>
      <c r="C3389" t="s">
        <v>197</v>
      </c>
      <c r="D3389" t="s">
        <v>166</v>
      </c>
      <c r="E3389" t="s">
        <v>167</v>
      </c>
      <c r="F3389">
        <v>44</v>
      </c>
      <c r="G3389">
        <v>43</v>
      </c>
      <c r="H3389">
        <v>97.727272727272705</v>
      </c>
      <c r="I3389">
        <v>33</v>
      </c>
      <c r="J3389">
        <v>0</v>
      </c>
      <c r="K3389">
        <v>18</v>
      </c>
      <c r="L3389">
        <v>26</v>
      </c>
    </row>
    <row r="3390" spans="1:12" x14ac:dyDescent="0.35">
      <c r="A3390" t="str">
        <f t="shared" si="53"/>
        <v>31 DayOctober-December 2023NHS Greater Glasgow &amp; ClydeUpper GI - Hepatopancreatobiliary</v>
      </c>
      <c r="B3390" t="s">
        <v>199</v>
      </c>
      <c r="C3390" t="s">
        <v>197</v>
      </c>
      <c r="D3390" t="s">
        <v>11</v>
      </c>
      <c r="E3390" t="s">
        <v>167</v>
      </c>
      <c r="F3390">
        <v>80</v>
      </c>
      <c r="G3390">
        <v>80</v>
      </c>
      <c r="H3390">
        <v>100</v>
      </c>
      <c r="I3390">
        <v>29</v>
      </c>
      <c r="J3390">
        <v>2</v>
      </c>
      <c r="K3390">
        <v>21</v>
      </c>
      <c r="L3390">
        <v>27</v>
      </c>
    </row>
    <row r="3391" spans="1:12" x14ac:dyDescent="0.35">
      <c r="A3391" t="str">
        <f t="shared" si="53"/>
        <v>31 DayOctober-December 2023NHS HighlandUpper GI - Hepatopancreatobiliary</v>
      </c>
      <c r="B3391" t="s">
        <v>199</v>
      </c>
      <c r="C3391" t="s">
        <v>197</v>
      </c>
      <c r="D3391" t="s">
        <v>1</v>
      </c>
      <c r="E3391" t="s">
        <v>167</v>
      </c>
      <c r="F3391">
        <v>14</v>
      </c>
      <c r="G3391">
        <v>14</v>
      </c>
      <c r="H3391">
        <v>100</v>
      </c>
      <c r="I3391">
        <v>21</v>
      </c>
      <c r="J3391">
        <v>0</v>
      </c>
    </row>
    <row r="3392" spans="1:12" x14ac:dyDescent="0.35">
      <c r="A3392" t="str">
        <f t="shared" si="53"/>
        <v>31 DayOctober-December 2023NHS LanarkshireUpper GI - Hepatopancreatobiliary</v>
      </c>
      <c r="B3392" t="s">
        <v>199</v>
      </c>
      <c r="C3392" t="s">
        <v>197</v>
      </c>
      <c r="D3392" t="s">
        <v>2</v>
      </c>
      <c r="E3392" t="s">
        <v>167</v>
      </c>
      <c r="F3392">
        <v>1</v>
      </c>
      <c r="G3392">
        <v>1</v>
      </c>
      <c r="H3392">
        <v>100</v>
      </c>
      <c r="I3392">
        <v>16</v>
      </c>
    </row>
    <row r="3393" spans="1:12" x14ac:dyDescent="0.35">
      <c r="A3393" t="str">
        <f t="shared" si="53"/>
        <v>31 DayOctober-December 2023NHS LothianUpper GI - Hepatopancreatobiliary</v>
      </c>
      <c r="B3393" t="s">
        <v>199</v>
      </c>
      <c r="C3393" t="s">
        <v>197</v>
      </c>
      <c r="D3393" t="s">
        <v>3</v>
      </c>
      <c r="E3393" t="s">
        <v>167</v>
      </c>
      <c r="F3393">
        <v>81</v>
      </c>
      <c r="G3393">
        <v>78</v>
      </c>
      <c r="H3393">
        <v>96.296296296296305</v>
      </c>
      <c r="I3393">
        <v>51</v>
      </c>
      <c r="J3393">
        <v>3</v>
      </c>
      <c r="K3393">
        <v>27</v>
      </c>
      <c r="L3393">
        <v>30</v>
      </c>
    </row>
    <row r="3394" spans="1:12" x14ac:dyDescent="0.35">
      <c r="A3394" t="str">
        <f t="shared" si="53"/>
        <v>31 DayOctober-December 2023NHS ScotlandUpper GI - Hepatopancreatobiliary</v>
      </c>
      <c r="B3394" t="s">
        <v>199</v>
      </c>
      <c r="C3394" t="s">
        <v>197</v>
      </c>
      <c r="D3394" t="s">
        <v>8</v>
      </c>
      <c r="E3394" t="s">
        <v>167</v>
      </c>
      <c r="F3394">
        <v>272</v>
      </c>
      <c r="G3394">
        <v>268</v>
      </c>
      <c r="H3394">
        <v>98.529411764705898</v>
      </c>
      <c r="I3394">
        <v>51</v>
      </c>
      <c r="J3394">
        <v>0</v>
      </c>
      <c r="K3394">
        <v>21</v>
      </c>
      <c r="L3394">
        <v>27</v>
      </c>
    </row>
    <row r="3395" spans="1:12" x14ac:dyDescent="0.35">
      <c r="A3395" t="str">
        <f t="shared" si="53"/>
        <v>31 DayOctober-December 2023NHS ShetlandUpper GI - Hepatopancreatobiliary</v>
      </c>
      <c r="B3395" t="s">
        <v>199</v>
      </c>
      <c r="C3395" t="s">
        <v>197</v>
      </c>
      <c r="D3395" t="s">
        <v>5</v>
      </c>
      <c r="E3395" t="s">
        <v>167</v>
      </c>
      <c r="F3395">
        <v>2</v>
      </c>
      <c r="G3395">
        <v>2</v>
      </c>
      <c r="H3395">
        <v>100</v>
      </c>
      <c r="I3395">
        <v>0</v>
      </c>
    </row>
    <row r="3396" spans="1:12" x14ac:dyDescent="0.35">
      <c r="A3396" t="str">
        <f t="shared" si="53"/>
        <v>31 DayOctober-December 2023NHS TaysideUpper GI - Hepatopancreatobiliary</v>
      </c>
      <c r="B3396" t="s">
        <v>199</v>
      </c>
      <c r="C3396" t="s">
        <v>197</v>
      </c>
      <c r="D3396" t="s">
        <v>6</v>
      </c>
      <c r="E3396" t="s">
        <v>167</v>
      </c>
      <c r="F3396">
        <v>1</v>
      </c>
      <c r="G3396">
        <v>1</v>
      </c>
      <c r="H3396">
        <v>100</v>
      </c>
      <c r="I3396">
        <v>19</v>
      </c>
    </row>
    <row r="3397" spans="1:12" x14ac:dyDescent="0.35">
      <c r="A3397" t="str">
        <f t="shared" si="53"/>
        <v>31 DayOctober-December 2023NHS Western IslesUpper GI - Hepatopancreatobiliary</v>
      </c>
      <c r="B3397" t="s">
        <v>199</v>
      </c>
      <c r="C3397" t="s">
        <v>197</v>
      </c>
      <c r="D3397" t="s">
        <v>7</v>
      </c>
      <c r="E3397" t="s">
        <v>167</v>
      </c>
      <c r="F3397">
        <v>1</v>
      </c>
      <c r="G3397">
        <v>1</v>
      </c>
      <c r="H3397">
        <v>100</v>
      </c>
      <c r="I3397">
        <v>0</v>
      </c>
    </row>
    <row r="3398" spans="1:12" x14ac:dyDescent="0.35">
      <c r="A3398" t="str">
        <f t="shared" si="53"/>
        <v>31 DayOctober-December 2023SCANUpper GI - Hepatopancreatobiliary</v>
      </c>
      <c r="B3398" t="s">
        <v>199</v>
      </c>
      <c r="C3398" t="s">
        <v>197</v>
      </c>
      <c r="D3398" t="s">
        <v>9</v>
      </c>
      <c r="E3398" t="s">
        <v>167</v>
      </c>
      <c r="F3398">
        <v>106</v>
      </c>
      <c r="G3398">
        <v>103</v>
      </c>
      <c r="H3398">
        <v>97.169811320754704</v>
      </c>
      <c r="I3398">
        <v>51</v>
      </c>
      <c r="J3398">
        <v>0</v>
      </c>
      <c r="K3398">
        <v>24</v>
      </c>
      <c r="L3398">
        <v>28</v>
      </c>
    </row>
    <row r="3399" spans="1:12" x14ac:dyDescent="0.35">
      <c r="A3399" t="str">
        <f t="shared" si="53"/>
        <v>31 DayOctober-December 2023WOSCANUpper GI - Hepatopancreatobiliary</v>
      </c>
      <c r="B3399" t="s">
        <v>199</v>
      </c>
      <c r="C3399" t="s">
        <v>197</v>
      </c>
      <c r="D3399" t="s">
        <v>10</v>
      </c>
      <c r="E3399" t="s">
        <v>167</v>
      </c>
      <c r="F3399">
        <v>104</v>
      </c>
      <c r="G3399">
        <v>104</v>
      </c>
      <c r="H3399">
        <v>100</v>
      </c>
      <c r="I3399">
        <v>29</v>
      </c>
      <c r="J3399">
        <v>0</v>
      </c>
      <c r="K3399">
        <v>18</v>
      </c>
      <c r="L3399">
        <v>27</v>
      </c>
    </row>
    <row r="3400" spans="1:12" x14ac:dyDescent="0.35">
      <c r="A3400" t="str">
        <f t="shared" si="53"/>
        <v>31 DayOctober-December 2023NCAUpper GI - Oesophagogastric</v>
      </c>
      <c r="B3400" t="s">
        <v>199</v>
      </c>
      <c r="C3400" t="s">
        <v>197</v>
      </c>
      <c r="D3400" t="s">
        <v>150</v>
      </c>
      <c r="E3400" t="s">
        <v>168</v>
      </c>
      <c r="F3400">
        <v>113</v>
      </c>
      <c r="G3400">
        <v>111</v>
      </c>
      <c r="H3400">
        <v>98.230088495575203</v>
      </c>
      <c r="I3400">
        <v>37</v>
      </c>
      <c r="J3400">
        <v>6</v>
      </c>
      <c r="K3400">
        <v>27</v>
      </c>
      <c r="L3400">
        <v>28</v>
      </c>
    </row>
    <row r="3401" spans="1:12" x14ac:dyDescent="0.35">
      <c r="A3401" t="str">
        <f t="shared" si="53"/>
        <v>31 DayOctober-December 2023NHS Ayrshire &amp; ArranUpper GI - Oesophagogastric</v>
      </c>
      <c r="B3401" t="s">
        <v>199</v>
      </c>
      <c r="C3401" t="s">
        <v>197</v>
      </c>
      <c r="D3401" t="s">
        <v>162</v>
      </c>
      <c r="E3401" t="s">
        <v>168</v>
      </c>
      <c r="F3401">
        <v>12</v>
      </c>
      <c r="G3401">
        <v>12</v>
      </c>
      <c r="H3401">
        <v>100</v>
      </c>
      <c r="I3401">
        <v>15</v>
      </c>
      <c r="J3401">
        <v>0</v>
      </c>
    </row>
    <row r="3402" spans="1:12" x14ac:dyDescent="0.35">
      <c r="A3402" t="str">
        <f t="shared" si="53"/>
        <v>31 DayOctober-December 2023NHS BordersUpper GI - Oesophagogastric</v>
      </c>
      <c r="B3402" t="s">
        <v>199</v>
      </c>
      <c r="C3402" t="s">
        <v>197</v>
      </c>
      <c r="D3402" t="s">
        <v>0</v>
      </c>
      <c r="E3402" t="s">
        <v>168</v>
      </c>
      <c r="F3402">
        <v>8</v>
      </c>
      <c r="G3402">
        <v>8</v>
      </c>
      <c r="H3402">
        <v>100</v>
      </c>
      <c r="I3402">
        <v>8</v>
      </c>
      <c r="J3402">
        <v>1</v>
      </c>
    </row>
    <row r="3403" spans="1:12" x14ac:dyDescent="0.35">
      <c r="A3403" t="str">
        <f t="shared" si="53"/>
        <v>31 DayOctober-December 2023NHS Dumfries &amp; GallowayUpper GI - Oesophagogastric</v>
      </c>
      <c r="B3403" t="s">
        <v>199</v>
      </c>
      <c r="C3403" t="s">
        <v>197</v>
      </c>
      <c r="D3403" t="s">
        <v>163</v>
      </c>
      <c r="E3403" t="s">
        <v>168</v>
      </c>
      <c r="F3403">
        <v>6</v>
      </c>
      <c r="G3403">
        <v>6</v>
      </c>
      <c r="H3403">
        <v>100</v>
      </c>
      <c r="I3403">
        <v>18</v>
      </c>
      <c r="J3403">
        <v>6</v>
      </c>
    </row>
    <row r="3404" spans="1:12" x14ac:dyDescent="0.35">
      <c r="A3404" t="str">
        <f t="shared" si="53"/>
        <v>31 DayOctober-December 2023NHS FifeUpper GI - Oesophagogastric</v>
      </c>
      <c r="B3404" t="s">
        <v>199</v>
      </c>
      <c r="C3404" t="s">
        <v>197</v>
      </c>
      <c r="D3404" t="s">
        <v>164</v>
      </c>
      <c r="E3404" t="s">
        <v>168</v>
      </c>
      <c r="F3404">
        <v>11</v>
      </c>
      <c r="G3404">
        <v>11</v>
      </c>
      <c r="H3404">
        <v>100</v>
      </c>
      <c r="I3404">
        <v>22</v>
      </c>
      <c r="J3404">
        <v>0</v>
      </c>
    </row>
    <row r="3405" spans="1:12" x14ac:dyDescent="0.35">
      <c r="A3405" t="str">
        <f t="shared" si="53"/>
        <v>31 DayOctober-December 2023NHS Forth ValleyUpper GI - Oesophagogastric</v>
      </c>
      <c r="B3405" t="s">
        <v>199</v>
      </c>
      <c r="C3405" t="s">
        <v>197</v>
      </c>
      <c r="D3405" t="s">
        <v>165</v>
      </c>
      <c r="E3405" t="s">
        <v>168</v>
      </c>
      <c r="F3405">
        <v>11</v>
      </c>
      <c r="G3405">
        <v>11</v>
      </c>
      <c r="H3405">
        <v>100</v>
      </c>
      <c r="I3405">
        <v>15</v>
      </c>
      <c r="J3405">
        <v>0</v>
      </c>
    </row>
    <row r="3406" spans="1:12" x14ac:dyDescent="0.35">
      <c r="A3406" t="str">
        <f t="shared" si="53"/>
        <v>31 DayOctober-December 2023NHS GrampianUpper GI - Oesophagogastric</v>
      </c>
      <c r="B3406" t="s">
        <v>199</v>
      </c>
      <c r="C3406" t="s">
        <v>197</v>
      </c>
      <c r="D3406" t="s">
        <v>166</v>
      </c>
      <c r="E3406" t="s">
        <v>168</v>
      </c>
      <c r="F3406">
        <v>36</v>
      </c>
      <c r="G3406">
        <v>36</v>
      </c>
      <c r="H3406">
        <v>100</v>
      </c>
      <c r="I3406">
        <v>26</v>
      </c>
      <c r="J3406">
        <v>8</v>
      </c>
    </row>
    <row r="3407" spans="1:12" x14ac:dyDescent="0.35">
      <c r="A3407" t="str">
        <f t="shared" si="53"/>
        <v>31 DayOctober-December 2023NHS Greater Glasgow &amp; ClydeUpper GI - Oesophagogastric</v>
      </c>
      <c r="B3407" t="s">
        <v>199</v>
      </c>
      <c r="C3407" t="s">
        <v>197</v>
      </c>
      <c r="D3407" t="s">
        <v>11</v>
      </c>
      <c r="E3407" t="s">
        <v>168</v>
      </c>
      <c r="F3407">
        <v>106</v>
      </c>
      <c r="G3407">
        <v>105</v>
      </c>
      <c r="H3407">
        <v>99.056603773584897</v>
      </c>
      <c r="I3407">
        <v>41</v>
      </c>
      <c r="J3407">
        <v>8</v>
      </c>
      <c r="K3407">
        <v>18</v>
      </c>
      <c r="L3407">
        <v>23</v>
      </c>
    </row>
    <row r="3408" spans="1:12" x14ac:dyDescent="0.35">
      <c r="A3408" t="str">
        <f t="shared" si="53"/>
        <v>31 DayOctober-December 2023NHS HighlandUpper GI - Oesophagogastric</v>
      </c>
      <c r="B3408" t="s">
        <v>199</v>
      </c>
      <c r="C3408" t="s">
        <v>197</v>
      </c>
      <c r="D3408" t="s">
        <v>1</v>
      </c>
      <c r="E3408" t="s">
        <v>168</v>
      </c>
      <c r="F3408">
        <v>14</v>
      </c>
      <c r="G3408">
        <v>14</v>
      </c>
      <c r="H3408">
        <v>100</v>
      </c>
      <c r="I3408">
        <v>27</v>
      </c>
      <c r="J3408">
        <v>6</v>
      </c>
    </row>
    <row r="3409" spans="1:12" x14ac:dyDescent="0.35">
      <c r="A3409" t="str">
        <f t="shared" si="53"/>
        <v>31 DayOctober-December 2023NHS LanarkshireUpper GI - Oesophagogastric</v>
      </c>
      <c r="B3409" t="s">
        <v>199</v>
      </c>
      <c r="C3409" t="s">
        <v>197</v>
      </c>
      <c r="D3409" t="s">
        <v>2</v>
      </c>
      <c r="E3409" t="s">
        <v>168</v>
      </c>
      <c r="F3409">
        <v>44</v>
      </c>
      <c r="G3409">
        <v>44</v>
      </c>
      <c r="H3409">
        <v>100</v>
      </c>
      <c r="I3409">
        <v>28</v>
      </c>
      <c r="J3409">
        <v>0</v>
      </c>
      <c r="K3409">
        <v>10</v>
      </c>
      <c r="L3409">
        <v>14</v>
      </c>
    </row>
    <row r="3410" spans="1:12" x14ac:dyDescent="0.35">
      <c r="A3410" t="str">
        <f t="shared" ref="A3410:A3473" si="54">CONCATENATE(B3410,C3410,D3410,E3410)</f>
        <v>31 DayOctober-December 2023NHS LothianUpper GI - Oesophagogastric</v>
      </c>
      <c r="B3410" t="s">
        <v>199</v>
      </c>
      <c r="C3410" t="s">
        <v>197</v>
      </c>
      <c r="D3410" t="s">
        <v>3</v>
      </c>
      <c r="E3410" t="s">
        <v>168</v>
      </c>
      <c r="F3410">
        <v>57</v>
      </c>
      <c r="G3410">
        <v>57</v>
      </c>
      <c r="H3410">
        <v>100</v>
      </c>
      <c r="I3410">
        <v>28</v>
      </c>
      <c r="J3410">
        <v>5</v>
      </c>
      <c r="K3410">
        <v>19</v>
      </c>
      <c r="L3410">
        <v>22</v>
      </c>
    </row>
    <row r="3411" spans="1:12" x14ac:dyDescent="0.35">
      <c r="A3411" t="str">
        <f t="shared" si="54"/>
        <v>31 DayOctober-December 2023NHS ScotlandUpper GI - Oesophagogastric</v>
      </c>
      <c r="B3411" t="s">
        <v>199</v>
      </c>
      <c r="C3411" t="s">
        <v>197</v>
      </c>
      <c r="D3411" t="s">
        <v>8</v>
      </c>
      <c r="E3411" t="s">
        <v>168</v>
      </c>
      <c r="F3411">
        <v>368</v>
      </c>
      <c r="G3411">
        <v>365</v>
      </c>
      <c r="H3411">
        <v>99.184782608695699</v>
      </c>
      <c r="I3411">
        <v>41</v>
      </c>
      <c r="J3411">
        <v>4</v>
      </c>
      <c r="K3411">
        <v>19</v>
      </c>
      <c r="L3411">
        <v>26</v>
      </c>
    </row>
    <row r="3412" spans="1:12" x14ac:dyDescent="0.35">
      <c r="A3412" t="str">
        <f t="shared" si="54"/>
        <v>31 DayOctober-December 2023NHS TaysideUpper GI - Oesophagogastric</v>
      </c>
      <c r="B3412" t="s">
        <v>199</v>
      </c>
      <c r="C3412" t="s">
        <v>197</v>
      </c>
      <c r="D3412" t="s">
        <v>6</v>
      </c>
      <c r="E3412" t="s">
        <v>168</v>
      </c>
      <c r="F3412">
        <v>61</v>
      </c>
      <c r="G3412">
        <v>59</v>
      </c>
      <c r="H3412">
        <v>96.721311475409806</v>
      </c>
      <c r="I3412">
        <v>37</v>
      </c>
      <c r="J3412">
        <v>5</v>
      </c>
      <c r="K3412">
        <v>28</v>
      </c>
      <c r="L3412">
        <v>31</v>
      </c>
    </row>
    <row r="3413" spans="1:12" x14ac:dyDescent="0.35">
      <c r="A3413" t="str">
        <f t="shared" si="54"/>
        <v>31 DayOctober-December 2023NHS Western IslesUpper GI - Oesophagogastric</v>
      </c>
      <c r="B3413" t="s">
        <v>199</v>
      </c>
      <c r="C3413" t="s">
        <v>197</v>
      </c>
      <c r="D3413" t="s">
        <v>7</v>
      </c>
      <c r="E3413" t="s">
        <v>168</v>
      </c>
      <c r="F3413">
        <v>2</v>
      </c>
      <c r="G3413">
        <v>2</v>
      </c>
      <c r="H3413">
        <v>100</v>
      </c>
      <c r="I3413">
        <v>0</v>
      </c>
    </row>
    <row r="3414" spans="1:12" x14ac:dyDescent="0.35">
      <c r="A3414" t="str">
        <f t="shared" si="54"/>
        <v>31 DayOctober-December 2023SCANUpper GI - Oesophagogastric</v>
      </c>
      <c r="B3414" t="s">
        <v>199</v>
      </c>
      <c r="C3414" t="s">
        <v>197</v>
      </c>
      <c r="D3414" t="s">
        <v>9</v>
      </c>
      <c r="E3414" t="s">
        <v>168</v>
      </c>
      <c r="F3414">
        <v>82</v>
      </c>
      <c r="G3414">
        <v>82</v>
      </c>
      <c r="H3414">
        <v>100</v>
      </c>
      <c r="I3414">
        <v>28</v>
      </c>
      <c r="J3414">
        <v>4</v>
      </c>
      <c r="K3414">
        <v>19</v>
      </c>
      <c r="L3414">
        <v>21</v>
      </c>
    </row>
    <row r="3415" spans="1:12" x14ac:dyDescent="0.35">
      <c r="A3415" t="str">
        <f t="shared" si="54"/>
        <v>31 DayOctober-December 2023WOSCANUpper GI - Oesophagogastric</v>
      </c>
      <c r="B3415" t="s">
        <v>199</v>
      </c>
      <c r="C3415" t="s">
        <v>197</v>
      </c>
      <c r="D3415" t="s">
        <v>10</v>
      </c>
      <c r="E3415" t="s">
        <v>168</v>
      </c>
      <c r="F3415">
        <v>173</v>
      </c>
      <c r="G3415">
        <v>172</v>
      </c>
      <c r="H3415">
        <v>99.421965317919103</v>
      </c>
      <c r="I3415">
        <v>41</v>
      </c>
      <c r="J3415">
        <v>2</v>
      </c>
      <c r="K3415">
        <v>17</v>
      </c>
      <c r="L3415">
        <v>21</v>
      </c>
    </row>
    <row r="3416" spans="1:12" x14ac:dyDescent="0.35">
      <c r="A3416" t="str">
        <f t="shared" si="54"/>
        <v>31 DayOctober-December 2023NCAUrological</v>
      </c>
      <c r="B3416" t="s">
        <v>199</v>
      </c>
      <c r="C3416" t="s">
        <v>197</v>
      </c>
      <c r="D3416" t="s">
        <v>150</v>
      </c>
      <c r="E3416" t="s">
        <v>161</v>
      </c>
      <c r="F3416">
        <v>475</v>
      </c>
      <c r="G3416">
        <v>426</v>
      </c>
      <c r="H3416">
        <v>89.684210526315795</v>
      </c>
      <c r="I3416">
        <v>110</v>
      </c>
      <c r="J3416">
        <v>2</v>
      </c>
      <c r="K3416">
        <v>32</v>
      </c>
      <c r="L3416">
        <v>44</v>
      </c>
    </row>
    <row r="3417" spans="1:12" x14ac:dyDescent="0.35">
      <c r="A3417" t="str">
        <f t="shared" si="54"/>
        <v>31 DayOctober-December 2023NHS Ayrshire &amp; ArranUrological</v>
      </c>
      <c r="B3417" t="s">
        <v>199</v>
      </c>
      <c r="C3417" t="s">
        <v>197</v>
      </c>
      <c r="D3417" t="s">
        <v>162</v>
      </c>
      <c r="E3417" t="s">
        <v>161</v>
      </c>
      <c r="F3417">
        <v>91</v>
      </c>
      <c r="G3417">
        <v>89</v>
      </c>
      <c r="H3417">
        <v>97.802197802197796</v>
      </c>
      <c r="I3417">
        <v>35</v>
      </c>
      <c r="J3417">
        <v>2</v>
      </c>
      <c r="K3417">
        <v>8</v>
      </c>
      <c r="L3417">
        <v>13</v>
      </c>
    </row>
    <row r="3418" spans="1:12" x14ac:dyDescent="0.35">
      <c r="A3418" t="str">
        <f t="shared" si="54"/>
        <v>31 DayOctober-December 2023NHS BordersUrological</v>
      </c>
      <c r="B3418" t="s">
        <v>199</v>
      </c>
      <c r="C3418" t="s">
        <v>197</v>
      </c>
      <c r="D3418" t="s">
        <v>0</v>
      </c>
      <c r="E3418" t="s">
        <v>161</v>
      </c>
      <c r="F3418">
        <v>15</v>
      </c>
      <c r="G3418">
        <v>15</v>
      </c>
      <c r="H3418">
        <v>100</v>
      </c>
      <c r="I3418">
        <v>28</v>
      </c>
      <c r="J3418">
        <v>2</v>
      </c>
    </row>
    <row r="3419" spans="1:12" x14ac:dyDescent="0.35">
      <c r="A3419" t="str">
        <f t="shared" si="54"/>
        <v>31 DayOctober-December 2023NHS Dumfries &amp; GallowayUrological</v>
      </c>
      <c r="B3419" t="s">
        <v>199</v>
      </c>
      <c r="C3419" t="s">
        <v>197</v>
      </c>
      <c r="D3419" t="s">
        <v>163</v>
      </c>
      <c r="E3419" t="s">
        <v>161</v>
      </c>
      <c r="F3419">
        <v>60</v>
      </c>
      <c r="G3419">
        <v>59</v>
      </c>
      <c r="H3419">
        <v>98.3333333333333</v>
      </c>
      <c r="I3419">
        <v>49</v>
      </c>
      <c r="J3419">
        <v>0</v>
      </c>
      <c r="K3419">
        <v>9</v>
      </c>
      <c r="L3419">
        <v>30</v>
      </c>
    </row>
    <row r="3420" spans="1:12" x14ac:dyDescent="0.35">
      <c r="A3420" t="str">
        <f t="shared" si="54"/>
        <v>31 DayOctober-December 2023NHS FifeUrological</v>
      </c>
      <c r="B3420" t="s">
        <v>199</v>
      </c>
      <c r="C3420" t="s">
        <v>197</v>
      </c>
      <c r="D3420" t="s">
        <v>164</v>
      </c>
      <c r="E3420" t="s">
        <v>161</v>
      </c>
      <c r="F3420">
        <v>111</v>
      </c>
      <c r="G3420">
        <v>89</v>
      </c>
      <c r="H3420">
        <v>80.180180180180201</v>
      </c>
      <c r="I3420">
        <v>170</v>
      </c>
      <c r="J3420">
        <v>0</v>
      </c>
      <c r="K3420">
        <v>52</v>
      </c>
      <c r="L3420">
        <v>86</v>
      </c>
    </row>
    <row r="3421" spans="1:12" x14ac:dyDescent="0.35">
      <c r="A3421" t="str">
        <f t="shared" si="54"/>
        <v>31 DayOctober-December 2023NHS Forth ValleyUrological</v>
      </c>
      <c r="B3421" t="s">
        <v>199</v>
      </c>
      <c r="C3421" t="s">
        <v>197</v>
      </c>
      <c r="D3421" t="s">
        <v>165</v>
      </c>
      <c r="E3421" t="s">
        <v>161</v>
      </c>
      <c r="F3421">
        <v>101</v>
      </c>
      <c r="G3421">
        <v>97</v>
      </c>
      <c r="H3421">
        <v>96.039603960395993</v>
      </c>
      <c r="I3421">
        <v>49</v>
      </c>
      <c r="J3421">
        <v>0</v>
      </c>
      <c r="K3421">
        <v>27</v>
      </c>
      <c r="L3421">
        <v>31</v>
      </c>
    </row>
    <row r="3422" spans="1:12" x14ac:dyDescent="0.35">
      <c r="A3422" t="str">
        <f t="shared" si="54"/>
        <v>31 DayOctober-December 2023NHS GrampianUrological</v>
      </c>
      <c r="B3422" t="s">
        <v>199</v>
      </c>
      <c r="C3422" t="s">
        <v>197</v>
      </c>
      <c r="D3422" t="s">
        <v>166</v>
      </c>
      <c r="E3422" t="s">
        <v>161</v>
      </c>
      <c r="F3422">
        <v>224</v>
      </c>
      <c r="G3422">
        <v>182</v>
      </c>
      <c r="H3422">
        <v>81.25</v>
      </c>
      <c r="I3422">
        <v>110</v>
      </c>
      <c r="J3422">
        <v>2</v>
      </c>
      <c r="K3422">
        <v>44</v>
      </c>
      <c r="L3422">
        <v>54</v>
      </c>
    </row>
    <row r="3423" spans="1:12" x14ac:dyDescent="0.35">
      <c r="A3423" t="str">
        <f t="shared" si="54"/>
        <v>31 DayOctober-December 2023NHS Greater Glasgow &amp; ClydeUrological</v>
      </c>
      <c r="B3423" t="s">
        <v>199</v>
      </c>
      <c r="C3423" t="s">
        <v>197</v>
      </c>
      <c r="D3423" t="s">
        <v>11</v>
      </c>
      <c r="E3423" t="s">
        <v>161</v>
      </c>
      <c r="F3423">
        <v>480</v>
      </c>
      <c r="G3423">
        <v>402</v>
      </c>
      <c r="H3423">
        <v>83.75</v>
      </c>
      <c r="I3423">
        <v>85</v>
      </c>
      <c r="J3423">
        <v>2</v>
      </c>
      <c r="K3423">
        <v>47</v>
      </c>
      <c r="L3423">
        <v>57</v>
      </c>
    </row>
    <row r="3424" spans="1:12" x14ac:dyDescent="0.35">
      <c r="A3424" t="str">
        <f t="shared" si="54"/>
        <v>31 DayOctober-December 2023NHS HighlandUrological</v>
      </c>
      <c r="B3424" t="s">
        <v>199</v>
      </c>
      <c r="C3424" t="s">
        <v>197</v>
      </c>
      <c r="D3424" t="s">
        <v>1</v>
      </c>
      <c r="E3424" t="s">
        <v>161</v>
      </c>
      <c r="F3424">
        <v>109</v>
      </c>
      <c r="G3424">
        <v>107</v>
      </c>
      <c r="H3424">
        <v>98.165137614678898</v>
      </c>
      <c r="I3424">
        <v>54</v>
      </c>
      <c r="J3424">
        <v>0</v>
      </c>
      <c r="K3424">
        <v>20</v>
      </c>
      <c r="L3424">
        <v>23</v>
      </c>
    </row>
    <row r="3425" spans="1:12" x14ac:dyDescent="0.35">
      <c r="A3425" t="str">
        <f t="shared" si="54"/>
        <v>31 DayOctober-December 2023NHS LanarkshireUrological</v>
      </c>
      <c r="B3425" t="s">
        <v>199</v>
      </c>
      <c r="C3425" t="s">
        <v>197</v>
      </c>
      <c r="D3425" t="s">
        <v>2</v>
      </c>
      <c r="E3425" t="s">
        <v>161</v>
      </c>
      <c r="F3425">
        <v>134</v>
      </c>
      <c r="G3425">
        <v>126</v>
      </c>
      <c r="H3425">
        <v>94.029850746268707</v>
      </c>
      <c r="I3425">
        <v>58</v>
      </c>
      <c r="J3425">
        <v>2</v>
      </c>
      <c r="K3425">
        <v>15</v>
      </c>
      <c r="L3425">
        <v>36</v>
      </c>
    </row>
    <row r="3426" spans="1:12" x14ac:dyDescent="0.35">
      <c r="A3426" t="str">
        <f t="shared" si="54"/>
        <v>31 DayOctober-December 2023NHS LothianUrological</v>
      </c>
      <c r="B3426" t="s">
        <v>199</v>
      </c>
      <c r="C3426" t="s">
        <v>197</v>
      </c>
      <c r="D3426" t="s">
        <v>3</v>
      </c>
      <c r="E3426" t="s">
        <v>161</v>
      </c>
      <c r="F3426">
        <v>265</v>
      </c>
      <c r="G3426">
        <v>222</v>
      </c>
      <c r="H3426">
        <v>83.7735849056604</v>
      </c>
      <c r="I3426">
        <v>172</v>
      </c>
      <c r="J3426">
        <v>2</v>
      </c>
      <c r="K3426">
        <v>73</v>
      </c>
      <c r="L3426">
        <v>110</v>
      </c>
    </row>
    <row r="3427" spans="1:12" x14ac:dyDescent="0.35">
      <c r="A3427" t="str">
        <f t="shared" si="54"/>
        <v>31 DayOctober-December 2023NHS ScotlandUrological</v>
      </c>
      <c r="B3427" t="s">
        <v>199</v>
      </c>
      <c r="C3427" t="s">
        <v>197</v>
      </c>
      <c r="D3427" t="s">
        <v>8</v>
      </c>
      <c r="E3427" t="s">
        <v>161</v>
      </c>
      <c r="F3427">
        <v>1732</v>
      </c>
      <c r="G3427">
        <v>1525</v>
      </c>
      <c r="H3427">
        <v>88.048498845265598</v>
      </c>
      <c r="I3427">
        <v>172</v>
      </c>
      <c r="J3427">
        <v>2</v>
      </c>
      <c r="K3427">
        <v>36</v>
      </c>
      <c r="L3427">
        <v>54</v>
      </c>
    </row>
    <row r="3428" spans="1:12" x14ac:dyDescent="0.35">
      <c r="A3428" t="str">
        <f t="shared" si="54"/>
        <v>31 DayOctober-December 2023NHS ShetlandUrological</v>
      </c>
      <c r="B3428" t="s">
        <v>199</v>
      </c>
      <c r="C3428" t="s">
        <v>197</v>
      </c>
      <c r="D3428" t="s">
        <v>5</v>
      </c>
      <c r="E3428" t="s">
        <v>161</v>
      </c>
      <c r="F3428">
        <v>3</v>
      </c>
      <c r="G3428">
        <v>3</v>
      </c>
      <c r="H3428">
        <v>100</v>
      </c>
      <c r="I3428">
        <v>18</v>
      </c>
      <c r="J3428">
        <v>0</v>
      </c>
    </row>
    <row r="3429" spans="1:12" x14ac:dyDescent="0.35">
      <c r="A3429" t="str">
        <f t="shared" si="54"/>
        <v>31 DayOctober-December 2023NHS TaysideUrological</v>
      </c>
      <c r="B3429" t="s">
        <v>199</v>
      </c>
      <c r="C3429" t="s">
        <v>197</v>
      </c>
      <c r="D3429" t="s">
        <v>6</v>
      </c>
      <c r="E3429" t="s">
        <v>161</v>
      </c>
      <c r="F3429">
        <v>131</v>
      </c>
      <c r="G3429">
        <v>126</v>
      </c>
      <c r="H3429">
        <v>96.183206106870202</v>
      </c>
      <c r="I3429">
        <v>51</v>
      </c>
      <c r="J3429">
        <v>2</v>
      </c>
      <c r="K3429">
        <v>22</v>
      </c>
      <c r="L3429">
        <v>30</v>
      </c>
    </row>
    <row r="3430" spans="1:12" x14ac:dyDescent="0.35">
      <c r="A3430" t="str">
        <f t="shared" si="54"/>
        <v>31 DayOctober-December 2023NHS Western IslesUrological</v>
      </c>
      <c r="B3430" t="s">
        <v>199</v>
      </c>
      <c r="C3430" t="s">
        <v>197</v>
      </c>
      <c r="D3430" t="s">
        <v>7</v>
      </c>
      <c r="E3430" t="s">
        <v>161</v>
      </c>
      <c r="F3430">
        <v>8</v>
      </c>
      <c r="G3430">
        <v>8</v>
      </c>
      <c r="H3430">
        <v>100</v>
      </c>
      <c r="I3430">
        <v>2</v>
      </c>
      <c r="J3430">
        <v>2</v>
      </c>
    </row>
    <row r="3431" spans="1:12" x14ac:dyDescent="0.35">
      <c r="A3431" t="str">
        <f t="shared" si="54"/>
        <v>31 DayOctober-December 2023SCANUrological</v>
      </c>
      <c r="B3431" t="s">
        <v>199</v>
      </c>
      <c r="C3431" t="s">
        <v>197</v>
      </c>
      <c r="D3431" t="s">
        <v>9</v>
      </c>
      <c r="E3431" t="s">
        <v>161</v>
      </c>
      <c r="F3431">
        <v>451</v>
      </c>
      <c r="G3431">
        <v>385</v>
      </c>
      <c r="H3431">
        <v>85.365853658536594</v>
      </c>
      <c r="I3431">
        <v>172</v>
      </c>
      <c r="J3431">
        <v>2</v>
      </c>
      <c r="K3431">
        <v>51</v>
      </c>
      <c r="L3431">
        <v>104</v>
      </c>
    </row>
    <row r="3432" spans="1:12" x14ac:dyDescent="0.35">
      <c r="A3432" t="str">
        <f t="shared" si="54"/>
        <v>31 DayOctober-December 2023WOSCANUrological</v>
      </c>
      <c r="B3432" t="s">
        <v>199</v>
      </c>
      <c r="C3432" t="s">
        <v>197</v>
      </c>
      <c r="D3432" t="s">
        <v>10</v>
      </c>
      <c r="E3432" t="s">
        <v>161</v>
      </c>
      <c r="F3432">
        <v>806</v>
      </c>
      <c r="G3432">
        <v>714</v>
      </c>
      <c r="H3432">
        <v>88.585607940446593</v>
      </c>
      <c r="I3432">
        <v>85</v>
      </c>
      <c r="J3432">
        <v>2</v>
      </c>
      <c r="K3432">
        <v>34</v>
      </c>
      <c r="L3432">
        <v>50</v>
      </c>
    </row>
    <row r="3433" spans="1:12" x14ac:dyDescent="0.35">
      <c r="A3433" t="str">
        <f t="shared" si="54"/>
        <v>31 DayOctober-December 2023NCAUrology - Bladder</v>
      </c>
      <c r="B3433" t="s">
        <v>199</v>
      </c>
      <c r="C3433" t="s">
        <v>197</v>
      </c>
      <c r="D3433" t="s">
        <v>150</v>
      </c>
      <c r="E3433" t="s">
        <v>157</v>
      </c>
      <c r="F3433">
        <v>53</v>
      </c>
      <c r="G3433">
        <v>29</v>
      </c>
      <c r="H3433">
        <v>54.716981132075503</v>
      </c>
      <c r="I3433">
        <v>110</v>
      </c>
      <c r="J3433">
        <v>29</v>
      </c>
      <c r="K3433">
        <v>60</v>
      </c>
      <c r="L3433">
        <v>68</v>
      </c>
    </row>
    <row r="3434" spans="1:12" x14ac:dyDescent="0.35">
      <c r="A3434" t="str">
        <f t="shared" si="54"/>
        <v>31 DayOctober-December 2023NHS Ayrshire &amp; ArranUrology - Bladder</v>
      </c>
      <c r="B3434" t="s">
        <v>199</v>
      </c>
      <c r="C3434" t="s">
        <v>197</v>
      </c>
      <c r="D3434" t="s">
        <v>162</v>
      </c>
      <c r="E3434" t="s">
        <v>157</v>
      </c>
      <c r="F3434">
        <v>8</v>
      </c>
      <c r="G3434">
        <v>6</v>
      </c>
      <c r="H3434">
        <v>75</v>
      </c>
      <c r="I3434">
        <v>35</v>
      </c>
      <c r="J3434">
        <v>10</v>
      </c>
    </row>
    <row r="3435" spans="1:12" x14ac:dyDescent="0.35">
      <c r="A3435" t="str">
        <f t="shared" si="54"/>
        <v>31 DayOctober-December 2023NHS BordersUrology - Bladder</v>
      </c>
      <c r="B3435" t="s">
        <v>199</v>
      </c>
      <c r="C3435" t="s">
        <v>197</v>
      </c>
      <c r="D3435" t="s">
        <v>0</v>
      </c>
      <c r="E3435" t="s">
        <v>157</v>
      </c>
      <c r="F3435">
        <v>4</v>
      </c>
      <c r="G3435">
        <v>4</v>
      </c>
      <c r="H3435">
        <v>100</v>
      </c>
      <c r="I3435">
        <v>13</v>
      </c>
      <c r="J3435">
        <v>8</v>
      </c>
    </row>
    <row r="3436" spans="1:12" x14ac:dyDescent="0.35">
      <c r="A3436" t="str">
        <f t="shared" si="54"/>
        <v>31 DayOctober-December 2023NHS Dumfries &amp; GallowayUrology - Bladder</v>
      </c>
      <c r="B3436" t="s">
        <v>199</v>
      </c>
      <c r="C3436" t="s">
        <v>197</v>
      </c>
      <c r="D3436" t="s">
        <v>163</v>
      </c>
      <c r="E3436" t="s">
        <v>157</v>
      </c>
      <c r="F3436">
        <v>10</v>
      </c>
      <c r="G3436">
        <v>9</v>
      </c>
      <c r="H3436">
        <v>90</v>
      </c>
      <c r="I3436">
        <v>49</v>
      </c>
      <c r="J3436">
        <v>20</v>
      </c>
    </row>
    <row r="3437" spans="1:12" x14ac:dyDescent="0.35">
      <c r="A3437" t="str">
        <f t="shared" si="54"/>
        <v>31 DayOctober-December 2023NHS FifeUrology - Bladder</v>
      </c>
      <c r="B3437" t="s">
        <v>199</v>
      </c>
      <c r="C3437" t="s">
        <v>197</v>
      </c>
      <c r="D3437" t="s">
        <v>164</v>
      </c>
      <c r="E3437" t="s">
        <v>157</v>
      </c>
      <c r="F3437">
        <v>13</v>
      </c>
      <c r="G3437">
        <v>10</v>
      </c>
      <c r="H3437">
        <v>76.923076923076906</v>
      </c>
      <c r="I3437">
        <v>88</v>
      </c>
      <c r="J3437">
        <v>23</v>
      </c>
    </row>
    <row r="3438" spans="1:12" x14ac:dyDescent="0.35">
      <c r="A3438" t="str">
        <f t="shared" si="54"/>
        <v>31 DayOctober-December 2023NHS Forth ValleyUrology - Bladder</v>
      </c>
      <c r="B3438" t="s">
        <v>199</v>
      </c>
      <c r="C3438" t="s">
        <v>197</v>
      </c>
      <c r="D3438" t="s">
        <v>165</v>
      </c>
      <c r="E3438" t="s">
        <v>157</v>
      </c>
      <c r="F3438">
        <v>14</v>
      </c>
      <c r="G3438">
        <v>10</v>
      </c>
      <c r="H3438">
        <v>71.428571428571402</v>
      </c>
      <c r="I3438">
        <v>49</v>
      </c>
      <c r="J3438">
        <v>29</v>
      </c>
    </row>
    <row r="3439" spans="1:12" x14ac:dyDescent="0.35">
      <c r="A3439" t="str">
        <f t="shared" si="54"/>
        <v>31 DayOctober-December 2023NHS GrampianUrology - Bladder</v>
      </c>
      <c r="B3439" t="s">
        <v>199</v>
      </c>
      <c r="C3439" t="s">
        <v>197</v>
      </c>
      <c r="D3439" t="s">
        <v>166</v>
      </c>
      <c r="E3439" t="s">
        <v>157</v>
      </c>
      <c r="F3439">
        <v>37</v>
      </c>
      <c r="G3439">
        <v>14</v>
      </c>
      <c r="H3439">
        <v>37.837837837837803</v>
      </c>
      <c r="I3439">
        <v>110</v>
      </c>
      <c r="J3439">
        <v>36</v>
      </c>
    </row>
    <row r="3440" spans="1:12" x14ac:dyDescent="0.35">
      <c r="A3440" t="str">
        <f t="shared" si="54"/>
        <v>31 DayOctober-December 2023NHS Greater Glasgow &amp; ClydeUrology - Bladder</v>
      </c>
      <c r="B3440" t="s">
        <v>199</v>
      </c>
      <c r="C3440" t="s">
        <v>197</v>
      </c>
      <c r="D3440" t="s">
        <v>11</v>
      </c>
      <c r="E3440" t="s">
        <v>157</v>
      </c>
      <c r="F3440">
        <v>54</v>
      </c>
      <c r="G3440">
        <v>37</v>
      </c>
      <c r="H3440">
        <v>68.518518518518505</v>
      </c>
      <c r="I3440">
        <v>68</v>
      </c>
      <c r="J3440">
        <v>23</v>
      </c>
      <c r="K3440">
        <v>49</v>
      </c>
      <c r="L3440">
        <v>53</v>
      </c>
    </row>
    <row r="3441" spans="1:12" x14ac:dyDescent="0.35">
      <c r="A3441" t="str">
        <f t="shared" si="54"/>
        <v>31 DayOctober-December 2023NHS HighlandUrology - Bladder</v>
      </c>
      <c r="B3441" t="s">
        <v>199</v>
      </c>
      <c r="C3441" t="s">
        <v>197</v>
      </c>
      <c r="D3441" t="s">
        <v>1</v>
      </c>
      <c r="E3441" t="s">
        <v>157</v>
      </c>
      <c r="F3441">
        <v>4</v>
      </c>
      <c r="G3441">
        <v>3</v>
      </c>
      <c r="H3441">
        <v>75</v>
      </c>
      <c r="I3441">
        <v>33</v>
      </c>
      <c r="J3441">
        <v>20</v>
      </c>
    </row>
    <row r="3442" spans="1:12" x14ac:dyDescent="0.35">
      <c r="A3442" t="str">
        <f t="shared" si="54"/>
        <v>31 DayOctober-December 2023NHS LanarkshireUrology - Bladder</v>
      </c>
      <c r="B3442" t="s">
        <v>199</v>
      </c>
      <c r="C3442" t="s">
        <v>197</v>
      </c>
      <c r="D3442" t="s">
        <v>2</v>
      </c>
      <c r="E3442" t="s">
        <v>157</v>
      </c>
      <c r="F3442">
        <v>17</v>
      </c>
      <c r="G3442">
        <v>12</v>
      </c>
      <c r="H3442">
        <v>70.588235294117695</v>
      </c>
      <c r="I3442">
        <v>58</v>
      </c>
      <c r="J3442">
        <v>12</v>
      </c>
    </row>
    <row r="3443" spans="1:12" x14ac:dyDescent="0.35">
      <c r="A3443" t="str">
        <f t="shared" si="54"/>
        <v>31 DayOctober-December 2023NHS LothianUrology - Bladder</v>
      </c>
      <c r="B3443" t="s">
        <v>199</v>
      </c>
      <c r="C3443" t="s">
        <v>197</v>
      </c>
      <c r="D3443" t="s">
        <v>3</v>
      </c>
      <c r="E3443" t="s">
        <v>157</v>
      </c>
      <c r="F3443">
        <v>32</v>
      </c>
      <c r="G3443">
        <v>26</v>
      </c>
      <c r="H3443">
        <v>81.25</v>
      </c>
      <c r="I3443">
        <v>62</v>
      </c>
      <c r="J3443">
        <v>22</v>
      </c>
    </row>
    <row r="3444" spans="1:12" x14ac:dyDescent="0.35">
      <c r="A3444" t="str">
        <f t="shared" si="54"/>
        <v>31 DayOctober-December 2023NHS ScotlandUrology - Bladder</v>
      </c>
      <c r="B3444" t="s">
        <v>199</v>
      </c>
      <c r="C3444" t="s">
        <v>197</v>
      </c>
      <c r="D3444" t="s">
        <v>8</v>
      </c>
      <c r="E3444" t="s">
        <v>157</v>
      </c>
      <c r="F3444">
        <v>205</v>
      </c>
      <c r="G3444">
        <v>143</v>
      </c>
      <c r="H3444">
        <v>69.756097560975604</v>
      </c>
      <c r="I3444">
        <v>110</v>
      </c>
      <c r="J3444">
        <v>24</v>
      </c>
      <c r="K3444">
        <v>49</v>
      </c>
      <c r="L3444">
        <v>58</v>
      </c>
    </row>
    <row r="3445" spans="1:12" x14ac:dyDescent="0.35">
      <c r="A3445" t="str">
        <f t="shared" si="54"/>
        <v>31 DayOctober-December 2023NHS ShetlandUrology - Bladder</v>
      </c>
      <c r="B3445" t="s">
        <v>199</v>
      </c>
      <c r="C3445" t="s">
        <v>197</v>
      </c>
      <c r="D3445" t="s">
        <v>5</v>
      </c>
      <c r="E3445" t="s">
        <v>157</v>
      </c>
      <c r="F3445">
        <v>1</v>
      </c>
      <c r="G3445">
        <v>1</v>
      </c>
      <c r="H3445">
        <v>100</v>
      </c>
      <c r="I3445">
        <v>18</v>
      </c>
    </row>
    <row r="3446" spans="1:12" x14ac:dyDescent="0.35">
      <c r="A3446" t="str">
        <f t="shared" si="54"/>
        <v>31 DayOctober-December 2023NHS TaysideUrology - Bladder</v>
      </c>
      <c r="B3446" t="s">
        <v>199</v>
      </c>
      <c r="C3446" t="s">
        <v>197</v>
      </c>
      <c r="D3446" t="s">
        <v>6</v>
      </c>
      <c r="E3446" t="s">
        <v>157</v>
      </c>
      <c r="F3446">
        <v>11</v>
      </c>
      <c r="G3446">
        <v>11</v>
      </c>
      <c r="H3446">
        <v>100</v>
      </c>
      <c r="I3446">
        <v>29</v>
      </c>
      <c r="J3446">
        <v>0</v>
      </c>
    </row>
    <row r="3447" spans="1:12" x14ac:dyDescent="0.35">
      <c r="A3447" t="str">
        <f t="shared" si="54"/>
        <v>31 DayOctober-December 2023SCANUrology - Bladder</v>
      </c>
      <c r="B3447" t="s">
        <v>199</v>
      </c>
      <c r="C3447" t="s">
        <v>197</v>
      </c>
      <c r="D3447" t="s">
        <v>9</v>
      </c>
      <c r="E3447" t="s">
        <v>157</v>
      </c>
      <c r="F3447">
        <v>59</v>
      </c>
      <c r="G3447">
        <v>49</v>
      </c>
      <c r="H3447">
        <v>83.0508474576271</v>
      </c>
      <c r="I3447">
        <v>88</v>
      </c>
      <c r="J3447">
        <v>22</v>
      </c>
      <c r="K3447">
        <v>39</v>
      </c>
      <c r="L3447">
        <v>47</v>
      </c>
    </row>
    <row r="3448" spans="1:12" x14ac:dyDescent="0.35">
      <c r="A3448" t="str">
        <f t="shared" si="54"/>
        <v>31 DayOctober-December 2023WOSCANUrology - Bladder</v>
      </c>
      <c r="B3448" t="s">
        <v>199</v>
      </c>
      <c r="C3448" t="s">
        <v>197</v>
      </c>
      <c r="D3448" t="s">
        <v>10</v>
      </c>
      <c r="E3448" t="s">
        <v>157</v>
      </c>
      <c r="F3448">
        <v>93</v>
      </c>
      <c r="G3448">
        <v>65</v>
      </c>
      <c r="H3448">
        <v>69.892473118279597</v>
      </c>
      <c r="I3448">
        <v>68</v>
      </c>
      <c r="J3448">
        <v>23</v>
      </c>
      <c r="K3448">
        <v>48</v>
      </c>
      <c r="L3448">
        <v>50</v>
      </c>
    </row>
    <row r="3449" spans="1:12" x14ac:dyDescent="0.35">
      <c r="A3449" t="str">
        <f t="shared" si="54"/>
        <v>31 DayOctober-December 2023NCAUrology - Other</v>
      </c>
      <c r="B3449" t="s">
        <v>199</v>
      </c>
      <c r="C3449" t="s">
        <v>197</v>
      </c>
      <c r="D3449" t="s">
        <v>150</v>
      </c>
      <c r="E3449" t="s">
        <v>158</v>
      </c>
      <c r="F3449">
        <v>84</v>
      </c>
      <c r="G3449">
        <v>78</v>
      </c>
      <c r="H3449">
        <v>92.857142857142904</v>
      </c>
      <c r="I3449">
        <v>54</v>
      </c>
      <c r="J3449">
        <v>12</v>
      </c>
      <c r="K3449">
        <v>30</v>
      </c>
      <c r="L3449">
        <v>38</v>
      </c>
    </row>
    <row r="3450" spans="1:12" x14ac:dyDescent="0.35">
      <c r="A3450" t="str">
        <f t="shared" si="54"/>
        <v>31 DayOctober-December 2023NHS Ayrshire &amp; ArranUrology - Other</v>
      </c>
      <c r="B3450" t="s">
        <v>199</v>
      </c>
      <c r="C3450" t="s">
        <v>197</v>
      </c>
      <c r="D3450" t="s">
        <v>162</v>
      </c>
      <c r="E3450" t="s">
        <v>158</v>
      </c>
      <c r="F3450">
        <v>6</v>
      </c>
      <c r="G3450">
        <v>6</v>
      </c>
      <c r="H3450">
        <v>100</v>
      </c>
      <c r="I3450">
        <v>13</v>
      </c>
      <c r="J3450">
        <v>5</v>
      </c>
    </row>
    <row r="3451" spans="1:12" x14ac:dyDescent="0.35">
      <c r="A3451" t="str">
        <f t="shared" si="54"/>
        <v>31 DayOctober-December 2023NHS BordersUrology - Other</v>
      </c>
      <c r="B3451" t="s">
        <v>199</v>
      </c>
      <c r="C3451" t="s">
        <v>197</v>
      </c>
      <c r="D3451" t="s">
        <v>0</v>
      </c>
      <c r="E3451" t="s">
        <v>158</v>
      </c>
      <c r="F3451">
        <v>3</v>
      </c>
      <c r="G3451">
        <v>3</v>
      </c>
      <c r="H3451">
        <v>100</v>
      </c>
      <c r="I3451">
        <v>28</v>
      </c>
      <c r="J3451">
        <v>7</v>
      </c>
    </row>
    <row r="3452" spans="1:12" x14ac:dyDescent="0.35">
      <c r="A3452" t="str">
        <f t="shared" si="54"/>
        <v>31 DayOctober-December 2023NHS Dumfries &amp; GallowayUrology - Other</v>
      </c>
      <c r="B3452" t="s">
        <v>199</v>
      </c>
      <c r="C3452" t="s">
        <v>197</v>
      </c>
      <c r="D3452" t="s">
        <v>163</v>
      </c>
      <c r="E3452" t="s">
        <v>158</v>
      </c>
      <c r="F3452">
        <v>6</v>
      </c>
      <c r="G3452">
        <v>6</v>
      </c>
      <c r="H3452">
        <v>100</v>
      </c>
      <c r="I3452">
        <v>9</v>
      </c>
      <c r="J3452">
        <v>0</v>
      </c>
    </row>
    <row r="3453" spans="1:12" x14ac:dyDescent="0.35">
      <c r="A3453" t="str">
        <f t="shared" si="54"/>
        <v>31 DayOctober-December 2023NHS FifeUrology - Other</v>
      </c>
      <c r="B3453" t="s">
        <v>199</v>
      </c>
      <c r="C3453" t="s">
        <v>197</v>
      </c>
      <c r="D3453" t="s">
        <v>164</v>
      </c>
      <c r="E3453" t="s">
        <v>158</v>
      </c>
      <c r="F3453">
        <v>16</v>
      </c>
      <c r="G3453">
        <v>11</v>
      </c>
      <c r="H3453">
        <v>68.75</v>
      </c>
      <c r="I3453">
        <v>50</v>
      </c>
      <c r="J3453">
        <v>21</v>
      </c>
    </row>
    <row r="3454" spans="1:12" x14ac:dyDescent="0.35">
      <c r="A3454" t="str">
        <f t="shared" si="54"/>
        <v>31 DayOctober-December 2023NHS Forth ValleyUrology - Other</v>
      </c>
      <c r="B3454" t="s">
        <v>199</v>
      </c>
      <c r="C3454" t="s">
        <v>197</v>
      </c>
      <c r="D3454" t="s">
        <v>165</v>
      </c>
      <c r="E3454" t="s">
        <v>158</v>
      </c>
      <c r="F3454">
        <v>23</v>
      </c>
      <c r="G3454">
        <v>23</v>
      </c>
      <c r="H3454">
        <v>100</v>
      </c>
      <c r="I3454">
        <v>27</v>
      </c>
      <c r="J3454">
        <v>2</v>
      </c>
    </row>
    <row r="3455" spans="1:12" x14ac:dyDescent="0.35">
      <c r="A3455" t="str">
        <f t="shared" si="54"/>
        <v>31 DayOctober-December 2023NHS GrampianUrology - Other</v>
      </c>
      <c r="B3455" t="s">
        <v>199</v>
      </c>
      <c r="C3455" t="s">
        <v>197</v>
      </c>
      <c r="D3455" t="s">
        <v>166</v>
      </c>
      <c r="E3455" t="s">
        <v>158</v>
      </c>
      <c r="F3455">
        <v>37</v>
      </c>
      <c r="G3455">
        <v>35</v>
      </c>
      <c r="H3455">
        <v>94.594594594594597</v>
      </c>
      <c r="I3455">
        <v>44</v>
      </c>
      <c r="J3455">
        <v>8</v>
      </c>
    </row>
    <row r="3456" spans="1:12" x14ac:dyDescent="0.35">
      <c r="A3456" t="str">
        <f t="shared" si="54"/>
        <v>31 DayOctober-December 2023NHS Greater Glasgow &amp; ClydeUrology - Other</v>
      </c>
      <c r="B3456" t="s">
        <v>199</v>
      </c>
      <c r="C3456" t="s">
        <v>197</v>
      </c>
      <c r="D3456" t="s">
        <v>11</v>
      </c>
      <c r="E3456" t="s">
        <v>158</v>
      </c>
      <c r="F3456">
        <v>98</v>
      </c>
      <c r="G3456">
        <v>95</v>
      </c>
      <c r="H3456">
        <v>96.938775510204096</v>
      </c>
      <c r="I3456">
        <v>57</v>
      </c>
      <c r="J3456">
        <v>13</v>
      </c>
      <c r="K3456">
        <v>22</v>
      </c>
      <c r="L3456">
        <v>27</v>
      </c>
    </row>
    <row r="3457" spans="1:12" x14ac:dyDescent="0.35">
      <c r="A3457" t="str">
        <f t="shared" si="54"/>
        <v>31 DayOctober-December 2023NHS HighlandUrology - Other</v>
      </c>
      <c r="B3457" t="s">
        <v>199</v>
      </c>
      <c r="C3457" t="s">
        <v>197</v>
      </c>
      <c r="D3457" t="s">
        <v>1</v>
      </c>
      <c r="E3457" t="s">
        <v>158</v>
      </c>
      <c r="F3457">
        <v>24</v>
      </c>
      <c r="G3457">
        <v>23</v>
      </c>
      <c r="H3457">
        <v>95.8333333333333</v>
      </c>
      <c r="I3457">
        <v>54</v>
      </c>
      <c r="J3457">
        <v>18</v>
      </c>
    </row>
    <row r="3458" spans="1:12" x14ac:dyDescent="0.35">
      <c r="A3458" t="str">
        <f t="shared" si="54"/>
        <v>31 DayOctober-December 2023NHS LanarkshireUrology - Other</v>
      </c>
      <c r="B3458" t="s">
        <v>199</v>
      </c>
      <c r="C3458" t="s">
        <v>197</v>
      </c>
      <c r="D3458" t="s">
        <v>2</v>
      </c>
      <c r="E3458" t="s">
        <v>158</v>
      </c>
      <c r="F3458">
        <v>17</v>
      </c>
      <c r="G3458">
        <v>14</v>
      </c>
      <c r="H3458">
        <v>82.352941176470594</v>
      </c>
      <c r="I3458">
        <v>53</v>
      </c>
      <c r="J3458">
        <v>10</v>
      </c>
    </row>
    <row r="3459" spans="1:12" x14ac:dyDescent="0.35">
      <c r="A3459" t="str">
        <f t="shared" si="54"/>
        <v>31 DayOctober-December 2023NHS LothianUrology - Other</v>
      </c>
      <c r="B3459" t="s">
        <v>199</v>
      </c>
      <c r="C3459" t="s">
        <v>197</v>
      </c>
      <c r="D3459" t="s">
        <v>3</v>
      </c>
      <c r="E3459" t="s">
        <v>158</v>
      </c>
      <c r="F3459">
        <v>76</v>
      </c>
      <c r="G3459">
        <v>70</v>
      </c>
      <c r="H3459">
        <v>92.105263157894697</v>
      </c>
      <c r="I3459">
        <v>73</v>
      </c>
      <c r="J3459">
        <v>8</v>
      </c>
      <c r="K3459">
        <v>31</v>
      </c>
      <c r="L3459">
        <v>46</v>
      </c>
    </row>
    <row r="3460" spans="1:12" x14ac:dyDescent="0.35">
      <c r="A3460" t="str">
        <f t="shared" si="54"/>
        <v>31 DayOctober-December 2023NHS ScotlandUrology - Other</v>
      </c>
      <c r="B3460" t="s">
        <v>199</v>
      </c>
      <c r="C3460" t="s">
        <v>197</v>
      </c>
      <c r="D3460" t="s">
        <v>8</v>
      </c>
      <c r="E3460" t="s">
        <v>158</v>
      </c>
      <c r="F3460">
        <v>329</v>
      </c>
      <c r="G3460">
        <v>306</v>
      </c>
      <c r="H3460">
        <v>93.009118541033402</v>
      </c>
      <c r="I3460">
        <v>73</v>
      </c>
      <c r="J3460">
        <v>10</v>
      </c>
      <c r="K3460">
        <v>29</v>
      </c>
      <c r="L3460">
        <v>43</v>
      </c>
    </row>
    <row r="3461" spans="1:12" x14ac:dyDescent="0.35">
      <c r="A3461" t="str">
        <f t="shared" si="54"/>
        <v>31 DayOctober-December 2023NHS TaysideUrology - Other</v>
      </c>
      <c r="B3461" t="s">
        <v>199</v>
      </c>
      <c r="C3461" t="s">
        <v>197</v>
      </c>
      <c r="D3461" t="s">
        <v>6</v>
      </c>
      <c r="E3461" t="s">
        <v>158</v>
      </c>
      <c r="F3461">
        <v>22</v>
      </c>
      <c r="G3461">
        <v>19</v>
      </c>
      <c r="H3461">
        <v>86.363636363636402</v>
      </c>
      <c r="I3461">
        <v>51</v>
      </c>
      <c r="J3461">
        <v>10</v>
      </c>
    </row>
    <row r="3462" spans="1:12" x14ac:dyDescent="0.35">
      <c r="A3462" t="str">
        <f t="shared" si="54"/>
        <v>31 DayOctober-December 2023NHS Western IslesUrology - Other</v>
      </c>
      <c r="B3462" t="s">
        <v>199</v>
      </c>
      <c r="C3462" t="s">
        <v>197</v>
      </c>
      <c r="D3462" t="s">
        <v>7</v>
      </c>
      <c r="E3462" t="s">
        <v>158</v>
      </c>
      <c r="F3462">
        <v>1</v>
      </c>
      <c r="G3462">
        <v>1</v>
      </c>
      <c r="H3462">
        <v>100</v>
      </c>
      <c r="I3462">
        <v>0</v>
      </c>
    </row>
    <row r="3463" spans="1:12" x14ac:dyDescent="0.35">
      <c r="A3463" t="str">
        <f t="shared" si="54"/>
        <v>31 DayOctober-December 2023SCANUrology - Other</v>
      </c>
      <c r="B3463" t="s">
        <v>199</v>
      </c>
      <c r="C3463" t="s">
        <v>197</v>
      </c>
      <c r="D3463" t="s">
        <v>9</v>
      </c>
      <c r="E3463" t="s">
        <v>158</v>
      </c>
      <c r="F3463">
        <v>101</v>
      </c>
      <c r="G3463">
        <v>90</v>
      </c>
      <c r="H3463">
        <v>89.108910891089096</v>
      </c>
      <c r="I3463">
        <v>73</v>
      </c>
      <c r="J3463">
        <v>8</v>
      </c>
      <c r="K3463">
        <v>42</v>
      </c>
      <c r="L3463">
        <v>48</v>
      </c>
    </row>
    <row r="3464" spans="1:12" x14ac:dyDescent="0.35">
      <c r="A3464" t="str">
        <f t="shared" si="54"/>
        <v>31 DayOctober-December 2023WOSCANUrology - Other</v>
      </c>
      <c r="B3464" t="s">
        <v>199</v>
      </c>
      <c r="C3464" t="s">
        <v>197</v>
      </c>
      <c r="D3464" t="s">
        <v>10</v>
      </c>
      <c r="E3464" t="s">
        <v>158</v>
      </c>
      <c r="F3464">
        <v>144</v>
      </c>
      <c r="G3464">
        <v>138</v>
      </c>
      <c r="H3464">
        <v>95.8333333333333</v>
      </c>
      <c r="I3464">
        <v>57</v>
      </c>
      <c r="J3464">
        <v>10</v>
      </c>
      <c r="K3464">
        <v>24</v>
      </c>
      <c r="L3464">
        <v>28</v>
      </c>
    </row>
    <row r="3465" spans="1:12" x14ac:dyDescent="0.35">
      <c r="A3465" t="str">
        <f t="shared" si="54"/>
        <v>31 DayOctober-December 2023NCAUrology - Prostate</v>
      </c>
      <c r="B3465" t="s">
        <v>199</v>
      </c>
      <c r="C3465" t="s">
        <v>197</v>
      </c>
      <c r="D3465" t="s">
        <v>150</v>
      </c>
      <c r="E3465" t="s">
        <v>159</v>
      </c>
      <c r="F3465">
        <v>338</v>
      </c>
      <c r="G3465">
        <v>319</v>
      </c>
      <c r="H3465">
        <v>94.378698224852101</v>
      </c>
      <c r="I3465">
        <v>66</v>
      </c>
      <c r="J3465">
        <v>2</v>
      </c>
      <c r="K3465">
        <v>16</v>
      </c>
      <c r="L3465">
        <v>34</v>
      </c>
    </row>
    <row r="3466" spans="1:12" x14ac:dyDescent="0.35">
      <c r="A3466" t="str">
        <f t="shared" si="54"/>
        <v>31 DayOctober-December 2023NHS Ayrshire &amp; ArranUrology - Prostate</v>
      </c>
      <c r="B3466" t="s">
        <v>199</v>
      </c>
      <c r="C3466" t="s">
        <v>197</v>
      </c>
      <c r="D3466" t="s">
        <v>162</v>
      </c>
      <c r="E3466" t="s">
        <v>159</v>
      </c>
      <c r="F3466">
        <v>77</v>
      </c>
      <c r="G3466">
        <v>77</v>
      </c>
      <c r="H3466">
        <v>100</v>
      </c>
      <c r="I3466">
        <v>24</v>
      </c>
      <c r="J3466">
        <v>2</v>
      </c>
      <c r="K3466">
        <v>2</v>
      </c>
      <c r="L3466">
        <v>3</v>
      </c>
    </row>
    <row r="3467" spans="1:12" x14ac:dyDescent="0.35">
      <c r="A3467" t="str">
        <f t="shared" si="54"/>
        <v>31 DayOctober-December 2023NHS BordersUrology - Prostate</v>
      </c>
      <c r="B3467" t="s">
        <v>199</v>
      </c>
      <c r="C3467" t="s">
        <v>197</v>
      </c>
      <c r="D3467" t="s">
        <v>0</v>
      </c>
      <c r="E3467" t="s">
        <v>159</v>
      </c>
      <c r="F3467">
        <v>8</v>
      </c>
      <c r="G3467">
        <v>8</v>
      </c>
      <c r="H3467">
        <v>100</v>
      </c>
      <c r="I3467">
        <v>4</v>
      </c>
      <c r="J3467">
        <v>2</v>
      </c>
    </row>
    <row r="3468" spans="1:12" x14ac:dyDescent="0.35">
      <c r="A3468" t="str">
        <f t="shared" si="54"/>
        <v>31 DayOctober-December 2023NHS Dumfries &amp; GallowayUrology - Prostate</v>
      </c>
      <c r="B3468" t="s">
        <v>199</v>
      </c>
      <c r="C3468" t="s">
        <v>197</v>
      </c>
      <c r="D3468" t="s">
        <v>163</v>
      </c>
      <c r="E3468" t="s">
        <v>159</v>
      </c>
      <c r="F3468">
        <v>44</v>
      </c>
      <c r="G3468">
        <v>44</v>
      </c>
      <c r="H3468">
        <v>100</v>
      </c>
      <c r="I3468">
        <v>8</v>
      </c>
      <c r="J3468">
        <v>0</v>
      </c>
      <c r="K3468">
        <v>2</v>
      </c>
      <c r="L3468">
        <v>6</v>
      </c>
    </row>
    <row r="3469" spans="1:12" x14ac:dyDescent="0.35">
      <c r="A3469" t="str">
        <f t="shared" si="54"/>
        <v>31 DayOctober-December 2023NHS FifeUrology - Prostate</v>
      </c>
      <c r="B3469" t="s">
        <v>199</v>
      </c>
      <c r="C3469" t="s">
        <v>197</v>
      </c>
      <c r="D3469" t="s">
        <v>164</v>
      </c>
      <c r="E3469" t="s">
        <v>159</v>
      </c>
      <c r="F3469">
        <v>82</v>
      </c>
      <c r="G3469">
        <v>68</v>
      </c>
      <c r="H3469">
        <v>82.926829268292707</v>
      </c>
      <c r="I3469">
        <v>170</v>
      </c>
      <c r="J3469">
        <v>0</v>
      </c>
      <c r="K3469">
        <v>53</v>
      </c>
      <c r="L3469">
        <v>93</v>
      </c>
    </row>
    <row r="3470" spans="1:12" x14ac:dyDescent="0.35">
      <c r="A3470" t="str">
        <f t="shared" si="54"/>
        <v>31 DayOctober-December 2023NHS Forth ValleyUrology - Prostate</v>
      </c>
      <c r="B3470" t="s">
        <v>199</v>
      </c>
      <c r="C3470" t="s">
        <v>197</v>
      </c>
      <c r="D3470" t="s">
        <v>165</v>
      </c>
      <c r="E3470" t="s">
        <v>159</v>
      </c>
      <c r="F3470">
        <v>64</v>
      </c>
      <c r="G3470">
        <v>64</v>
      </c>
      <c r="H3470">
        <v>100</v>
      </c>
      <c r="I3470">
        <v>7</v>
      </c>
      <c r="J3470">
        <v>0</v>
      </c>
      <c r="K3470">
        <v>2</v>
      </c>
      <c r="L3470">
        <v>4</v>
      </c>
    </row>
    <row r="3471" spans="1:12" x14ac:dyDescent="0.35">
      <c r="A3471" t="str">
        <f t="shared" si="54"/>
        <v>31 DayOctober-December 2023NHS GrampianUrology - Prostate</v>
      </c>
      <c r="B3471" t="s">
        <v>199</v>
      </c>
      <c r="C3471" t="s">
        <v>197</v>
      </c>
      <c r="D3471" t="s">
        <v>166</v>
      </c>
      <c r="E3471" t="s">
        <v>159</v>
      </c>
      <c r="F3471">
        <v>150</v>
      </c>
      <c r="G3471">
        <v>133</v>
      </c>
      <c r="H3471">
        <v>88.6666666666667</v>
      </c>
      <c r="I3471">
        <v>66</v>
      </c>
      <c r="J3471">
        <v>2</v>
      </c>
      <c r="K3471">
        <v>34</v>
      </c>
      <c r="L3471">
        <v>45</v>
      </c>
    </row>
    <row r="3472" spans="1:12" x14ac:dyDescent="0.35">
      <c r="A3472" t="str">
        <f t="shared" si="54"/>
        <v>31 DayOctober-December 2023NHS Greater Glasgow &amp; ClydeUrology - Prostate</v>
      </c>
      <c r="B3472" t="s">
        <v>199</v>
      </c>
      <c r="C3472" t="s">
        <v>197</v>
      </c>
      <c r="D3472" t="s">
        <v>11</v>
      </c>
      <c r="E3472" t="s">
        <v>159</v>
      </c>
      <c r="F3472">
        <v>328</v>
      </c>
      <c r="G3472">
        <v>270</v>
      </c>
      <c r="H3472">
        <v>82.317073170731703</v>
      </c>
      <c r="I3472">
        <v>85</v>
      </c>
      <c r="J3472">
        <v>2</v>
      </c>
      <c r="K3472">
        <v>50</v>
      </c>
      <c r="L3472">
        <v>61</v>
      </c>
    </row>
    <row r="3473" spans="1:12" x14ac:dyDescent="0.35">
      <c r="A3473" t="str">
        <f t="shared" si="54"/>
        <v>31 DayOctober-December 2023NHS HighlandUrology - Prostate</v>
      </c>
      <c r="B3473" t="s">
        <v>199</v>
      </c>
      <c r="C3473" t="s">
        <v>197</v>
      </c>
      <c r="D3473" t="s">
        <v>1</v>
      </c>
      <c r="E3473" t="s">
        <v>159</v>
      </c>
      <c r="F3473">
        <v>81</v>
      </c>
      <c r="G3473">
        <v>81</v>
      </c>
      <c r="H3473">
        <v>100</v>
      </c>
      <c r="I3473">
        <v>6</v>
      </c>
      <c r="J3473">
        <v>0</v>
      </c>
      <c r="K3473">
        <v>2</v>
      </c>
      <c r="L3473">
        <v>2</v>
      </c>
    </row>
    <row r="3474" spans="1:12" x14ac:dyDescent="0.35">
      <c r="A3474" t="str">
        <f t="shared" ref="A3474:A3537" si="55">CONCATENATE(B3474,C3474,D3474,E3474)</f>
        <v>31 DayOctober-December 2023NHS LanarkshireUrology - Prostate</v>
      </c>
      <c r="B3474" t="s">
        <v>199</v>
      </c>
      <c r="C3474" t="s">
        <v>197</v>
      </c>
      <c r="D3474" t="s">
        <v>2</v>
      </c>
      <c r="E3474" t="s">
        <v>159</v>
      </c>
      <c r="F3474">
        <v>100</v>
      </c>
      <c r="G3474">
        <v>100</v>
      </c>
      <c r="H3474">
        <v>100</v>
      </c>
      <c r="I3474">
        <v>9</v>
      </c>
      <c r="J3474">
        <v>0</v>
      </c>
      <c r="K3474">
        <v>2</v>
      </c>
      <c r="L3474">
        <v>2</v>
      </c>
    </row>
    <row r="3475" spans="1:12" x14ac:dyDescent="0.35">
      <c r="A3475" t="str">
        <f t="shared" si="55"/>
        <v>31 DayOctober-December 2023NHS LothianUrology - Prostate</v>
      </c>
      <c r="B3475" t="s">
        <v>199</v>
      </c>
      <c r="C3475" t="s">
        <v>197</v>
      </c>
      <c r="D3475" t="s">
        <v>3</v>
      </c>
      <c r="E3475" t="s">
        <v>159</v>
      </c>
      <c r="F3475">
        <v>157</v>
      </c>
      <c r="G3475">
        <v>126</v>
      </c>
      <c r="H3475">
        <v>80.254777070063696</v>
      </c>
      <c r="I3475">
        <v>172</v>
      </c>
      <c r="J3475">
        <v>2</v>
      </c>
      <c r="K3475">
        <v>109</v>
      </c>
      <c r="L3475">
        <v>126</v>
      </c>
    </row>
    <row r="3476" spans="1:12" x14ac:dyDescent="0.35">
      <c r="A3476" t="str">
        <f t="shared" si="55"/>
        <v>31 DayOctober-December 2023NHS ScotlandUrology - Prostate</v>
      </c>
      <c r="B3476" t="s">
        <v>199</v>
      </c>
      <c r="C3476" t="s">
        <v>197</v>
      </c>
      <c r="D3476" t="s">
        <v>8</v>
      </c>
      <c r="E3476" t="s">
        <v>159</v>
      </c>
      <c r="F3476">
        <v>1198</v>
      </c>
      <c r="G3476">
        <v>1076</v>
      </c>
      <c r="H3476">
        <v>89.816360601001705</v>
      </c>
      <c r="I3476">
        <v>172</v>
      </c>
      <c r="J3476">
        <v>2</v>
      </c>
      <c r="K3476">
        <v>32</v>
      </c>
      <c r="L3476">
        <v>57</v>
      </c>
    </row>
    <row r="3477" spans="1:12" x14ac:dyDescent="0.35">
      <c r="A3477" t="str">
        <f t="shared" si="55"/>
        <v>31 DayOctober-December 2023NHS ShetlandUrology - Prostate</v>
      </c>
      <c r="B3477" t="s">
        <v>199</v>
      </c>
      <c r="C3477" t="s">
        <v>197</v>
      </c>
      <c r="D3477" t="s">
        <v>5</v>
      </c>
      <c r="E3477" t="s">
        <v>159</v>
      </c>
      <c r="F3477">
        <v>2</v>
      </c>
      <c r="G3477">
        <v>2</v>
      </c>
      <c r="H3477">
        <v>100</v>
      </c>
      <c r="I3477">
        <v>0</v>
      </c>
    </row>
    <row r="3478" spans="1:12" x14ac:dyDescent="0.35">
      <c r="A3478" t="str">
        <f t="shared" si="55"/>
        <v>31 DayOctober-December 2023NHS TaysideUrology - Prostate</v>
      </c>
      <c r="B3478" t="s">
        <v>199</v>
      </c>
      <c r="C3478" t="s">
        <v>197</v>
      </c>
      <c r="D3478" t="s">
        <v>6</v>
      </c>
      <c r="E3478" t="s">
        <v>159</v>
      </c>
      <c r="F3478">
        <v>98</v>
      </c>
      <c r="G3478">
        <v>96</v>
      </c>
      <c r="H3478">
        <v>97.959183673469397</v>
      </c>
      <c r="I3478">
        <v>40</v>
      </c>
      <c r="J3478">
        <v>2</v>
      </c>
      <c r="K3478">
        <v>16</v>
      </c>
      <c r="L3478">
        <v>23</v>
      </c>
    </row>
    <row r="3479" spans="1:12" x14ac:dyDescent="0.35">
      <c r="A3479" t="str">
        <f t="shared" si="55"/>
        <v>31 DayOctober-December 2023NHS Western IslesUrology - Prostate</v>
      </c>
      <c r="B3479" t="s">
        <v>199</v>
      </c>
      <c r="C3479" t="s">
        <v>197</v>
      </c>
      <c r="D3479" t="s">
        <v>7</v>
      </c>
      <c r="E3479" t="s">
        <v>159</v>
      </c>
      <c r="F3479">
        <v>7</v>
      </c>
      <c r="G3479">
        <v>7</v>
      </c>
      <c r="H3479">
        <v>100</v>
      </c>
      <c r="I3479">
        <v>2</v>
      </c>
      <c r="J3479">
        <v>2</v>
      </c>
    </row>
    <row r="3480" spans="1:12" x14ac:dyDescent="0.35">
      <c r="A3480" t="str">
        <f t="shared" si="55"/>
        <v>31 DayOctober-December 2023SCANUrology - Prostate</v>
      </c>
      <c r="B3480" t="s">
        <v>199</v>
      </c>
      <c r="C3480" t="s">
        <v>197</v>
      </c>
      <c r="D3480" t="s">
        <v>9</v>
      </c>
      <c r="E3480" t="s">
        <v>159</v>
      </c>
      <c r="F3480">
        <v>291</v>
      </c>
      <c r="G3480">
        <v>246</v>
      </c>
      <c r="H3480">
        <v>84.536082474226802</v>
      </c>
      <c r="I3480">
        <v>172</v>
      </c>
      <c r="J3480">
        <v>2</v>
      </c>
      <c r="K3480">
        <v>91</v>
      </c>
      <c r="L3480">
        <v>115</v>
      </c>
    </row>
    <row r="3481" spans="1:12" x14ac:dyDescent="0.35">
      <c r="A3481" t="str">
        <f t="shared" si="55"/>
        <v>31 DayOctober-December 2023WOSCANUrology - Prostate</v>
      </c>
      <c r="B3481" t="s">
        <v>199</v>
      </c>
      <c r="C3481" t="s">
        <v>197</v>
      </c>
      <c r="D3481" t="s">
        <v>10</v>
      </c>
      <c r="E3481" t="s">
        <v>159</v>
      </c>
      <c r="F3481">
        <v>569</v>
      </c>
      <c r="G3481">
        <v>511</v>
      </c>
      <c r="H3481">
        <v>89.8066783831283</v>
      </c>
      <c r="I3481">
        <v>85</v>
      </c>
      <c r="J3481">
        <v>2</v>
      </c>
      <c r="K3481">
        <v>32</v>
      </c>
      <c r="L3481">
        <v>53</v>
      </c>
    </row>
    <row r="3482" spans="1:12" x14ac:dyDescent="0.35">
      <c r="A3482" t="str">
        <f t="shared" si="55"/>
        <v>31 DayOctober-December 2024Golden Jubilee National HospitalAll Cancer Types*</v>
      </c>
      <c r="B3482" t="s">
        <v>199</v>
      </c>
      <c r="C3482" t="s">
        <v>198</v>
      </c>
      <c r="D3482" t="s">
        <v>169</v>
      </c>
      <c r="E3482" t="s">
        <v>93</v>
      </c>
      <c r="F3482">
        <v>88</v>
      </c>
      <c r="G3482">
        <v>88</v>
      </c>
      <c r="H3482">
        <v>100</v>
      </c>
      <c r="I3482">
        <v>31</v>
      </c>
      <c r="J3482">
        <v>13</v>
      </c>
      <c r="K3482">
        <v>24</v>
      </c>
      <c r="L3482">
        <v>27</v>
      </c>
    </row>
    <row r="3483" spans="1:12" x14ac:dyDescent="0.35">
      <c r="A3483" t="str">
        <f t="shared" si="55"/>
        <v>31 DayOctober-December 2024NCAAll Cancer Types*</v>
      </c>
      <c r="B3483" t="s">
        <v>199</v>
      </c>
      <c r="C3483" t="s">
        <v>198</v>
      </c>
      <c r="D3483" t="s">
        <v>150</v>
      </c>
      <c r="E3483" t="s">
        <v>93</v>
      </c>
      <c r="F3483">
        <v>1818</v>
      </c>
      <c r="G3483">
        <v>1665</v>
      </c>
      <c r="H3483">
        <v>91.5841584158416</v>
      </c>
      <c r="I3483">
        <v>211</v>
      </c>
      <c r="J3483">
        <v>2</v>
      </c>
      <c r="K3483">
        <v>29</v>
      </c>
      <c r="L3483">
        <v>41</v>
      </c>
    </row>
    <row r="3484" spans="1:12" x14ac:dyDescent="0.35">
      <c r="A3484" t="str">
        <f t="shared" si="55"/>
        <v>31 DayOctober-December 2024NHS Ayrshire &amp; ArranAll Cancer Types*</v>
      </c>
      <c r="B3484" t="s">
        <v>199</v>
      </c>
      <c r="C3484" t="s">
        <v>198</v>
      </c>
      <c r="D3484" t="s">
        <v>162</v>
      </c>
      <c r="E3484" t="s">
        <v>93</v>
      </c>
      <c r="F3484">
        <v>393</v>
      </c>
      <c r="G3484">
        <v>374</v>
      </c>
      <c r="H3484">
        <v>95.165394402035602</v>
      </c>
      <c r="I3484">
        <v>117</v>
      </c>
      <c r="J3484">
        <v>3</v>
      </c>
      <c r="K3484">
        <v>19</v>
      </c>
      <c r="L3484">
        <v>30</v>
      </c>
    </row>
    <row r="3485" spans="1:12" x14ac:dyDescent="0.35">
      <c r="A3485" t="str">
        <f t="shared" si="55"/>
        <v>31 DayOctober-December 2024NHS BordersAll Cancer Types*</v>
      </c>
      <c r="B3485" t="s">
        <v>199</v>
      </c>
      <c r="C3485" t="s">
        <v>198</v>
      </c>
      <c r="D3485" t="s">
        <v>0</v>
      </c>
      <c r="E3485" t="s">
        <v>93</v>
      </c>
      <c r="F3485">
        <v>128</v>
      </c>
      <c r="G3485">
        <v>127</v>
      </c>
      <c r="H3485">
        <v>99.21875</v>
      </c>
      <c r="I3485">
        <v>33</v>
      </c>
      <c r="J3485">
        <v>6</v>
      </c>
      <c r="K3485">
        <v>27</v>
      </c>
      <c r="L3485">
        <v>29</v>
      </c>
    </row>
    <row r="3486" spans="1:12" x14ac:dyDescent="0.35">
      <c r="A3486" t="str">
        <f t="shared" si="55"/>
        <v>31 DayOctober-December 2024NHS Dumfries &amp; GallowayAll Cancer Types*</v>
      </c>
      <c r="B3486" t="s">
        <v>199</v>
      </c>
      <c r="C3486" t="s">
        <v>198</v>
      </c>
      <c r="D3486" t="s">
        <v>163</v>
      </c>
      <c r="E3486" t="s">
        <v>93</v>
      </c>
      <c r="F3486">
        <v>218</v>
      </c>
      <c r="G3486">
        <v>215</v>
      </c>
      <c r="H3486">
        <v>98.623853211009205</v>
      </c>
      <c r="I3486">
        <v>57</v>
      </c>
      <c r="J3486">
        <v>0</v>
      </c>
      <c r="K3486">
        <v>19</v>
      </c>
      <c r="L3486">
        <v>25</v>
      </c>
    </row>
    <row r="3487" spans="1:12" x14ac:dyDescent="0.35">
      <c r="A3487" t="str">
        <f t="shared" si="55"/>
        <v>31 DayOctober-December 2024NHS FifeAll Cancer Types*</v>
      </c>
      <c r="B3487" t="s">
        <v>199</v>
      </c>
      <c r="C3487" t="s">
        <v>198</v>
      </c>
      <c r="D3487" t="s">
        <v>164</v>
      </c>
      <c r="E3487" t="s">
        <v>93</v>
      </c>
      <c r="F3487">
        <v>359</v>
      </c>
      <c r="G3487">
        <v>343</v>
      </c>
      <c r="H3487">
        <v>95.543175487465206</v>
      </c>
      <c r="I3487">
        <v>148</v>
      </c>
      <c r="J3487">
        <v>1</v>
      </c>
      <c r="K3487">
        <v>21</v>
      </c>
      <c r="L3487">
        <v>29</v>
      </c>
    </row>
    <row r="3488" spans="1:12" x14ac:dyDescent="0.35">
      <c r="A3488" t="str">
        <f t="shared" si="55"/>
        <v>31 DayOctober-December 2024NHS Forth ValleyAll Cancer Types*</v>
      </c>
      <c r="B3488" t="s">
        <v>199</v>
      </c>
      <c r="C3488" t="s">
        <v>198</v>
      </c>
      <c r="D3488" t="s">
        <v>165</v>
      </c>
      <c r="E3488" t="s">
        <v>93</v>
      </c>
      <c r="F3488">
        <v>314</v>
      </c>
      <c r="G3488">
        <v>307</v>
      </c>
      <c r="H3488">
        <v>97.770700636942706</v>
      </c>
      <c r="I3488">
        <v>52</v>
      </c>
      <c r="J3488">
        <v>2</v>
      </c>
      <c r="K3488">
        <v>21</v>
      </c>
      <c r="L3488">
        <v>25</v>
      </c>
    </row>
    <row r="3489" spans="1:12" x14ac:dyDescent="0.35">
      <c r="A3489" t="str">
        <f t="shared" si="55"/>
        <v>31 DayOctober-December 2024NHS GrampianAll Cancer Types*</v>
      </c>
      <c r="B3489" t="s">
        <v>199</v>
      </c>
      <c r="C3489" t="s">
        <v>198</v>
      </c>
      <c r="D3489" t="s">
        <v>166</v>
      </c>
      <c r="E3489" t="s">
        <v>93</v>
      </c>
      <c r="F3489">
        <v>816</v>
      </c>
      <c r="G3489">
        <v>712</v>
      </c>
      <c r="H3489">
        <v>87.254901960784295</v>
      </c>
      <c r="I3489">
        <v>134</v>
      </c>
      <c r="J3489">
        <v>4</v>
      </c>
      <c r="K3489">
        <v>39</v>
      </c>
      <c r="L3489">
        <v>56</v>
      </c>
    </row>
    <row r="3490" spans="1:12" x14ac:dyDescent="0.35">
      <c r="A3490" t="str">
        <f t="shared" si="55"/>
        <v>31 DayOctober-December 2024NHS Greater Glasgow &amp; ClydeAll Cancer Types*</v>
      </c>
      <c r="B3490" t="s">
        <v>199</v>
      </c>
      <c r="C3490" t="s">
        <v>198</v>
      </c>
      <c r="D3490" t="s">
        <v>11</v>
      </c>
      <c r="E3490" t="s">
        <v>93</v>
      </c>
      <c r="F3490">
        <v>1793</v>
      </c>
      <c r="G3490">
        <v>1712</v>
      </c>
      <c r="H3490">
        <v>95.4824316787507</v>
      </c>
      <c r="I3490">
        <v>86</v>
      </c>
      <c r="J3490">
        <v>9</v>
      </c>
      <c r="K3490">
        <v>27</v>
      </c>
      <c r="L3490">
        <v>31</v>
      </c>
    </row>
    <row r="3491" spans="1:12" x14ac:dyDescent="0.35">
      <c r="A3491" t="str">
        <f t="shared" si="55"/>
        <v>31 DayOctober-December 2024NHS HighlandAll Cancer Types*</v>
      </c>
      <c r="B3491" t="s">
        <v>199</v>
      </c>
      <c r="C3491" t="s">
        <v>198</v>
      </c>
      <c r="D3491" t="s">
        <v>1</v>
      </c>
      <c r="E3491" t="s">
        <v>93</v>
      </c>
      <c r="F3491">
        <v>396</v>
      </c>
      <c r="G3491">
        <v>369</v>
      </c>
      <c r="H3491">
        <v>93.181818181818201</v>
      </c>
      <c r="I3491">
        <v>91</v>
      </c>
      <c r="J3491">
        <v>2</v>
      </c>
      <c r="K3491">
        <v>27</v>
      </c>
      <c r="L3491">
        <v>35</v>
      </c>
    </row>
    <row r="3492" spans="1:12" x14ac:dyDescent="0.35">
      <c r="A3492" t="str">
        <f t="shared" si="55"/>
        <v>31 DayOctober-December 2024NHS LanarkshireAll Cancer Types*</v>
      </c>
      <c r="B3492" t="s">
        <v>199</v>
      </c>
      <c r="C3492" t="s">
        <v>198</v>
      </c>
      <c r="D3492" t="s">
        <v>2</v>
      </c>
      <c r="E3492" t="s">
        <v>93</v>
      </c>
      <c r="F3492">
        <v>527</v>
      </c>
      <c r="G3492">
        <v>511</v>
      </c>
      <c r="H3492">
        <v>96.963946869070199</v>
      </c>
      <c r="I3492">
        <v>94</v>
      </c>
      <c r="J3492">
        <v>1</v>
      </c>
      <c r="K3492">
        <v>23</v>
      </c>
      <c r="L3492">
        <v>28</v>
      </c>
    </row>
    <row r="3493" spans="1:12" x14ac:dyDescent="0.35">
      <c r="A3493" t="str">
        <f t="shared" si="55"/>
        <v>31 DayOctober-December 2024NHS LothianAll Cancer Types*</v>
      </c>
      <c r="B3493" t="s">
        <v>199</v>
      </c>
      <c r="C3493" t="s">
        <v>198</v>
      </c>
      <c r="D3493" t="s">
        <v>3</v>
      </c>
      <c r="E3493" t="s">
        <v>93</v>
      </c>
      <c r="F3493">
        <v>1160</v>
      </c>
      <c r="G3493">
        <v>1099</v>
      </c>
      <c r="H3493">
        <v>94.741379310344797</v>
      </c>
      <c r="I3493">
        <v>249</v>
      </c>
      <c r="J3493">
        <v>8</v>
      </c>
      <c r="K3493">
        <v>27</v>
      </c>
      <c r="L3493">
        <v>33</v>
      </c>
    </row>
    <row r="3494" spans="1:12" x14ac:dyDescent="0.35">
      <c r="A3494" t="str">
        <f t="shared" si="55"/>
        <v>31 DayOctober-December 2024NHS OrkneyAll Cancer Types*</v>
      </c>
      <c r="B3494" t="s">
        <v>199</v>
      </c>
      <c r="C3494" t="s">
        <v>198</v>
      </c>
      <c r="D3494" t="s">
        <v>4</v>
      </c>
      <c r="E3494" t="s">
        <v>93</v>
      </c>
      <c r="F3494">
        <v>4</v>
      </c>
      <c r="G3494">
        <v>4</v>
      </c>
      <c r="H3494">
        <v>100</v>
      </c>
      <c r="I3494">
        <v>9</v>
      </c>
      <c r="J3494">
        <v>0</v>
      </c>
    </row>
    <row r="3495" spans="1:12" x14ac:dyDescent="0.35">
      <c r="A3495" t="str">
        <f t="shared" si="55"/>
        <v>31 DayOctober-December 2024NHS ScotlandAll Cancer Types*</v>
      </c>
      <c r="B3495" t="s">
        <v>199</v>
      </c>
      <c r="C3495" t="s">
        <v>198</v>
      </c>
      <c r="D3495" t="s">
        <v>8</v>
      </c>
      <c r="E3495" t="s">
        <v>93</v>
      </c>
      <c r="F3495">
        <v>6798</v>
      </c>
      <c r="G3495">
        <v>6441</v>
      </c>
      <c r="H3495">
        <v>94.748455428067103</v>
      </c>
      <c r="I3495">
        <v>249</v>
      </c>
      <c r="J3495">
        <v>4</v>
      </c>
      <c r="K3495">
        <v>26</v>
      </c>
      <c r="L3495">
        <v>32</v>
      </c>
    </row>
    <row r="3496" spans="1:12" x14ac:dyDescent="0.35">
      <c r="A3496" t="str">
        <f t="shared" si="55"/>
        <v>31 DayOctober-December 2024NHS ShetlandAll Cancer Types*</v>
      </c>
      <c r="B3496" t="s">
        <v>199</v>
      </c>
      <c r="C3496" t="s">
        <v>198</v>
      </c>
      <c r="D3496" t="s">
        <v>5</v>
      </c>
      <c r="E3496" t="s">
        <v>93</v>
      </c>
      <c r="F3496">
        <v>27</v>
      </c>
      <c r="G3496">
        <v>27</v>
      </c>
      <c r="H3496">
        <v>100</v>
      </c>
      <c r="I3496">
        <v>13</v>
      </c>
      <c r="J3496">
        <v>0</v>
      </c>
    </row>
    <row r="3497" spans="1:12" x14ac:dyDescent="0.35">
      <c r="A3497" t="str">
        <f t="shared" si="55"/>
        <v>31 DayOctober-December 2024NHS TaysideAll Cancer Types*</v>
      </c>
      <c r="B3497" t="s">
        <v>199</v>
      </c>
      <c r="C3497" t="s">
        <v>198</v>
      </c>
      <c r="D3497" t="s">
        <v>6</v>
      </c>
      <c r="E3497" t="s">
        <v>93</v>
      </c>
      <c r="F3497">
        <v>554</v>
      </c>
      <c r="G3497">
        <v>532</v>
      </c>
      <c r="H3497">
        <v>96.028880866425993</v>
      </c>
      <c r="I3497">
        <v>211</v>
      </c>
      <c r="J3497">
        <v>2</v>
      </c>
      <c r="K3497">
        <v>26</v>
      </c>
      <c r="L3497">
        <v>30</v>
      </c>
    </row>
    <row r="3498" spans="1:12" x14ac:dyDescent="0.35">
      <c r="A3498" t="str">
        <f t="shared" si="55"/>
        <v>31 DayOctober-December 2024NHS Western IslesAll Cancer Types*</v>
      </c>
      <c r="B3498" t="s">
        <v>199</v>
      </c>
      <c r="C3498" t="s">
        <v>198</v>
      </c>
      <c r="D3498" t="s">
        <v>7</v>
      </c>
      <c r="E3498" t="s">
        <v>93</v>
      </c>
      <c r="F3498">
        <v>21</v>
      </c>
      <c r="G3498">
        <v>21</v>
      </c>
      <c r="H3498">
        <v>100</v>
      </c>
      <c r="I3498">
        <v>25</v>
      </c>
      <c r="J3498">
        <v>2</v>
      </c>
    </row>
    <row r="3499" spans="1:12" x14ac:dyDescent="0.35">
      <c r="A3499" t="str">
        <f t="shared" si="55"/>
        <v>31 DayOctober-December 2024SCANAll Cancer Types*</v>
      </c>
      <c r="B3499" t="s">
        <v>199</v>
      </c>
      <c r="C3499" t="s">
        <v>198</v>
      </c>
      <c r="D3499" t="s">
        <v>9</v>
      </c>
      <c r="E3499" t="s">
        <v>93</v>
      </c>
      <c r="F3499">
        <v>1865</v>
      </c>
      <c r="G3499">
        <v>1784</v>
      </c>
      <c r="H3499">
        <v>95.656836461126005</v>
      </c>
      <c r="I3499">
        <v>249</v>
      </c>
      <c r="J3499">
        <v>4</v>
      </c>
      <c r="K3499">
        <v>26</v>
      </c>
      <c r="L3499">
        <v>30</v>
      </c>
    </row>
    <row r="3500" spans="1:12" x14ac:dyDescent="0.35">
      <c r="A3500" t="str">
        <f t="shared" si="55"/>
        <v>31 DayOctober-December 2024WOSCANAll Cancer Types*</v>
      </c>
      <c r="B3500" t="s">
        <v>199</v>
      </c>
      <c r="C3500" t="s">
        <v>198</v>
      </c>
      <c r="D3500" t="s">
        <v>10</v>
      </c>
      <c r="E3500" t="s">
        <v>93</v>
      </c>
      <c r="F3500">
        <v>3027</v>
      </c>
      <c r="G3500">
        <v>2904</v>
      </c>
      <c r="H3500">
        <v>95.936570862239805</v>
      </c>
      <c r="I3500">
        <v>117</v>
      </c>
      <c r="J3500">
        <v>5</v>
      </c>
      <c r="K3500">
        <v>26</v>
      </c>
      <c r="L3500">
        <v>30</v>
      </c>
    </row>
    <row r="3501" spans="1:12" x14ac:dyDescent="0.35">
      <c r="A3501" t="str">
        <f t="shared" si="55"/>
        <v>31 DayOctober-December 2024Golden Jubilee National HospitalAll Cancer Types* (screened excluded)</v>
      </c>
      <c r="B3501" t="s">
        <v>199</v>
      </c>
      <c r="C3501" t="s">
        <v>198</v>
      </c>
      <c r="D3501" t="s">
        <v>169</v>
      </c>
      <c r="E3501" t="s">
        <v>94</v>
      </c>
      <c r="F3501">
        <v>86</v>
      </c>
      <c r="G3501">
        <v>86</v>
      </c>
      <c r="H3501">
        <v>100</v>
      </c>
      <c r="I3501">
        <v>31</v>
      </c>
      <c r="J3501">
        <v>12</v>
      </c>
      <c r="K3501">
        <v>24</v>
      </c>
      <c r="L3501">
        <v>27</v>
      </c>
    </row>
    <row r="3502" spans="1:12" x14ac:dyDescent="0.35">
      <c r="A3502" t="str">
        <f t="shared" si="55"/>
        <v>31 DayOctober-December 2024NCAAll Cancer Types* (screened excluded)</v>
      </c>
      <c r="B3502" t="s">
        <v>199</v>
      </c>
      <c r="C3502" t="s">
        <v>198</v>
      </c>
      <c r="D3502" t="s">
        <v>150</v>
      </c>
      <c r="E3502" t="s">
        <v>94</v>
      </c>
      <c r="F3502">
        <v>1623</v>
      </c>
      <c r="G3502">
        <v>1495</v>
      </c>
      <c r="H3502">
        <v>92.113370301910095</v>
      </c>
      <c r="I3502">
        <v>211</v>
      </c>
      <c r="J3502">
        <v>2</v>
      </c>
      <c r="K3502">
        <v>28</v>
      </c>
      <c r="L3502">
        <v>41</v>
      </c>
    </row>
    <row r="3503" spans="1:12" x14ac:dyDescent="0.35">
      <c r="A3503" t="str">
        <f t="shared" si="55"/>
        <v>31 DayOctober-December 2024NHS Ayrshire &amp; ArranAll Cancer Types* (screened excluded)</v>
      </c>
      <c r="B3503" t="s">
        <v>199</v>
      </c>
      <c r="C3503" t="s">
        <v>198</v>
      </c>
      <c r="D3503" t="s">
        <v>162</v>
      </c>
      <c r="E3503" t="s">
        <v>94</v>
      </c>
      <c r="F3503">
        <v>338</v>
      </c>
      <c r="G3503">
        <v>320</v>
      </c>
      <c r="H3503">
        <v>94.674556213017794</v>
      </c>
      <c r="I3503">
        <v>117</v>
      </c>
      <c r="J3503">
        <v>2</v>
      </c>
      <c r="K3503">
        <v>19</v>
      </c>
      <c r="L3503">
        <v>33</v>
      </c>
    </row>
    <row r="3504" spans="1:12" x14ac:dyDescent="0.35">
      <c r="A3504" t="str">
        <f t="shared" si="55"/>
        <v>31 DayOctober-December 2024NHS BordersAll Cancer Types* (screened excluded)</v>
      </c>
      <c r="B3504" t="s">
        <v>199</v>
      </c>
      <c r="C3504" t="s">
        <v>198</v>
      </c>
      <c r="D3504" t="s">
        <v>0</v>
      </c>
      <c r="E3504" t="s">
        <v>94</v>
      </c>
      <c r="F3504">
        <v>91</v>
      </c>
      <c r="G3504">
        <v>91</v>
      </c>
      <c r="H3504">
        <v>100</v>
      </c>
      <c r="I3504">
        <v>31</v>
      </c>
      <c r="J3504">
        <v>2</v>
      </c>
      <c r="K3504">
        <v>25</v>
      </c>
      <c r="L3504">
        <v>28</v>
      </c>
    </row>
    <row r="3505" spans="1:12" x14ac:dyDescent="0.35">
      <c r="A3505" t="str">
        <f t="shared" si="55"/>
        <v>31 DayOctober-December 2024NHS Dumfries &amp; GallowayAll Cancer Types* (screened excluded)</v>
      </c>
      <c r="B3505" t="s">
        <v>199</v>
      </c>
      <c r="C3505" t="s">
        <v>198</v>
      </c>
      <c r="D3505" t="s">
        <v>163</v>
      </c>
      <c r="E3505" t="s">
        <v>94</v>
      </c>
      <c r="F3505">
        <v>204</v>
      </c>
      <c r="G3505">
        <v>201</v>
      </c>
      <c r="H3505">
        <v>98.529411764705898</v>
      </c>
      <c r="I3505">
        <v>57</v>
      </c>
      <c r="J3505">
        <v>0</v>
      </c>
      <c r="K3505">
        <v>19</v>
      </c>
      <c r="L3505">
        <v>25</v>
      </c>
    </row>
    <row r="3506" spans="1:12" x14ac:dyDescent="0.35">
      <c r="A3506" t="str">
        <f t="shared" si="55"/>
        <v>31 DayOctober-December 2024NHS FifeAll Cancer Types* (screened excluded)</v>
      </c>
      <c r="B3506" t="s">
        <v>199</v>
      </c>
      <c r="C3506" t="s">
        <v>198</v>
      </c>
      <c r="D3506" t="s">
        <v>164</v>
      </c>
      <c r="E3506" t="s">
        <v>94</v>
      </c>
      <c r="F3506">
        <v>344</v>
      </c>
      <c r="G3506">
        <v>328</v>
      </c>
      <c r="H3506">
        <v>95.348837209302303</v>
      </c>
      <c r="I3506">
        <v>148</v>
      </c>
      <c r="J3506">
        <v>1</v>
      </c>
      <c r="K3506">
        <v>22</v>
      </c>
      <c r="L3506">
        <v>30</v>
      </c>
    </row>
    <row r="3507" spans="1:12" x14ac:dyDescent="0.35">
      <c r="A3507" t="str">
        <f t="shared" si="55"/>
        <v>31 DayOctober-December 2024NHS Forth ValleyAll Cancer Types* (screened excluded)</v>
      </c>
      <c r="B3507" t="s">
        <v>199</v>
      </c>
      <c r="C3507" t="s">
        <v>198</v>
      </c>
      <c r="D3507" t="s">
        <v>165</v>
      </c>
      <c r="E3507" t="s">
        <v>94</v>
      </c>
      <c r="F3507">
        <v>287</v>
      </c>
      <c r="G3507">
        <v>281</v>
      </c>
      <c r="H3507">
        <v>97.909407665505199</v>
      </c>
      <c r="I3507">
        <v>52</v>
      </c>
      <c r="J3507">
        <v>1</v>
      </c>
      <c r="K3507">
        <v>20</v>
      </c>
      <c r="L3507">
        <v>25</v>
      </c>
    </row>
    <row r="3508" spans="1:12" x14ac:dyDescent="0.35">
      <c r="A3508" t="str">
        <f t="shared" si="55"/>
        <v>31 DayOctober-December 2024NHS GrampianAll Cancer Types* (screened excluded)</v>
      </c>
      <c r="B3508" t="s">
        <v>199</v>
      </c>
      <c r="C3508" t="s">
        <v>198</v>
      </c>
      <c r="D3508" t="s">
        <v>166</v>
      </c>
      <c r="E3508" t="s">
        <v>94</v>
      </c>
      <c r="F3508">
        <v>725</v>
      </c>
      <c r="G3508">
        <v>638</v>
      </c>
      <c r="H3508">
        <v>88</v>
      </c>
      <c r="I3508">
        <v>134</v>
      </c>
      <c r="J3508">
        <v>2</v>
      </c>
      <c r="K3508">
        <v>37</v>
      </c>
      <c r="L3508">
        <v>56</v>
      </c>
    </row>
    <row r="3509" spans="1:12" x14ac:dyDescent="0.35">
      <c r="A3509" t="str">
        <f t="shared" si="55"/>
        <v>31 DayOctober-December 2024NHS Greater Glasgow &amp; ClydeAll Cancer Types* (screened excluded)</v>
      </c>
      <c r="B3509" t="s">
        <v>199</v>
      </c>
      <c r="C3509" t="s">
        <v>198</v>
      </c>
      <c r="D3509" t="s">
        <v>11</v>
      </c>
      <c r="E3509" t="s">
        <v>94</v>
      </c>
      <c r="F3509">
        <v>1617</v>
      </c>
      <c r="G3509">
        <v>1540</v>
      </c>
      <c r="H3509">
        <v>95.238095238095198</v>
      </c>
      <c r="I3509">
        <v>86</v>
      </c>
      <c r="J3509">
        <v>8</v>
      </c>
      <c r="K3509">
        <v>27</v>
      </c>
      <c r="L3509">
        <v>31</v>
      </c>
    </row>
    <row r="3510" spans="1:12" x14ac:dyDescent="0.35">
      <c r="A3510" t="str">
        <f t="shared" si="55"/>
        <v>31 DayOctober-December 2024NHS HighlandAll Cancer Types* (screened excluded)</v>
      </c>
      <c r="B3510" t="s">
        <v>199</v>
      </c>
      <c r="C3510" t="s">
        <v>198</v>
      </c>
      <c r="D3510" t="s">
        <v>1</v>
      </c>
      <c r="E3510" t="s">
        <v>94</v>
      </c>
      <c r="F3510">
        <v>343</v>
      </c>
      <c r="G3510">
        <v>323</v>
      </c>
      <c r="H3510">
        <v>94.169096209912496</v>
      </c>
      <c r="I3510">
        <v>91</v>
      </c>
      <c r="J3510">
        <v>1</v>
      </c>
      <c r="K3510">
        <v>25</v>
      </c>
      <c r="L3510">
        <v>33</v>
      </c>
    </row>
    <row r="3511" spans="1:12" x14ac:dyDescent="0.35">
      <c r="A3511" t="str">
        <f t="shared" si="55"/>
        <v>31 DayOctober-December 2024NHS LanarkshireAll Cancer Types* (screened excluded)</v>
      </c>
      <c r="B3511" t="s">
        <v>199</v>
      </c>
      <c r="C3511" t="s">
        <v>198</v>
      </c>
      <c r="D3511" t="s">
        <v>2</v>
      </c>
      <c r="E3511" t="s">
        <v>94</v>
      </c>
      <c r="F3511">
        <v>491</v>
      </c>
      <c r="G3511">
        <v>477</v>
      </c>
      <c r="H3511">
        <v>97.148676171079401</v>
      </c>
      <c r="I3511">
        <v>94</v>
      </c>
      <c r="J3511">
        <v>1</v>
      </c>
      <c r="K3511">
        <v>21</v>
      </c>
      <c r="L3511">
        <v>27</v>
      </c>
    </row>
    <row r="3512" spans="1:12" x14ac:dyDescent="0.35">
      <c r="A3512" t="str">
        <f t="shared" si="55"/>
        <v>31 DayOctober-December 2024NHS LothianAll Cancer Types* (screened excluded)</v>
      </c>
      <c r="B3512" t="s">
        <v>199</v>
      </c>
      <c r="C3512" t="s">
        <v>198</v>
      </c>
      <c r="D3512" t="s">
        <v>3</v>
      </c>
      <c r="E3512" t="s">
        <v>94</v>
      </c>
      <c r="F3512">
        <v>1058</v>
      </c>
      <c r="G3512">
        <v>999</v>
      </c>
      <c r="H3512">
        <v>94.423440453686197</v>
      </c>
      <c r="I3512">
        <v>249</v>
      </c>
      <c r="J3512">
        <v>6</v>
      </c>
      <c r="K3512">
        <v>27</v>
      </c>
      <c r="L3512">
        <v>33</v>
      </c>
    </row>
    <row r="3513" spans="1:12" x14ac:dyDescent="0.35">
      <c r="A3513" t="str">
        <f t="shared" si="55"/>
        <v>31 DayOctober-December 2024NHS OrkneyAll Cancer Types* (screened excluded)</v>
      </c>
      <c r="B3513" t="s">
        <v>199</v>
      </c>
      <c r="C3513" t="s">
        <v>198</v>
      </c>
      <c r="D3513" t="s">
        <v>4</v>
      </c>
      <c r="E3513" t="s">
        <v>94</v>
      </c>
      <c r="F3513">
        <v>4</v>
      </c>
      <c r="G3513">
        <v>4</v>
      </c>
      <c r="H3513">
        <v>100</v>
      </c>
      <c r="I3513">
        <v>9</v>
      </c>
      <c r="J3513">
        <v>0</v>
      </c>
    </row>
    <row r="3514" spans="1:12" x14ac:dyDescent="0.35">
      <c r="A3514" t="str">
        <f t="shared" si="55"/>
        <v>31 DayOctober-December 2024NHS ScotlandAll Cancer Types* (screened excluded)</v>
      </c>
      <c r="B3514" t="s">
        <v>199</v>
      </c>
      <c r="C3514" t="s">
        <v>198</v>
      </c>
      <c r="D3514" t="s">
        <v>8</v>
      </c>
      <c r="E3514" t="s">
        <v>94</v>
      </c>
      <c r="F3514">
        <v>6139</v>
      </c>
      <c r="G3514">
        <v>5818</v>
      </c>
      <c r="H3514">
        <v>94.771135364065799</v>
      </c>
      <c r="I3514">
        <v>249</v>
      </c>
      <c r="J3514">
        <v>3</v>
      </c>
      <c r="K3514">
        <v>26</v>
      </c>
      <c r="L3514">
        <v>32</v>
      </c>
    </row>
    <row r="3515" spans="1:12" x14ac:dyDescent="0.35">
      <c r="A3515" t="str">
        <f t="shared" si="55"/>
        <v>31 DayOctober-December 2024NHS ShetlandAll Cancer Types* (screened excluded)</v>
      </c>
      <c r="B3515" t="s">
        <v>199</v>
      </c>
      <c r="C3515" t="s">
        <v>198</v>
      </c>
      <c r="D3515" t="s">
        <v>5</v>
      </c>
      <c r="E3515" t="s">
        <v>94</v>
      </c>
      <c r="F3515">
        <v>27</v>
      </c>
      <c r="G3515">
        <v>27</v>
      </c>
      <c r="H3515">
        <v>100</v>
      </c>
      <c r="I3515">
        <v>13</v>
      </c>
      <c r="J3515">
        <v>0</v>
      </c>
    </row>
    <row r="3516" spans="1:12" x14ac:dyDescent="0.35">
      <c r="A3516" t="str">
        <f t="shared" si="55"/>
        <v>31 DayOctober-December 2024NHS TaysideAll Cancer Types* (screened excluded)</v>
      </c>
      <c r="B3516" t="s">
        <v>199</v>
      </c>
      <c r="C3516" t="s">
        <v>198</v>
      </c>
      <c r="D3516" t="s">
        <v>6</v>
      </c>
      <c r="E3516" t="s">
        <v>94</v>
      </c>
      <c r="F3516">
        <v>504</v>
      </c>
      <c r="G3516">
        <v>483</v>
      </c>
      <c r="H3516">
        <v>95.8333333333333</v>
      </c>
      <c r="I3516">
        <v>211</v>
      </c>
      <c r="J3516">
        <v>2</v>
      </c>
      <c r="K3516">
        <v>26</v>
      </c>
      <c r="L3516">
        <v>30</v>
      </c>
    </row>
    <row r="3517" spans="1:12" x14ac:dyDescent="0.35">
      <c r="A3517" t="str">
        <f t="shared" si="55"/>
        <v>31 DayOctober-December 2024NHS Western IslesAll Cancer Types* (screened excluded)</v>
      </c>
      <c r="B3517" t="s">
        <v>199</v>
      </c>
      <c r="C3517" t="s">
        <v>198</v>
      </c>
      <c r="D3517" t="s">
        <v>7</v>
      </c>
      <c r="E3517" t="s">
        <v>94</v>
      </c>
      <c r="F3517">
        <v>20</v>
      </c>
      <c r="G3517">
        <v>20</v>
      </c>
      <c r="H3517">
        <v>100</v>
      </c>
      <c r="I3517">
        <v>25</v>
      </c>
      <c r="J3517">
        <v>2</v>
      </c>
    </row>
    <row r="3518" spans="1:12" x14ac:dyDescent="0.35">
      <c r="A3518" t="str">
        <f t="shared" si="55"/>
        <v>31 DayOctober-December 2024SCANAll Cancer Types* (screened excluded)</v>
      </c>
      <c r="B3518" t="s">
        <v>199</v>
      </c>
      <c r="C3518" t="s">
        <v>198</v>
      </c>
      <c r="D3518" t="s">
        <v>9</v>
      </c>
      <c r="E3518" t="s">
        <v>94</v>
      </c>
      <c r="F3518">
        <v>1697</v>
      </c>
      <c r="G3518">
        <v>1619</v>
      </c>
      <c r="H3518">
        <v>95.403653506187396</v>
      </c>
      <c r="I3518">
        <v>249</v>
      </c>
      <c r="J3518">
        <v>2</v>
      </c>
      <c r="K3518">
        <v>26</v>
      </c>
      <c r="L3518">
        <v>31</v>
      </c>
    </row>
    <row r="3519" spans="1:12" x14ac:dyDescent="0.35">
      <c r="A3519" t="str">
        <f t="shared" si="55"/>
        <v>31 DayOctober-December 2024WOSCANAll Cancer Types* (screened excluded)</v>
      </c>
      <c r="B3519" t="s">
        <v>199</v>
      </c>
      <c r="C3519" t="s">
        <v>198</v>
      </c>
      <c r="D3519" t="s">
        <v>10</v>
      </c>
      <c r="E3519" t="s">
        <v>94</v>
      </c>
      <c r="F3519">
        <v>2733</v>
      </c>
      <c r="G3519">
        <v>2618</v>
      </c>
      <c r="H3519">
        <v>95.792169776802098</v>
      </c>
      <c r="I3519">
        <v>117</v>
      </c>
      <c r="J3519">
        <v>3</v>
      </c>
      <c r="K3519">
        <v>25</v>
      </c>
      <c r="L3519">
        <v>30</v>
      </c>
    </row>
    <row r="3520" spans="1:12" x14ac:dyDescent="0.35">
      <c r="A3520" t="str">
        <f t="shared" si="55"/>
        <v>31 DayOctober-December 2024Golden Jubilee National HospitalAll Cancer Types* (screened only)</v>
      </c>
      <c r="B3520" t="s">
        <v>199</v>
      </c>
      <c r="C3520" t="s">
        <v>198</v>
      </c>
      <c r="D3520" t="s">
        <v>169</v>
      </c>
      <c r="E3520" t="s">
        <v>95</v>
      </c>
      <c r="F3520">
        <v>2</v>
      </c>
      <c r="G3520">
        <v>2</v>
      </c>
      <c r="H3520">
        <v>100</v>
      </c>
      <c r="I3520">
        <v>24</v>
      </c>
    </row>
    <row r="3521" spans="1:12" x14ac:dyDescent="0.35">
      <c r="A3521" t="str">
        <f t="shared" si="55"/>
        <v>31 DayOctober-December 2024NCAAll Cancer Types* (screened only)</v>
      </c>
      <c r="B3521" t="s">
        <v>199</v>
      </c>
      <c r="C3521" t="s">
        <v>198</v>
      </c>
      <c r="D3521" t="s">
        <v>150</v>
      </c>
      <c r="E3521" t="s">
        <v>95</v>
      </c>
      <c r="F3521">
        <v>195</v>
      </c>
      <c r="G3521">
        <v>170</v>
      </c>
      <c r="H3521">
        <v>87.179487179487197</v>
      </c>
      <c r="I3521">
        <v>84</v>
      </c>
      <c r="J3521">
        <v>14</v>
      </c>
      <c r="K3521">
        <v>35</v>
      </c>
      <c r="L3521">
        <v>41</v>
      </c>
    </row>
    <row r="3522" spans="1:12" x14ac:dyDescent="0.35">
      <c r="A3522" t="str">
        <f t="shared" si="55"/>
        <v>31 DayOctober-December 2024NHS Ayrshire &amp; ArranAll Cancer Types* (screened only)</v>
      </c>
      <c r="B3522" t="s">
        <v>199</v>
      </c>
      <c r="C3522" t="s">
        <v>198</v>
      </c>
      <c r="D3522" t="s">
        <v>162</v>
      </c>
      <c r="E3522" t="s">
        <v>95</v>
      </c>
      <c r="F3522">
        <v>55</v>
      </c>
      <c r="G3522">
        <v>54</v>
      </c>
      <c r="H3522">
        <v>98.181818181818201</v>
      </c>
      <c r="I3522">
        <v>41</v>
      </c>
      <c r="J3522">
        <v>12</v>
      </c>
      <c r="K3522">
        <v>25</v>
      </c>
      <c r="L3522">
        <v>26</v>
      </c>
    </row>
    <row r="3523" spans="1:12" x14ac:dyDescent="0.35">
      <c r="A3523" t="str">
        <f t="shared" si="55"/>
        <v>31 DayOctober-December 2024NHS BordersAll Cancer Types* (screened only)</v>
      </c>
      <c r="B3523" t="s">
        <v>199</v>
      </c>
      <c r="C3523" t="s">
        <v>198</v>
      </c>
      <c r="D3523" t="s">
        <v>0</v>
      </c>
      <c r="E3523" t="s">
        <v>95</v>
      </c>
      <c r="F3523">
        <v>37</v>
      </c>
      <c r="G3523">
        <v>36</v>
      </c>
      <c r="H3523">
        <v>97.297297297297305</v>
      </c>
      <c r="I3523">
        <v>33</v>
      </c>
      <c r="J3523">
        <v>23</v>
      </c>
    </row>
    <row r="3524" spans="1:12" x14ac:dyDescent="0.35">
      <c r="A3524" t="str">
        <f t="shared" si="55"/>
        <v>31 DayOctober-December 2024NHS Dumfries &amp; GallowayAll Cancer Types* (screened only)</v>
      </c>
      <c r="B3524" t="s">
        <v>199</v>
      </c>
      <c r="C3524" t="s">
        <v>198</v>
      </c>
      <c r="D3524" t="s">
        <v>163</v>
      </c>
      <c r="E3524" t="s">
        <v>95</v>
      </c>
      <c r="F3524">
        <v>14</v>
      </c>
      <c r="G3524">
        <v>14</v>
      </c>
      <c r="H3524">
        <v>100</v>
      </c>
      <c r="I3524">
        <v>23</v>
      </c>
      <c r="J3524">
        <v>7</v>
      </c>
    </row>
    <row r="3525" spans="1:12" x14ac:dyDescent="0.35">
      <c r="A3525" t="str">
        <f t="shared" si="55"/>
        <v>31 DayOctober-December 2024NHS FifeAll Cancer Types* (screened only)</v>
      </c>
      <c r="B3525" t="s">
        <v>199</v>
      </c>
      <c r="C3525" t="s">
        <v>198</v>
      </c>
      <c r="D3525" t="s">
        <v>164</v>
      </c>
      <c r="E3525" t="s">
        <v>95</v>
      </c>
      <c r="F3525">
        <v>15</v>
      </c>
      <c r="G3525">
        <v>15</v>
      </c>
      <c r="H3525">
        <v>100</v>
      </c>
      <c r="I3525">
        <v>21</v>
      </c>
      <c r="J3525">
        <v>10</v>
      </c>
    </row>
    <row r="3526" spans="1:12" x14ac:dyDescent="0.35">
      <c r="A3526" t="str">
        <f t="shared" si="55"/>
        <v>31 DayOctober-December 2024NHS Forth ValleyAll Cancer Types* (screened only)</v>
      </c>
      <c r="B3526" t="s">
        <v>199</v>
      </c>
      <c r="C3526" t="s">
        <v>198</v>
      </c>
      <c r="D3526" t="s">
        <v>165</v>
      </c>
      <c r="E3526" t="s">
        <v>95</v>
      </c>
      <c r="F3526">
        <v>27</v>
      </c>
      <c r="G3526">
        <v>26</v>
      </c>
      <c r="H3526">
        <v>96.296296296296305</v>
      </c>
      <c r="I3526">
        <v>37</v>
      </c>
      <c r="J3526">
        <v>15</v>
      </c>
    </row>
    <row r="3527" spans="1:12" x14ac:dyDescent="0.35">
      <c r="A3527" t="str">
        <f t="shared" si="55"/>
        <v>31 DayOctober-December 2024NHS GrampianAll Cancer Types* (screened only)</v>
      </c>
      <c r="B3527" t="s">
        <v>199</v>
      </c>
      <c r="C3527" t="s">
        <v>198</v>
      </c>
      <c r="D3527" t="s">
        <v>166</v>
      </c>
      <c r="E3527" t="s">
        <v>95</v>
      </c>
      <c r="F3527">
        <v>91</v>
      </c>
      <c r="G3527">
        <v>74</v>
      </c>
      <c r="H3527">
        <v>81.3186813186813</v>
      </c>
      <c r="I3527">
        <v>84</v>
      </c>
      <c r="J3527">
        <v>15</v>
      </c>
      <c r="K3527">
        <v>40</v>
      </c>
      <c r="L3527">
        <v>52</v>
      </c>
    </row>
    <row r="3528" spans="1:12" x14ac:dyDescent="0.35">
      <c r="A3528" t="str">
        <f t="shared" si="55"/>
        <v>31 DayOctober-December 2024NHS Greater Glasgow &amp; ClydeAll Cancer Types* (screened only)</v>
      </c>
      <c r="B3528" t="s">
        <v>199</v>
      </c>
      <c r="C3528" t="s">
        <v>198</v>
      </c>
      <c r="D3528" t="s">
        <v>11</v>
      </c>
      <c r="E3528" t="s">
        <v>95</v>
      </c>
      <c r="F3528">
        <v>176</v>
      </c>
      <c r="G3528">
        <v>172</v>
      </c>
      <c r="H3528">
        <v>97.727272727272705</v>
      </c>
      <c r="I3528">
        <v>55</v>
      </c>
      <c r="J3528">
        <v>16</v>
      </c>
      <c r="K3528">
        <v>27</v>
      </c>
      <c r="L3528">
        <v>29</v>
      </c>
    </row>
    <row r="3529" spans="1:12" x14ac:dyDescent="0.35">
      <c r="A3529" t="str">
        <f t="shared" si="55"/>
        <v>31 DayOctober-December 2024NHS HighlandAll Cancer Types* (screened only)</v>
      </c>
      <c r="B3529" t="s">
        <v>199</v>
      </c>
      <c r="C3529" t="s">
        <v>198</v>
      </c>
      <c r="D3529" t="s">
        <v>1</v>
      </c>
      <c r="E3529" t="s">
        <v>95</v>
      </c>
      <c r="F3529">
        <v>53</v>
      </c>
      <c r="G3529">
        <v>46</v>
      </c>
      <c r="H3529">
        <v>86.792452830188694</v>
      </c>
      <c r="I3529">
        <v>49</v>
      </c>
      <c r="J3529">
        <v>21</v>
      </c>
      <c r="K3529">
        <v>33</v>
      </c>
      <c r="L3529">
        <v>40</v>
      </c>
    </row>
    <row r="3530" spans="1:12" x14ac:dyDescent="0.35">
      <c r="A3530" t="str">
        <f t="shared" si="55"/>
        <v>31 DayOctober-December 2024NHS LanarkshireAll Cancer Types* (screened only)</v>
      </c>
      <c r="B3530" t="s">
        <v>199</v>
      </c>
      <c r="C3530" t="s">
        <v>198</v>
      </c>
      <c r="D3530" t="s">
        <v>2</v>
      </c>
      <c r="E3530" t="s">
        <v>95</v>
      </c>
      <c r="F3530">
        <v>36</v>
      </c>
      <c r="G3530">
        <v>34</v>
      </c>
      <c r="H3530">
        <v>94.4444444444444</v>
      </c>
      <c r="I3530">
        <v>42</v>
      </c>
      <c r="J3530">
        <v>22</v>
      </c>
    </row>
    <row r="3531" spans="1:12" x14ac:dyDescent="0.35">
      <c r="A3531" t="str">
        <f t="shared" si="55"/>
        <v>31 DayOctober-December 2024NHS LothianAll Cancer Types* (screened only)</v>
      </c>
      <c r="B3531" t="s">
        <v>199</v>
      </c>
      <c r="C3531" t="s">
        <v>198</v>
      </c>
      <c r="D3531" t="s">
        <v>3</v>
      </c>
      <c r="E3531" t="s">
        <v>95</v>
      </c>
      <c r="F3531">
        <v>102</v>
      </c>
      <c r="G3531">
        <v>100</v>
      </c>
      <c r="H3531">
        <v>98.039215686274503</v>
      </c>
      <c r="I3531">
        <v>36</v>
      </c>
      <c r="J3531">
        <v>16</v>
      </c>
      <c r="K3531">
        <v>26</v>
      </c>
      <c r="L3531">
        <v>28</v>
      </c>
    </row>
    <row r="3532" spans="1:12" x14ac:dyDescent="0.35">
      <c r="A3532" t="str">
        <f t="shared" si="55"/>
        <v>31 DayOctober-December 2024NHS ScotlandAll Cancer Types* (screened only)</v>
      </c>
      <c r="B3532" t="s">
        <v>199</v>
      </c>
      <c r="C3532" t="s">
        <v>198</v>
      </c>
      <c r="D3532" t="s">
        <v>8</v>
      </c>
      <c r="E3532" t="s">
        <v>95</v>
      </c>
      <c r="F3532">
        <v>659</v>
      </c>
      <c r="G3532">
        <v>623</v>
      </c>
      <c r="H3532">
        <v>94.537177541729903</v>
      </c>
      <c r="I3532">
        <v>84</v>
      </c>
      <c r="J3532">
        <v>15</v>
      </c>
      <c r="K3532">
        <v>28</v>
      </c>
      <c r="L3532">
        <v>33</v>
      </c>
    </row>
    <row r="3533" spans="1:12" x14ac:dyDescent="0.35">
      <c r="A3533" t="str">
        <f t="shared" si="55"/>
        <v>31 DayOctober-December 2024NHS TaysideAll Cancer Types* (screened only)</v>
      </c>
      <c r="B3533" t="s">
        <v>199</v>
      </c>
      <c r="C3533" t="s">
        <v>198</v>
      </c>
      <c r="D3533" t="s">
        <v>6</v>
      </c>
      <c r="E3533" t="s">
        <v>95</v>
      </c>
      <c r="F3533">
        <v>50</v>
      </c>
      <c r="G3533">
        <v>49</v>
      </c>
      <c r="H3533">
        <v>98</v>
      </c>
      <c r="I3533">
        <v>35</v>
      </c>
      <c r="J3533">
        <v>2</v>
      </c>
      <c r="K3533">
        <v>25</v>
      </c>
      <c r="L3533">
        <v>29</v>
      </c>
    </row>
    <row r="3534" spans="1:12" x14ac:dyDescent="0.35">
      <c r="A3534" t="str">
        <f t="shared" si="55"/>
        <v>31 DayOctober-December 2024NHS Western IslesAll Cancer Types* (screened only)</v>
      </c>
      <c r="B3534" t="s">
        <v>199</v>
      </c>
      <c r="C3534" t="s">
        <v>198</v>
      </c>
      <c r="D3534" t="s">
        <v>7</v>
      </c>
      <c r="E3534" t="s">
        <v>95</v>
      </c>
      <c r="F3534">
        <v>1</v>
      </c>
      <c r="G3534">
        <v>1</v>
      </c>
      <c r="H3534">
        <v>100</v>
      </c>
      <c r="I3534">
        <v>0</v>
      </c>
    </row>
    <row r="3535" spans="1:12" x14ac:dyDescent="0.35">
      <c r="A3535" t="str">
        <f t="shared" si="55"/>
        <v>31 DayOctober-December 2024SCANAll Cancer Types* (screened only)</v>
      </c>
      <c r="B3535" t="s">
        <v>199</v>
      </c>
      <c r="C3535" t="s">
        <v>198</v>
      </c>
      <c r="D3535" t="s">
        <v>9</v>
      </c>
      <c r="E3535" t="s">
        <v>95</v>
      </c>
      <c r="F3535">
        <v>168</v>
      </c>
      <c r="G3535">
        <v>165</v>
      </c>
      <c r="H3535">
        <v>98.214285714285694</v>
      </c>
      <c r="I3535">
        <v>36</v>
      </c>
      <c r="J3535">
        <v>16</v>
      </c>
      <c r="K3535">
        <v>26</v>
      </c>
      <c r="L3535">
        <v>29</v>
      </c>
    </row>
    <row r="3536" spans="1:12" x14ac:dyDescent="0.35">
      <c r="A3536" t="str">
        <f t="shared" si="55"/>
        <v>31 DayOctober-December 2024WOSCANAll Cancer Types* (screened only)</v>
      </c>
      <c r="B3536" t="s">
        <v>199</v>
      </c>
      <c r="C3536" t="s">
        <v>198</v>
      </c>
      <c r="D3536" t="s">
        <v>10</v>
      </c>
      <c r="E3536" t="s">
        <v>95</v>
      </c>
      <c r="F3536">
        <v>294</v>
      </c>
      <c r="G3536">
        <v>286</v>
      </c>
      <c r="H3536">
        <v>97.278911564625801</v>
      </c>
      <c r="I3536">
        <v>55</v>
      </c>
      <c r="J3536">
        <v>15</v>
      </c>
      <c r="K3536">
        <v>27</v>
      </c>
      <c r="L3536">
        <v>29</v>
      </c>
    </row>
    <row r="3537" spans="1:12" x14ac:dyDescent="0.35">
      <c r="A3537" t="str">
        <f t="shared" si="55"/>
        <v>31 DayOctober-December 2024NCABreast</v>
      </c>
      <c r="B3537" t="s">
        <v>199</v>
      </c>
      <c r="C3537" t="s">
        <v>198</v>
      </c>
      <c r="D3537" t="s">
        <v>150</v>
      </c>
      <c r="E3537" t="s">
        <v>12</v>
      </c>
      <c r="F3537">
        <v>358</v>
      </c>
      <c r="G3537">
        <v>318</v>
      </c>
      <c r="H3537">
        <v>88.826815642458101</v>
      </c>
      <c r="I3537">
        <v>84</v>
      </c>
      <c r="J3537">
        <v>12</v>
      </c>
      <c r="K3537">
        <v>33</v>
      </c>
      <c r="L3537">
        <v>42</v>
      </c>
    </row>
    <row r="3538" spans="1:12" x14ac:dyDescent="0.35">
      <c r="A3538" t="str">
        <f t="shared" ref="A3538:A3601" si="56">CONCATENATE(B3538,C3538,D3538,E3538)</f>
        <v>31 DayOctober-December 2024NHS Ayrshire &amp; ArranBreast</v>
      </c>
      <c r="B3538" t="s">
        <v>199</v>
      </c>
      <c r="C3538" t="s">
        <v>198</v>
      </c>
      <c r="D3538" t="s">
        <v>162</v>
      </c>
      <c r="E3538" t="s">
        <v>12</v>
      </c>
      <c r="F3538">
        <v>95</v>
      </c>
      <c r="G3538">
        <v>94</v>
      </c>
      <c r="H3538">
        <v>98.947368421052602</v>
      </c>
      <c r="I3538">
        <v>41</v>
      </c>
      <c r="J3538">
        <v>12</v>
      </c>
      <c r="K3538">
        <v>20</v>
      </c>
      <c r="L3538">
        <v>26</v>
      </c>
    </row>
    <row r="3539" spans="1:12" x14ac:dyDescent="0.35">
      <c r="A3539" t="str">
        <f t="shared" si="56"/>
        <v>31 DayOctober-December 2024NHS BordersBreast</v>
      </c>
      <c r="B3539" t="s">
        <v>199</v>
      </c>
      <c r="C3539" t="s">
        <v>198</v>
      </c>
      <c r="D3539" t="s">
        <v>0</v>
      </c>
      <c r="E3539" t="s">
        <v>12</v>
      </c>
      <c r="F3539">
        <v>45</v>
      </c>
      <c r="G3539">
        <v>44</v>
      </c>
      <c r="H3539">
        <v>97.7777777777778</v>
      </c>
      <c r="I3539">
        <v>33</v>
      </c>
      <c r="J3539">
        <v>21</v>
      </c>
      <c r="K3539">
        <v>29</v>
      </c>
      <c r="L3539">
        <v>30</v>
      </c>
    </row>
    <row r="3540" spans="1:12" x14ac:dyDescent="0.35">
      <c r="A3540" t="str">
        <f t="shared" si="56"/>
        <v>31 DayOctober-December 2024NHS Dumfries &amp; GallowayBreast</v>
      </c>
      <c r="B3540" t="s">
        <v>199</v>
      </c>
      <c r="C3540" t="s">
        <v>198</v>
      </c>
      <c r="D3540" t="s">
        <v>163</v>
      </c>
      <c r="E3540" t="s">
        <v>12</v>
      </c>
      <c r="F3540">
        <v>26</v>
      </c>
      <c r="G3540">
        <v>26</v>
      </c>
      <c r="H3540">
        <v>100</v>
      </c>
      <c r="I3540">
        <v>21</v>
      </c>
      <c r="J3540">
        <v>11</v>
      </c>
    </row>
    <row r="3541" spans="1:12" x14ac:dyDescent="0.35">
      <c r="A3541" t="str">
        <f t="shared" si="56"/>
        <v>31 DayOctober-December 2024NHS FifeBreast</v>
      </c>
      <c r="B3541" t="s">
        <v>199</v>
      </c>
      <c r="C3541" t="s">
        <v>198</v>
      </c>
      <c r="D3541" t="s">
        <v>164</v>
      </c>
      <c r="E3541" t="s">
        <v>12</v>
      </c>
      <c r="F3541">
        <v>56</v>
      </c>
      <c r="G3541">
        <v>56</v>
      </c>
      <c r="H3541">
        <v>100</v>
      </c>
      <c r="I3541">
        <v>31</v>
      </c>
      <c r="J3541">
        <v>6</v>
      </c>
      <c r="K3541">
        <v>20</v>
      </c>
      <c r="L3541">
        <v>27</v>
      </c>
    </row>
    <row r="3542" spans="1:12" x14ac:dyDescent="0.35">
      <c r="A3542" t="str">
        <f t="shared" si="56"/>
        <v>31 DayOctober-December 2024NHS Forth ValleyBreast</v>
      </c>
      <c r="B3542" t="s">
        <v>199</v>
      </c>
      <c r="C3542" t="s">
        <v>198</v>
      </c>
      <c r="D3542" t="s">
        <v>165</v>
      </c>
      <c r="E3542" t="s">
        <v>12</v>
      </c>
      <c r="F3542">
        <v>74</v>
      </c>
      <c r="G3542">
        <v>74</v>
      </c>
      <c r="H3542">
        <v>100</v>
      </c>
      <c r="I3542">
        <v>27</v>
      </c>
      <c r="J3542">
        <v>11</v>
      </c>
      <c r="K3542">
        <v>20</v>
      </c>
      <c r="L3542">
        <v>22</v>
      </c>
    </row>
    <row r="3543" spans="1:12" x14ac:dyDescent="0.35">
      <c r="A3543" t="str">
        <f t="shared" si="56"/>
        <v>31 DayOctober-December 2024NHS GrampianBreast</v>
      </c>
      <c r="B3543" t="s">
        <v>199</v>
      </c>
      <c r="C3543" t="s">
        <v>198</v>
      </c>
      <c r="D3543" t="s">
        <v>166</v>
      </c>
      <c r="E3543" t="s">
        <v>12</v>
      </c>
      <c r="F3543">
        <v>142</v>
      </c>
      <c r="G3543">
        <v>124</v>
      </c>
      <c r="H3543">
        <v>87.323943661971796</v>
      </c>
      <c r="I3543">
        <v>84</v>
      </c>
      <c r="J3543">
        <v>12</v>
      </c>
      <c r="K3543">
        <v>37</v>
      </c>
      <c r="L3543">
        <v>51</v>
      </c>
    </row>
    <row r="3544" spans="1:12" x14ac:dyDescent="0.35">
      <c r="A3544" t="str">
        <f t="shared" si="56"/>
        <v>31 DayOctober-December 2024NHS Greater Glasgow &amp; ClydeBreast</v>
      </c>
      <c r="B3544" t="s">
        <v>199</v>
      </c>
      <c r="C3544" t="s">
        <v>198</v>
      </c>
      <c r="D3544" t="s">
        <v>11</v>
      </c>
      <c r="E3544" t="s">
        <v>12</v>
      </c>
      <c r="F3544">
        <v>369</v>
      </c>
      <c r="G3544">
        <v>365</v>
      </c>
      <c r="H3544">
        <v>98.915989159891595</v>
      </c>
      <c r="I3544">
        <v>55</v>
      </c>
      <c r="J3544">
        <v>14</v>
      </c>
      <c r="K3544">
        <v>26</v>
      </c>
      <c r="L3544">
        <v>27</v>
      </c>
    </row>
    <row r="3545" spans="1:12" x14ac:dyDescent="0.35">
      <c r="A3545" t="str">
        <f t="shared" si="56"/>
        <v>31 DayOctober-December 2024NHS HighlandBreast</v>
      </c>
      <c r="B3545" t="s">
        <v>199</v>
      </c>
      <c r="C3545" t="s">
        <v>198</v>
      </c>
      <c r="D3545" t="s">
        <v>1</v>
      </c>
      <c r="E3545" t="s">
        <v>12</v>
      </c>
      <c r="F3545">
        <v>95</v>
      </c>
      <c r="G3545">
        <v>80</v>
      </c>
      <c r="H3545">
        <v>84.210526315789494</v>
      </c>
      <c r="I3545">
        <v>68</v>
      </c>
      <c r="J3545">
        <v>19</v>
      </c>
      <c r="K3545">
        <v>35</v>
      </c>
      <c r="L3545">
        <v>40</v>
      </c>
    </row>
    <row r="3546" spans="1:12" x14ac:dyDescent="0.35">
      <c r="A3546" t="str">
        <f t="shared" si="56"/>
        <v>31 DayOctober-December 2024NHS LanarkshireBreast</v>
      </c>
      <c r="B3546" t="s">
        <v>199</v>
      </c>
      <c r="C3546" t="s">
        <v>198</v>
      </c>
      <c r="D3546" t="s">
        <v>2</v>
      </c>
      <c r="E3546" t="s">
        <v>12</v>
      </c>
      <c r="F3546">
        <v>110</v>
      </c>
      <c r="G3546">
        <v>109</v>
      </c>
      <c r="H3546">
        <v>99.090909090909093</v>
      </c>
      <c r="I3546">
        <v>33</v>
      </c>
      <c r="J3546">
        <v>15</v>
      </c>
      <c r="K3546">
        <v>28</v>
      </c>
      <c r="L3546">
        <v>30</v>
      </c>
    </row>
    <row r="3547" spans="1:12" x14ac:dyDescent="0.35">
      <c r="A3547" t="str">
        <f t="shared" si="56"/>
        <v>31 DayOctober-December 2024NHS LothianBreast</v>
      </c>
      <c r="B3547" t="s">
        <v>199</v>
      </c>
      <c r="C3547" t="s">
        <v>198</v>
      </c>
      <c r="D3547" t="s">
        <v>3</v>
      </c>
      <c r="E3547" t="s">
        <v>12</v>
      </c>
      <c r="F3547">
        <v>221</v>
      </c>
      <c r="G3547">
        <v>220</v>
      </c>
      <c r="H3547">
        <v>99.547511312217196</v>
      </c>
      <c r="I3547">
        <v>34</v>
      </c>
      <c r="J3547">
        <v>13</v>
      </c>
      <c r="K3547">
        <v>25</v>
      </c>
      <c r="L3547">
        <v>27</v>
      </c>
    </row>
    <row r="3548" spans="1:12" x14ac:dyDescent="0.35">
      <c r="A3548" t="str">
        <f t="shared" si="56"/>
        <v>31 DayOctober-December 2024NHS ScotlandBreast</v>
      </c>
      <c r="B3548" t="s">
        <v>199</v>
      </c>
      <c r="C3548" t="s">
        <v>198</v>
      </c>
      <c r="D3548" t="s">
        <v>8</v>
      </c>
      <c r="E3548" t="s">
        <v>12</v>
      </c>
      <c r="F3548">
        <v>1354</v>
      </c>
      <c r="G3548">
        <v>1306</v>
      </c>
      <c r="H3548">
        <v>96.454948301329395</v>
      </c>
      <c r="I3548">
        <v>84</v>
      </c>
      <c r="J3548">
        <v>13</v>
      </c>
      <c r="K3548">
        <v>27</v>
      </c>
      <c r="L3548">
        <v>30</v>
      </c>
    </row>
    <row r="3549" spans="1:12" x14ac:dyDescent="0.35">
      <c r="A3549" t="str">
        <f t="shared" si="56"/>
        <v>31 DayOctober-December 2024NHS ShetlandBreast</v>
      </c>
      <c r="B3549" t="s">
        <v>199</v>
      </c>
      <c r="C3549" t="s">
        <v>198</v>
      </c>
      <c r="D3549" t="s">
        <v>5</v>
      </c>
      <c r="E3549" t="s">
        <v>12</v>
      </c>
      <c r="F3549">
        <v>1</v>
      </c>
      <c r="G3549">
        <v>1</v>
      </c>
      <c r="H3549">
        <v>100</v>
      </c>
      <c r="I3549">
        <v>8</v>
      </c>
    </row>
    <row r="3550" spans="1:12" x14ac:dyDescent="0.35">
      <c r="A3550" t="str">
        <f t="shared" si="56"/>
        <v>31 DayOctober-December 2024NHS TaysideBreast</v>
      </c>
      <c r="B3550" t="s">
        <v>199</v>
      </c>
      <c r="C3550" t="s">
        <v>198</v>
      </c>
      <c r="D3550" t="s">
        <v>6</v>
      </c>
      <c r="E3550" t="s">
        <v>12</v>
      </c>
      <c r="F3550">
        <v>118</v>
      </c>
      <c r="G3550">
        <v>111</v>
      </c>
      <c r="H3550">
        <v>94.067796610169495</v>
      </c>
      <c r="I3550">
        <v>83</v>
      </c>
      <c r="J3550">
        <v>2</v>
      </c>
      <c r="K3550">
        <v>27</v>
      </c>
      <c r="L3550">
        <v>32</v>
      </c>
    </row>
    <row r="3551" spans="1:12" x14ac:dyDescent="0.35">
      <c r="A3551" t="str">
        <f t="shared" si="56"/>
        <v>31 DayOctober-December 2024NHS Western IslesBreast</v>
      </c>
      <c r="B3551" t="s">
        <v>199</v>
      </c>
      <c r="C3551" t="s">
        <v>198</v>
      </c>
      <c r="D3551" t="s">
        <v>7</v>
      </c>
      <c r="E3551" t="s">
        <v>12</v>
      </c>
      <c r="F3551">
        <v>2</v>
      </c>
      <c r="G3551">
        <v>2</v>
      </c>
      <c r="H3551">
        <v>100</v>
      </c>
      <c r="I3551">
        <v>4</v>
      </c>
    </row>
    <row r="3552" spans="1:12" x14ac:dyDescent="0.35">
      <c r="A3552" t="str">
        <f t="shared" si="56"/>
        <v>31 DayOctober-December 2024SCANBreast</v>
      </c>
      <c r="B3552" t="s">
        <v>199</v>
      </c>
      <c r="C3552" t="s">
        <v>198</v>
      </c>
      <c r="D3552" t="s">
        <v>9</v>
      </c>
      <c r="E3552" t="s">
        <v>12</v>
      </c>
      <c r="F3552">
        <v>348</v>
      </c>
      <c r="G3552">
        <v>346</v>
      </c>
      <c r="H3552">
        <v>99.425287356321803</v>
      </c>
      <c r="I3552">
        <v>34</v>
      </c>
      <c r="J3552">
        <v>13</v>
      </c>
      <c r="K3552">
        <v>26</v>
      </c>
      <c r="L3552">
        <v>29</v>
      </c>
    </row>
    <row r="3553" spans="1:12" x14ac:dyDescent="0.35">
      <c r="A3553" t="str">
        <f t="shared" si="56"/>
        <v>31 DayOctober-December 2024WOSCANBreast</v>
      </c>
      <c r="B3553" t="s">
        <v>199</v>
      </c>
      <c r="C3553" t="s">
        <v>198</v>
      </c>
      <c r="D3553" t="s">
        <v>10</v>
      </c>
      <c r="E3553" t="s">
        <v>12</v>
      </c>
      <c r="F3553">
        <v>648</v>
      </c>
      <c r="G3553">
        <v>642</v>
      </c>
      <c r="H3553">
        <v>99.074074074074105</v>
      </c>
      <c r="I3553">
        <v>55</v>
      </c>
      <c r="J3553">
        <v>13</v>
      </c>
      <c r="K3553">
        <v>26</v>
      </c>
      <c r="L3553">
        <v>28</v>
      </c>
    </row>
    <row r="3554" spans="1:12" x14ac:dyDescent="0.35">
      <c r="A3554" t="str">
        <f t="shared" si="56"/>
        <v>31 DayOctober-December 2024NCABreast (screened excluded)</v>
      </c>
      <c r="B3554" t="s">
        <v>199</v>
      </c>
      <c r="C3554" t="s">
        <v>198</v>
      </c>
      <c r="D3554" t="s">
        <v>150</v>
      </c>
      <c r="E3554" t="s">
        <v>30</v>
      </c>
      <c r="F3554">
        <v>202</v>
      </c>
      <c r="G3554">
        <v>180</v>
      </c>
      <c r="H3554">
        <v>89.108910891089096</v>
      </c>
      <c r="I3554">
        <v>83</v>
      </c>
      <c r="J3554">
        <v>10</v>
      </c>
      <c r="K3554">
        <v>32</v>
      </c>
      <c r="L3554">
        <v>42</v>
      </c>
    </row>
    <row r="3555" spans="1:12" x14ac:dyDescent="0.35">
      <c r="A3555" t="str">
        <f t="shared" si="56"/>
        <v>31 DayOctober-December 2024NHS Ayrshire &amp; ArranBreast (screened excluded)</v>
      </c>
      <c r="B3555" t="s">
        <v>199</v>
      </c>
      <c r="C3555" t="s">
        <v>198</v>
      </c>
      <c r="D3555" t="s">
        <v>162</v>
      </c>
      <c r="E3555" t="s">
        <v>30</v>
      </c>
      <c r="F3555">
        <v>53</v>
      </c>
      <c r="G3555">
        <v>53</v>
      </c>
      <c r="H3555">
        <v>100</v>
      </c>
      <c r="I3555">
        <v>27</v>
      </c>
      <c r="J3555">
        <v>9</v>
      </c>
      <c r="K3555">
        <v>19</v>
      </c>
      <c r="L3555">
        <v>22</v>
      </c>
    </row>
    <row r="3556" spans="1:12" x14ac:dyDescent="0.35">
      <c r="A3556" t="str">
        <f t="shared" si="56"/>
        <v>31 DayOctober-December 2024NHS BordersBreast (screened excluded)</v>
      </c>
      <c r="B3556" t="s">
        <v>199</v>
      </c>
      <c r="C3556" t="s">
        <v>198</v>
      </c>
      <c r="D3556" t="s">
        <v>0</v>
      </c>
      <c r="E3556" t="s">
        <v>30</v>
      </c>
      <c r="F3556">
        <v>12</v>
      </c>
      <c r="G3556">
        <v>12</v>
      </c>
      <c r="H3556">
        <v>100</v>
      </c>
      <c r="I3556">
        <v>30</v>
      </c>
      <c r="J3556">
        <v>9</v>
      </c>
    </row>
    <row r="3557" spans="1:12" x14ac:dyDescent="0.35">
      <c r="A3557" t="str">
        <f t="shared" si="56"/>
        <v>31 DayOctober-December 2024NHS Dumfries &amp; GallowayBreast (screened excluded)</v>
      </c>
      <c r="B3557" t="s">
        <v>199</v>
      </c>
      <c r="C3557" t="s">
        <v>198</v>
      </c>
      <c r="D3557" t="s">
        <v>163</v>
      </c>
      <c r="E3557" t="s">
        <v>30</v>
      </c>
      <c r="F3557">
        <v>22</v>
      </c>
      <c r="G3557">
        <v>22</v>
      </c>
      <c r="H3557">
        <v>100</v>
      </c>
      <c r="I3557">
        <v>21</v>
      </c>
      <c r="J3557">
        <v>13</v>
      </c>
    </row>
    <row r="3558" spans="1:12" x14ac:dyDescent="0.35">
      <c r="A3558" t="str">
        <f t="shared" si="56"/>
        <v>31 DayOctober-December 2024NHS FifeBreast (screened excluded)</v>
      </c>
      <c r="B3558" t="s">
        <v>199</v>
      </c>
      <c r="C3558" t="s">
        <v>198</v>
      </c>
      <c r="D3558" t="s">
        <v>164</v>
      </c>
      <c r="E3558" t="s">
        <v>30</v>
      </c>
      <c r="F3558">
        <v>55</v>
      </c>
      <c r="G3558">
        <v>55</v>
      </c>
      <c r="H3558">
        <v>100</v>
      </c>
      <c r="I3558">
        <v>31</v>
      </c>
      <c r="J3558">
        <v>6</v>
      </c>
      <c r="K3558">
        <v>20</v>
      </c>
      <c r="L3558">
        <v>27</v>
      </c>
    </row>
    <row r="3559" spans="1:12" x14ac:dyDescent="0.35">
      <c r="A3559" t="str">
        <f t="shared" si="56"/>
        <v>31 DayOctober-December 2024NHS Forth ValleyBreast (screened excluded)</v>
      </c>
      <c r="B3559" t="s">
        <v>199</v>
      </c>
      <c r="C3559" t="s">
        <v>198</v>
      </c>
      <c r="D3559" t="s">
        <v>165</v>
      </c>
      <c r="E3559" t="s">
        <v>30</v>
      </c>
      <c r="F3559">
        <v>53</v>
      </c>
      <c r="G3559">
        <v>53</v>
      </c>
      <c r="H3559">
        <v>100</v>
      </c>
      <c r="I3559">
        <v>27</v>
      </c>
      <c r="J3559">
        <v>10</v>
      </c>
      <c r="K3559">
        <v>19</v>
      </c>
      <c r="L3559">
        <v>22</v>
      </c>
    </row>
    <row r="3560" spans="1:12" x14ac:dyDescent="0.35">
      <c r="A3560" t="str">
        <f t="shared" si="56"/>
        <v>31 DayOctober-December 2024NHS GrampianBreast (screened excluded)</v>
      </c>
      <c r="B3560" t="s">
        <v>199</v>
      </c>
      <c r="C3560" t="s">
        <v>198</v>
      </c>
      <c r="D3560" t="s">
        <v>166</v>
      </c>
      <c r="E3560" t="s">
        <v>30</v>
      </c>
      <c r="F3560">
        <v>71</v>
      </c>
      <c r="G3560">
        <v>64</v>
      </c>
      <c r="H3560">
        <v>90.1408450704225</v>
      </c>
      <c r="I3560">
        <v>82</v>
      </c>
      <c r="J3560">
        <v>10</v>
      </c>
      <c r="K3560">
        <v>31</v>
      </c>
      <c r="L3560">
        <v>42</v>
      </c>
    </row>
    <row r="3561" spans="1:12" x14ac:dyDescent="0.35">
      <c r="A3561" t="str">
        <f t="shared" si="56"/>
        <v>31 DayOctober-December 2024NHS Greater Glasgow &amp; ClydeBreast (screened excluded)</v>
      </c>
      <c r="B3561" t="s">
        <v>199</v>
      </c>
      <c r="C3561" t="s">
        <v>198</v>
      </c>
      <c r="D3561" t="s">
        <v>11</v>
      </c>
      <c r="E3561" t="s">
        <v>30</v>
      </c>
      <c r="F3561">
        <v>235</v>
      </c>
      <c r="G3561">
        <v>235</v>
      </c>
      <c r="H3561">
        <v>100</v>
      </c>
      <c r="I3561">
        <v>30</v>
      </c>
      <c r="J3561">
        <v>13</v>
      </c>
      <c r="K3561">
        <v>25</v>
      </c>
      <c r="L3561">
        <v>27</v>
      </c>
    </row>
    <row r="3562" spans="1:12" x14ac:dyDescent="0.35">
      <c r="A3562" t="str">
        <f t="shared" si="56"/>
        <v>31 DayOctober-December 2024NHS HighlandBreast (screened excluded)</v>
      </c>
      <c r="B3562" t="s">
        <v>199</v>
      </c>
      <c r="C3562" t="s">
        <v>198</v>
      </c>
      <c r="D3562" t="s">
        <v>1</v>
      </c>
      <c r="E3562" t="s">
        <v>30</v>
      </c>
      <c r="F3562">
        <v>54</v>
      </c>
      <c r="G3562">
        <v>45</v>
      </c>
      <c r="H3562">
        <v>83.3333333333333</v>
      </c>
      <c r="I3562">
        <v>68</v>
      </c>
      <c r="J3562">
        <v>18</v>
      </c>
      <c r="K3562">
        <v>35</v>
      </c>
      <c r="L3562">
        <v>40</v>
      </c>
    </row>
    <row r="3563" spans="1:12" x14ac:dyDescent="0.35">
      <c r="A3563" t="str">
        <f t="shared" si="56"/>
        <v>31 DayOctober-December 2024NHS LanarkshireBreast (screened excluded)</v>
      </c>
      <c r="B3563" t="s">
        <v>199</v>
      </c>
      <c r="C3563" t="s">
        <v>198</v>
      </c>
      <c r="D3563" t="s">
        <v>2</v>
      </c>
      <c r="E3563" t="s">
        <v>30</v>
      </c>
      <c r="F3563">
        <v>86</v>
      </c>
      <c r="G3563">
        <v>86</v>
      </c>
      <c r="H3563">
        <v>100</v>
      </c>
      <c r="I3563">
        <v>31</v>
      </c>
      <c r="J3563">
        <v>14</v>
      </c>
      <c r="K3563">
        <v>27</v>
      </c>
      <c r="L3563">
        <v>28</v>
      </c>
    </row>
    <row r="3564" spans="1:12" x14ac:dyDescent="0.35">
      <c r="A3564" t="str">
        <f t="shared" si="56"/>
        <v>31 DayOctober-December 2024NHS LothianBreast (screened excluded)</v>
      </c>
      <c r="B3564" t="s">
        <v>199</v>
      </c>
      <c r="C3564" t="s">
        <v>198</v>
      </c>
      <c r="D3564" t="s">
        <v>3</v>
      </c>
      <c r="E3564" t="s">
        <v>30</v>
      </c>
      <c r="F3564">
        <v>142</v>
      </c>
      <c r="G3564">
        <v>142</v>
      </c>
      <c r="H3564">
        <v>100</v>
      </c>
      <c r="I3564">
        <v>31</v>
      </c>
      <c r="J3564">
        <v>8</v>
      </c>
      <c r="K3564">
        <v>24</v>
      </c>
      <c r="L3564">
        <v>27</v>
      </c>
    </row>
    <row r="3565" spans="1:12" x14ac:dyDescent="0.35">
      <c r="A3565" t="str">
        <f t="shared" si="56"/>
        <v>31 DayOctober-December 2024NHS ScotlandBreast (screened excluded)</v>
      </c>
      <c r="B3565" t="s">
        <v>199</v>
      </c>
      <c r="C3565" t="s">
        <v>198</v>
      </c>
      <c r="D3565" t="s">
        <v>8</v>
      </c>
      <c r="E3565" t="s">
        <v>30</v>
      </c>
      <c r="F3565">
        <v>860</v>
      </c>
      <c r="G3565">
        <v>838</v>
      </c>
      <c r="H3565">
        <v>97.441860465116307</v>
      </c>
      <c r="I3565">
        <v>83</v>
      </c>
      <c r="J3565">
        <v>11</v>
      </c>
      <c r="K3565">
        <v>26</v>
      </c>
      <c r="L3565">
        <v>29</v>
      </c>
    </row>
    <row r="3566" spans="1:12" x14ac:dyDescent="0.35">
      <c r="A3566" t="str">
        <f t="shared" si="56"/>
        <v>31 DayOctober-December 2024NHS ShetlandBreast (screened excluded)</v>
      </c>
      <c r="B3566" t="s">
        <v>199</v>
      </c>
      <c r="C3566" t="s">
        <v>198</v>
      </c>
      <c r="D3566" t="s">
        <v>5</v>
      </c>
      <c r="E3566" t="s">
        <v>30</v>
      </c>
      <c r="F3566">
        <v>1</v>
      </c>
      <c r="G3566">
        <v>1</v>
      </c>
      <c r="H3566">
        <v>100</v>
      </c>
      <c r="I3566">
        <v>8</v>
      </c>
    </row>
    <row r="3567" spans="1:12" x14ac:dyDescent="0.35">
      <c r="A3567" t="str">
        <f t="shared" si="56"/>
        <v>31 DayOctober-December 2024NHS TaysideBreast (screened excluded)</v>
      </c>
      <c r="B3567" t="s">
        <v>199</v>
      </c>
      <c r="C3567" t="s">
        <v>198</v>
      </c>
      <c r="D3567" t="s">
        <v>6</v>
      </c>
      <c r="E3567" t="s">
        <v>30</v>
      </c>
      <c r="F3567">
        <v>74</v>
      </c>
      <c r="G3567">
        <v>68</v>
      </c>
      <c r="H3567">
        <v>91.891891891891902</v>
      </c>
      <c r="I3567">
        <v>83</v>
      </c>
      <c r="J3567">
        <v>2</v>
      </c>
      <c r="K3567">
        <v>28</v>
      </c>
      <c r="L3567">
        <v>35</v>
      </c>
    </row>
    <row r="3568" spans="1:12" x14ac:dyDescent="0.35">
      <c r="A3568" t="str">
        <f t="shared" si="56"/>
        <v>31 DayOctober-December 2024NHS Western IslesBreast (screened excluded)</v>
      </c>
      <c r="B3568" t="s">
        <v>199</v>
      </c>
      <c r="C3568" t="s">
        <v>198</v>
      </c>
      <c r="D3568" t="s">
        <v>7</v>
      </c>
      <c r="E3568" t="s">
        <v>30</v>
      </c>
      <c r="F3568">
        <v>2</v>
      </c>
      <c r="G3568">
        <v>2</v>
      </c>
      <c r="H3568">
        <v>100</v>
      </c>
      <c r="I3568">
        <v>4</v>
      </c>
    </row>
    <row r="3569" spans="1:12" x14ac:dyDescent="0.35">
      <c r="A3569" t="str">
        <f t="shared" si="56"/>
        <v>31 DayOctober-December 2024SCANBreast (screened excluded)</v>
      </c>
      <c r="B3569" t="s">
        <v>199</v>
      </c>
      <c r="C3569" t="s">
        <v>198</v>
      </c>
      <c r="D3569" t="s">
        <v>9</v>
      </c>
      <c r="E3569" t="s">
        <v>30</v>
      </c>
      <c r="F3569">
        <v>231</v>
      </c>
      <c r="G3569">
        <v>231</v>
      </c>
      <c r="H3569">
        <v>100</v>
      </c>
      <c r="I3569">
        <v>31</v>
      </c>
      <c r="J3569">
        <v>8</v>
      </c>
      <c r="K3569">
        <v>24</v>
      </c>
      <c r="L3569">
        <v>27</v>
      </c>
    </row>
    <row r="3570" spans="1:12" x14ac:dyDescent="0.35">
      <c r="A3570" t="str">
        <f t="shared" si="56"/>
        <v>31 DayOctober-December 2024WOSCANBreast (screened excluded)</v>
      </c>
      <c r="B3570" t="s">
        <v>199</v>
      </c>
      <c r="C3570" t="s">
        <v>198</v>
      </c>
      <c r="D3570" t="s">
        <v>10</v>
      </c>
      <c r="E3570" t="s">
        <v>30</v>
      </c>
      <c r="F3570">
        <v>427</v>
      </c>
      <c r="G3570">
        <v>427</v>
      </c>
      <c r="H3570">
        <v>100</v>
      </c>
      <c r="I3570">
        <v>31</v>
      </c>
      <c r="J3570">
        <v>12</v>
      </c>
      <c r="K3570">
        <v>25</v>
      </c>
      <c r="L3570">
        <v>27</v>
      </c>
    </row>
    <row r="3571" spans="1:12" x14ac:dyDescent="0.35">
      <c r="A3571" t="str">
        <f t="shared" si="56"/>
        <v>31 DayOctober-December 2024NCABreast (screened only)</v>
      </c>
      <c r="B3571" t="s">
        <v>199</v>
      </c>
      <c r="C3571" t="s">
        <v>198</v>
      </c>
      <c r="D3571" t="s">
        <v>150</v>
      </c>
      <c r="E3571" t="s">
        <v>31</v>
      </c>
      <c r="F3571">
        <v>156</v>
      </c>
      <c r="G3571">
        <v>138</v>
      </c>
      <c r="H3571">
        <v>88.461538461538495</v>
      </c>
      <c r="I3571">
        <v>84</v>
      </c>
      <c r="J3571">
        <v>14</v>
      </c>
      <c r="K3571">
        <v>34</v>
      </c>
      <c r="L3571">
        <v>44</v>
      </c>
    </row>
    <row r="3572" spans="1:12" x14ac:dyDescent="0.35">
      <c r="A3572" t="str">
        <f t="shared" si="56"/>
        <v>31 DayOctober-December 2024NHS Ayrshire &amp; ArranBreast (screened only)</v>
      </c>
      <c r="B3572" t="s">
        <v>199</v>
      </c>
      <c r="C3572" t="s">
        <v>198</v>
      </c>
      <c r="D3572" t="s">
        <v>162</v>
      </c>
      <c r="E3572" t="s">
        <v>31</v>
      </c>
      <c r="F3572">
        <v>42</v>
      </c>
      <c r="G3572">
        <v>41</v>
      </c>
      <c r="H3572">
        <v>97.619047619047606</v>
      </c>
      <c r="I3572">
        <v>41</v>
      </c>
      <c r="J3572">
        <v>13</v>
      </c>
      <c r="K3572">
        <v>25</v>
      </c>
      <c r="L3572">
        <v>26</v>
      </c>
    </row>
    <row r="3573" spans="1:12" x14ac:dyDescent="0.35">
      <c r="A3573" t="str">
        <f t="shared" si="56"/>
        <v>31 DayOctober-December 2024NHS BordersBreast (screened only)</v>
      </c>
      <c r="B3573" t="s">
        <v>199</v>
      </c>
      <c r="C3573" t="s">
        <v>198</v>
      </c>
      <c r="D3573" t="s">
        <v>0</v>
      </c>
      <c r="E3573" t="s">
        <v>31</v>
      </c>
      <c r="F3573">
        <v>33</v>
      </c>
      <c r="G3573">
        <v>32</v>
      </c>
      <c r="H3573">
        <v>96.969696969696997</v>
      </c>
      <c r="I3573">
        <v>33</v>
      </c>
      <c r="J3573">
        <v>24</v>
      </c>
    </row>
    <row r="3574" spans="1:12" x14ac:dyDescent="0.35">
      <c r="A3574" t="str">
        <f t="shared" si="56"/>
        <v>31 DayOctober-December 2024NHS Dumfries &amp; GallowayBreast (screened only)</v>
      </c>
      <c r="B3574" t="s">
        <v>199</v>
      </c>
      <c r="C3574" t="s">
        <v>198</v>
      </c>
      <c r="D3574" t="s">
        <v>163</v>
      </c>
      <c r="E3574" t="s">
        <v>31</v>
      </c>
      <c r="F3574">
        <v>4</v>
      </c>
      <c r="G3574">
        <v>4</v>
      </c>
      <c r="H3574">
        <v>100</v>
      </c>
      <c r="I3574">
        <v>17</v>
      </c>
      <c r="J3574">
        <v>4</v>
      </c>
    </row>
    <row r="3575" spans="1:12" x14ac:dyDescent="0.35">
      <c r="A3575" t="str">
        <f t="shared" si="56"/>
        <v>31 DayOctober-December 2024NHS FifeBreast (screened only)</v>
      </c>
      <c r="B3575" t="s">
        <v>199</v>
      </c>
      <c r="C3575" t="s">
        <v>198</v>
      </c>
      <c r="D3575" t="s">
        <v>164</v>
      </c>
      <c r="E3575" t="s">
        <v>31</v>
      </c>
      <c r="F3575">
        <v>1</v>
      </c>
      <c r="G3575">
        <v>1</v>
      </c>
      <c r="H3575">
        <v>100</v>
      </c>
      <c r="I3575">
        <v>2</v>
      </c>
    </row>
    <row r="3576" spans="1:12" x14ac:dyDescent="0.35">
      <c r="A3576" t="str">
        <f t="shared" si="56"/>
        <v>31 DayOctober-December 2024NHS Forth ValleyBreast (screened only)</v>
      </c>
      <c r="B3576" t="s">
        <v>199</v>
      </c>
      <c r="C3576" t="s">
        <v>198</v>
      </c>
      <c r="D3576" t="s">
        <v>165</v>
      </c>
      <c r="E3576" t="s">
        <v>31</v>
      </c>
      <c r="F3576">
        <v>21</v>
      </c>
      <c r="G3576">
        <v>21</v>
      </c>
      <c r="H3576">
        <v>100</v>
      </c>
      <c r="I3576">
        <v>24</v>
      </c>
      <c r="J3576">
        <v>15</v>
      </c>
    </row>
    <row r="3577" spans="1:12" x14ac:dyDescent="0.35">
      <c r="A3577" t="str">
        <f t="shared" si="56"/>
        <v>31 DayOctober-December 2024NHS GrampianBreast (screened only)</v>
      </c>
      <c r="B3577" t="s">
        <v>199</v>
      </c>
      <c r="C3577" t="s">
        <v>198</v>
      </c>
      <c r="D3577" t="s">
        <v>166</v>
      </c>
      <c r="E3577" t="s">
        <v>31</v>
      </c>
      <c r="F3577">
        <v>71</v>
      </c>
      <c r="G3577">
        <v>60</v>
      </c>
      <c r="H3577">
        <v>84.507042253521107</v>
      </c>
      <c r="I3577">
        <v>84</v>
      </c>
      <c r="J3577">
        <v>14</v>
      </c>
      <c r="K3577">
        <v>44</v>
      </c>
      <c r="L3577">
        <v>56</v>
      </c>
    </row>
    <row r="3578" spans="1:12" x14ac:dyDescent="0.35">
      <c r="A3578" t="str">
        <f t="shared" si="56"/>
        <v>31 DayOctober-December 2024NHS Greater Glasgow &amp; ClydeBreast (screened only)</v>
      </c>
      <c r="B3578" t="s">
        <v>199</v>
      </c>
      <c r="C3578" t="s">
        <v>198</v>
      </c>
      <c r="D3578" t="s">
        <v>11</v>
      </c>
      <c r="E3578" t="s">
        <v>31</v>
      </c>
      <c r="F3578">
        <v>134</v>
      </c>
      <c r="G3578">
        <v>130</v>
      </c>
      <c r="H3578">
        <v>97.014925373134304</v>
      </c>
      <c r="I3578">
        <v>55</v>
      </c>
      <c r="J3578">
        <v>18</v>
      </c>
      <c r="K3578">
        <v>27</v>
      </c>
      <c r="L3578">
        <v>29</v>
      </c>
    </row>
    <row r="3579" spans="1:12" x14ac:dyDescent="0.35">
      <c r="A3579" t="str">
        <f t="shared" si="56"/>
        <v>31 DayOctober-December 2024NHS HighlandBreast (screened only)</v>
      </c>
      <c r="B3579" t="s">
        <v>199</v>
      </c>
      <c r="C3579" t="s">
        <v>198</v>
      </c>
      <c r="D3579" t="s">
        <v>1</v>
      </c>
      <c r="E3579" t="s">
        <v>31</v>
      </c>
      <c r="F3579">
        <v>41</v>
      </c>
      <c r="G3579">
        <v>35</v>
      </c>
      <c r="H3579">
        <v>85.365853658536594</v>
      </c>
      <c r="I3579">
        <v>49</v>
      </c>
      <c r="J3579">
        <v>25</v>
      </c>
      <c r="K3579">
        <v>33</v>
      </c>
      <c r="L3579">
        <v>40</v>
      </c>
    </row>
    <row r="3580" spans="1:12" x14ac:dyDescent="0.35">
      <c r="A3580" t="str">
        <f t="shared" si="56"/>
        <v>31 DayOctober-December 2024NHS LanarkshireBreast (screened only)</v>
      </c>
      <c r="B3580" t="s">
        <v>199</v>
      </c>
      <c r="C3580" t="s">
        <v>198</v>
      </c>
      <c r="D3580" t="s">
        <v>2</v>
      </c>
      <c r="E3580" t="s">
        <v>31</v>
      </c>
      <c r="F3580">
        <v>24</v>
      </c>
      <c r="G3580">
        <v>23</v>
      </c>
      <c r="H3580">
        <v>95.8333333333333</v>
      </c>
      <c r="I3580">
        <v>33</v>
      </c>
      <c r="J3580">
        <v>22</v>
      </c>
    </row>
    <row r="3581" spans="1:12" x14ac:dyDescent="0.35">
      <c r="A3581" t="str">
        <f t="shared" si="56"/>
        <v>31 DayOctober-December 2024NHS LothianBreast (screened only)</v>
      </c>
      <c r="B3581" t="s">
        <v>199</v>
      </c>
      <c r="C3581" t="s">
        <v>198</v>
      </c>
      <c r="D3581" t="s">
        <v>3</v>
      </c>
      <c r="E3581" t="s">
        <v>31</v>
      </c>
      <c r="F3581">
        <v>79</v>
      </c>
      <c r="G3581">
        <v>78</v>
      </c>
      <c r="H3581">
        <v>98.734177215189902</v>
      </c>
      <c r="I3581">
        <v>34</v>
      </c>
      <c r="J3581">
        <v>16</v>
      </c>
      <c r="K3581">
        <v>25</v>
      </c>
      <c r="L3581">
        <v>26</v>
      </c>
    </row>
    <row r="3582" spans="1:12" x14ac:dyDescent="0.35">
      <c r="A3582" t="str">
        <f t="shared" si="56"/>
        <v>31 DayOctober-December 2024NHS ScotlandBreast (screened only)</v>
      </c>
      <c r="B3582" t="s">
        <v>199</v>
      </c>
      <c r="C3582" t="s">
        <v>198</v>
      </c>
      <c r="D3582" t="s">
        <v>8</v>
      </c>
      <c r="E3582" t="s">
        <v>31</v>
      </c>
      <c r="F3582">
        <v>494</v>
      </c>
      <c r="G3582">
        <v>468</v>
      </c>
      <c r="H3582">
        <v>94.736842105263193</v>
      </c>
      <c r="I3582">
        <v>84</v>
      </c>
      <c r="J3582">
        <v>16</v>
      </c>
      <c r="K3582">
        <v>28</v>
      </c>
      <c r="L3582">
        <v>32</v>
      </c>
    </row>
    <row r="3583" spans="1:12" x14ac:dyDescent="0.35">
      <c r="A3583" t="str">
        <f t="shared" si="56"/>
        <v>31 DayOctober-December 2024NHS TaysideBreast (screened only)</v>
      </c>
      <c r="B3583" t="s">
        <v>199</v>
      </c>
      <c r="C3583" t="s">
        <v>198</v>
      </c>
      <c r="D3583" t="s">
        <v>6</v>
      </c>
      <c r="E3583" t="s">
        <v>31</v>
      </c>
      <c r="F3583">
        <v>44</v>
      </c>
      <c r="G3583">
        <v>43</v>
      </c>
      <c r="H3583">
        <v>97.727272727272705</v>
      </c>
      <c r="I3583">
        <v>35</v>
      </c>
      <c r="J3583">
        <v>2</v>
      </c>
      <c r="K3583">
        <v>22</v>
      </c>
      <c r="L3583">
        <v>30</v>
      </c>
    </row>
    <row r="3584" spans="1:12" x14ac:dyDescent="0.35">
      <c r="A3584" t="str">
        <f t="shared" si="56"/>
        <v>31 DayOctober-December 2024SCANBreast (screened only)</v>
      </c>
      <c r="B3584" t="s">
        <v>199</v>
      </c>
      <c r="C3584" t="s">
        <v>198</v>
      </c>
      <c r="D3584" t="s">
        <v>9</v>
      </c>
      <c r="E3584" t="s">
        <v>31</v>
      </c>
      <c r="F3584">
        <v>117</v>
      </c>
      <c r="G3584">
        <v>115</v>
      </c>
      <c r="H3584">
        <v>98.290598290598297</v>
      </c>
      <c r="I3584">
        <v>34</v>
      </c>
      <c r="J3584">
        <v>18</v>
      </c>
      <c r="K3584">
        <v>26</v>
      </c>
      <c r="L3584">
        <v>29</v>
      </c>
    </row>
    <row r="3585" spans="1:12" x14ac:dyDescent="0.35">
      <c r="A3585" t="str">
        <f t="shared" si="56"/>
        <v>31 DayOctober-December 2024WOSCANBreast (screened only)</v>
      </c>
      <c r="B3585" t="s">
        <v>199</v>
      </c>
      <c r="C3585" t="s">
        <v>198</v>
      </c>
      <c r="D3585" t="s">
        <v>10</v>
      </c>
      <c r="E3585" t="s">
        <v>31</v>
      </c>
      <c r="F3585">
        <v>221</v>
      </c>
      <c r="G3585">
        <v>215</v>
      </c>
      <c r="H3585">
        <v>97.285067873303205</v>
      </c>
      <c r="I3585">
        <v>55</v>
      </c>
      <c r="J3585">
        <v>16</v>
      </c>
      <c r="K3585">
        <v>27</v>
      </c>
      <c r="L3585">
        <v>30</v>
      </c>
    </row>
    <row r="3586" spans="1:12" x14ac:dyDescent="0.35">
      <c r="A3586" t="str">
        <f t="shared" si="56"/>
        <v>31 DayOctober-December 2024NCACervical</v>
      </c>
      <c r="B3586" t="s">
        <v>199</v>
      </c>
      <c r="C3586" t="s">
        <v>198</v>
      </c>
      <c r="D3586" t="s">
        <v>150</v>
      </c>
      <c r="E3586" t="s">
        <v>13</v>
      </c>
      <c r="F3586">
        <v>23</v>
      </c>
      <c r="G3586">
        <v>23</v>
      </c>
      <c r="H3586">
        <v>100</v>
      </c>
      <c r="I3586">
        <v>24</v>
      </c>
      <c r="J3586">
        <v>9</v>
      </c>
    </row>
    <row r="3587" spans="1:12" x14ac:dyDescent="0.35">
      <c r="A3587" t="str">
        <f t="shared" si="56"/>
        <v>31 DayOctober-December 2024NHS Ayrshire &amp; ArranCervical</v>
      </c>
      <c r="B3587" t="s">
        <v>199</v>
      </c>
      <c r="C3587" t="s">
        <v>198</v>
      </c>
      <c r="D3587" t="s">
        <v>162</v>
      </c>
      <c r="E3587" t="s">
        <v>13</v>
      </c>
      <c r="F3587">
        <v>3</v>
      </c>
      <c r="G3587">
        <v>3</v>
      </c>
      <c r="H3587">
        <v>100</v>
      </c>
      <c r="I3587">
        <v>18</v>
      </c>
      <c r="J3587">
        <v>0</v>
      </c>
    </row>
    <row r="3588" spans="1:12" x14ac:dyDescent="0.35">
      <c r="A3588" t="str">
        <f t="shared" si="56"/>
        <v>31 DayOctober-December 2024NHS Dumfries &amp; GallowayCervical</v>
      </c>
      <c r="B3588" t="s">
        <v>199</v>
      </c>
      <c r="C3588" t="s">
        <v>198</v>
      </c>
      <c r="D3588" t="s">
        <v>163</v>
      </c>
      <c r="E3588" t="s">
        <v>13</v>
      </c>
      <c r="F3588">
        <v>2</v>
      </c>
      <c r="G3588">
        <v>2</v>
      </c>
      <c r="H3588">
        <v>100</v>
      </c>
      <c r="I3588">
        <v>19</v>
      </c>
    </row>
    <row r="3589" spans="1:12" x14ac:dyDescent="0.35">
      <c r="A3589" t="str">
        <f t="shared" si="56"/>
        <v>31 DayOctober-December 2024NHS FifeCervical</v>
      </c>
      <c r="B3589" t="s">
        <v>199</v>
      </c>
      <c r="C3589" t="s">
        <v>198</v>
      </c>
      <c r="D3589" t="s">
        <v>164</v>
      </c>
      <c r="E3589" t="s">
        <v>13</v>
      </c>
      <c r="F3589">
        <v>1</v>
      </c>
      <c r="G3589">
        <v>1</v>
      </c>
      <c r="H3589">
        <v>100</v>
      </c>
      <c r="I3589">
        <v>6</v>
      </c>
    </row>
    <row r="3590" spans="1:12" x14ac:dyDescent="0.35">
      <c r="A3590" t="str">
        <f t="shared" si="56"/>
        <v>31 DayOctober-December 2024NHS Forth ValleyCervical</v>
      </c>
      <c r="B3590" t="s">
        <v>199</v>
      </c>
      <c r="C3590" t="s">
        <v>198</v>
      </c>
      <c r="D3590" t="s">
        <v>165</v>
      </c>
      <c r="E3590" t="s">
        <v>13</v>
      </c>
      <c r="F3590">
        <v>1</v>
      </c>
      <c r="G3590">
        <v>1</v>
      </c>
      <c r="H3590">
        <v>100</v>
      </c>
      <c r="I3590">
        <v>20</v>
      </c>
    </row>
    <row r="3591" spans="1:12" x14ac:dyDescent="0.35">
      <c r="A3591" t="str">
        <f t="shared" si="56"/>
        <v>31 DayOctober-December 2024NHS GrampianCervical</v>
      </c>
      <c r="B3591" t="s">
        <v>199</v>
      </c>
      <c r="C3591" t="s">
        <v>198</v>
      </c>
      <c r="D3591" t="s">
        <v>166</v>
      </c>
      <c r="E3591" t="s">
        <v>13</v>
      </c>
      <c r="F3591">
        <v>14</v>
      </c>
      <c r="G3591">
        <v>14</v>
      </c>
      <c r="H3591">
        <v>100</v>
      </c>
      <c r="I3591">
        <v>20</v>
      </c>
      <c r="J3591">
        <v>10</v>
      </c>
    </row>
    <row r="3592" spans="1:12" x14ac:dyDescent="0.35">
      <c r="A3592" t="str">
        <f t="shared" si="56"/>
        <v>31 DayOctober-December 2024NHS Greater Glasgow &amp; ClydeCervical</v>
      </c>
      <c r="B3592" t="s">
        <v>199</v>
      </c>
      <c r="C3592" t="s">
        <v>198</v>
      </c>
      <c r="D3592" t="s">
        <v>11</v>
      </c>
      <c r="E3592" t="s">
        <v>13</v>
      </c>
      <c r="F3592">
        <v>33</v>
      </c>
      <c r="G3592">
        <v>33</v>
      </c>
      <c r="H3592">
        <v>100</v>
      </c>
      <c r="I3592">
        <v>30</v>
      </c>
      <c r="J3592">
        <v>14</v>
      </c>
    </row>
    <row r="3593" spans="1:12" x14ac:dyDescent="0.35">
      <c r="A3593" t="str">
        <f t="shared" si="56"/>
        <v>31 DayOctober-December 2024NHS HighlandCervical</v>
      </c>
      <c r="B3593" t="s">
        <v>199</v>
      </c>
      <c r="C3593" t="s">
        <v>198</v>
      </c>
      <c r="D3593" t="s">
        <v>1</v>
      </c>
      <c r="E3593" t="s">
        <v>13</v>
      </c>
      <c r="F3593">
        <v>5</v>
      </c>
      <c r="G3593">
        <v>5</v>
      </c>
      <c r="H3593">
        <v>100</v>
      </c>
      <c r="I3593">
        <v>19</v>
      </c>
      <c r="J3593">
        <v>0</v>
      </c>
    </row>
    <row r="3594" spans="1:12" x14ac:dyDescent="0.35">
      <c r="A3594" t="str">
        <f t="shared" si="56"/>
        <v>31 DayOctober-December 2024NHS LanarkshireCervical</v>
      </c>
      <c r="B3594" t="s">
        <v>199</v>
      </c>
      <c r="C3594" t="s">
        <v>198</v>
      </c>
      <c r="D3594" t="s">
        <v>2</v>
      </c>
      <c r="E3594" t="s">
        <v>13</v>
      </c>
      <c r="F3594">
        <v>3</v>
      </c>
      <c r="G3594">
        <v>3</v>
      </c>
      <c r="H3594">
        <v>100</v>
      </c>
      <c r="I3594">
        <v>0</v>
      </c>
      <c r="J3594">
        <v>0</v>
      </c>
    </row>
    <row r="3595" spans="1:12" x14ac:dyDescent="0.35">
      <c r="A3595" t="str">
        <f t="shared" si="56"/>
        <v>31 DayOctober-December 2024NHS LothianCervical</v>
      </c>
      <c r="B3595" t="s">
        <v>199</v>
      </c>
      <c r="C3595" t="s">
        <v>198</v>
      </c>
      <c r="D3595" t="s">
        <v>3</v>
      </c>
      <c r="E3595" t="s">
        <v>13</v>
      </c>
      <c r="F3595">
        <v>23</v>
      </c>
      <c r="G3595">
        <v>20</v>
      </c>
      <c r="H3595">
        <v>86.956521739130395</v>
      </c>
      <c r="I3595">
        <v>34</v>
      </c>
      <c r="J3595">
        <v>26</v>
      </c>
    </row>
    <row r="3596" spans="1:12" x14ac:dyDescent="0.35">
      <c r="A3596" t="str">
        <f t="shared" si="56"/>
        <v>31 DayOctober-December 2024NHS ScotlandCervical</v>
      </c>
      <c r="B3596" t="s">
        <v>199</v>
      </c>
      <c r="C3596" t="s">
        <v>198</v>
      </c>
      <c r="D3596" t="s">
        <v>8</v>
      </c>
      <c r="E3596" t="s">
        <v>13</v>
      </c>
      <c r="F3596">
        <v>89</v>
      </c>
      <c r="G3596">
        <v>86</v>
      </c>
      <c r="H3596">
        <v>96.629213483146103</v>
      </c>
      <c r="I3596">
        <v>34</v>
      </c>
      <c r="J3596">
        <v>14</v>
      </c>
      <c r="K3596">
        <v>26</v>
      </c>
      <c r="L3596">
        <v>29</v>
      </c>
    </row>
    <row r="3597" spans="1:12" x14ac:dyDescent="0.35">
      <c r="A3597" t="str">
        <f t="shared" si="56"/>
        <v>31 DayOctober-December 2024NHS TaysideCervical</v>
      </c>
      <c r="B3597" t="s">
        <v>199</v>
      </c>
      <c r="C3597" t="s">
        <v>198</v>
      </c>
      <c r="D3597" t="s">
        <v>6</v>
      </c>
      <c r="E3597" t="s">
        <v>13</v>
      </c>
      <c r="F3597">
        <v>4</v>
      </c>
      <c r="G3597">
        <v>4</v>
      </c>
      <c r="H3597">
        <v>100</v>
      </c>
      <c r="I3597">
        <v>24</v>
      </c>
      <c r="J3597">
        <v>20</v>
      </c>
    </row>
    <row r="3598" spans="1:12" x14ac:dyDescent="0.35">
      <c r="A3598" t="str">
        <f t="shared" si="56"/>
        <v>31 DayOctober-December 2024SCANCervical</v>
      </c>
      <c r="B3598" t="s">
        <v>199</v>
      </c>
      <c r="C3598" t="s">
        <v>198</v>
      </c>
      <c r="D3598" t="s">
        <v>9</v>
      </c>
      <c r="E3598" t="s">
        <v>13</v>
      </c>
      <c r="F3598">
        <v>26</v>
      </c>
      <c r="G3598">
        <v>23</v>
      </c>
      <c r="H3598">
        <v>88.461538461538495</v>
      </c>
      <c r="I3598">
        <v>34</v>
      </c>
      <c r="J3598">
        <v>26</v>
      </c>
    </row>
    <row r="3599" spans="1:12" x14ac:dyDescent="0.35">
      <c r="A3599" t="str">
        <f t="shared" si="56"/>
        <v>31 DayOctober-December 2024WOSCANCervical</v>
      </c>
      <c r="B3599" t="s">
        <v>199</v>
      </c>
      <c r="C3599" t="s">
        <v>198</v>
      </c>
      <c r="D3599" t="s">
        <v>10</v>
      </c>
      <c r="E3599" t="s">
        <v>13</v>
      </c>
      <c r="F3599">
        <v>40</v>
      </c>
      <c r="G3599">
        <v>40</v>
      </c>
      <c r="H3599">
        <v>100</v>
      </c>
      <c r="I3599">
        <v>30</v>
      </c>
      <c r="J3599">
        <v>14</v>
      </c>
      <c r="K3599">
        <v>25</v>
      </c>
      <c r="L3599">
        <v>26</v>
      </c>
    </row>
    <row r="3600" spans="1:12" x14ac:dyDescent="0.35">
      <c r="A3600" t="str">
        <f t="shared" si="56"/>
        <v>31 DayOctober-December 2024NCACervical (screened excluded)</v>
      </c>
      <c r="B3600" t="s">
        <v>199</v>
      </c>
      <c r="C3600" t="s">
        <v>198</v>
      </c>
      <c r="D3600" t="s">
        <v>150</v>
      </c>
      <c r="E3600" t="s">
        <v>32</v>
      </c>
      <c r="F3600">
        <v>16</v>
      </c>
      <c r="G3600">
        <v>16</v>
      </c>
      <c r="H3600">
        <v>100</v>
      </c>
      <c r="I3600">
        <v>24</v>
      </c>
      <c r="J3600">
        <v>10</v>
      </c>
    </row>
    <row r="3601" spans="1:12" x14ac:dyDescent="0.35">
      <c r="A3601" t="str">
        <f t="shared" si="56"/>
        <v>31 DayOctober-December 2024NHS Ayrshire &amp; ArranCervical (screened excluded)</v>
      </c>
      <c r="B3601" t="s">
        <v>199</v>
      </c>
      <c r="C3601" t="s">
        <v>198</v>
      </c>
      <c r="D3601" t="s">
        <v>162</v>
      </c>
      <c r="E3601" t="s">
        <v>32</v>
      </c>
      <c r="F3601">
        <v>1</v>
      </c>
      <c r="G3601">
        <v>1</v>
      </c>
      <c r="H3601">
        <v>100</v>
      </c>
      <c r="I3601">
        <v>18</v>
      </c>
    </row>
    <row r="3602" spans="1:12" x14ac:dyDescent="0.35">
      <c r="A3602" t="str">
        <f t="shared" ref="A3602:A3665" si="57">CONCATENATE(B3602,C3602,D3602,E3602)</f>
        <v>31 DayOctober-December 2024NHS Dumfries &amp; GallowayCervical (screened excluded)</v>
      </c>
      <c r="B3602" t="s">
        <v>199</v>
      </c>
      <c r="C3602" t="s">
        <v>198</v>
      </c>
      <c r="D3602" t="s">
        <v>163</v>
      </c>
      <c r="E3602" t="s">
        <v>32</v>
      </c>
      <c r="F3602">
        <v>2</v>
      </c>
      <c r="G3602">
        <v>2</v>
      </c>
      <c r="H3602">
        <v>100</v>
      </c>
      <c r="I3602">
        <v>19</v>
      </c>
    </row>
    <row r="3603" spans="1:12" x14ac:dyDescent="0.35">
      <c r="A3603" t="str">
        <f t="shared" si="57"/>
        <v>31 DayOctober-December 2024NHS FifeCervical (screened excluded)</v>
      </c>
      <c r="B3603" t="s">
        <v>199</v>
      </c>
      <c r="C3603" t="s">
        <v>198</v>
      </c>
      <c r="D3603" t="s">
        <v>164</v>
      </c>
      <c r="E3603" t="s">
        <v>32</v>
      </c>
      <c r="F3603">
        <v>1</v>
      </c>
      <c r="G3603">
        <v>1</v>
      </c>
      <c r="H3603">
        <v>100</v>
      </c>
      <c r="I3603">
        <v>6</v>
      </c>
    </row>
    <row r="3604" spans="1:12" x14ac:dyDescent="0.35">
      <c r="A3604" t="str">
        <f t="shared" si="57"/>
        <v>31 DayOctober-December 2024NHS GrampianCervical (screened excluded)</v>
      </c>
      <c r="B3604" t="s">
        <v>199</v>
      </c>
      <c r="C3604" t="s">
        <v>198</v>
      </c>
      <c r="D3604" t="s">
        <v>166</v>
      </c>
      <c r="E3604" t="s">
        <v>32</v>
      </c>
      <c r="F3604">
        <v>10</v>
      </c>
      <c r="G3604">
        <v>10</v>
      </c>
      <c r="H3604">
        <v>100</v>
      </c>
      <c r="I3604">
        <v>20</v>
      </c>
      <c r="J3604">
        <v>10</v>
      </c>
    </row>
    <row r="3605" spans="1:12" x14ac:dyDescent="0.35">
      <c r="A3605" t="str">
        <f t="shared" si="57"/>
        <v>31 DayOctober-December 2024NHS Greater Glasgow &amp; ClydeCervical (screened excluded)</v>
      </c>
      <c r="B3605" t="s">
        <v>199</v>
      </c>
      <c r="C3605" t="s">
        <v>198</v>
      </c>
      <c r="D3605" t="s">
        <v>11</v>
      </c>
      <c r="E3605" t="s">
        <v>32</v>
      </c>
      <c r="F3605">
        <v>22</v>
      </c>
      <c r="G3605">
        <v>22</v>
      </c>
      <c r="H3605">
        <v>100</v>
      </c>
      <c r="I3605">
        <v>30</v>
      </c>
      <c r="J3605">
        <v>14</v>
      </c>
    </row>
    <row r="3606" spans="1:12" x14ac:dyDescent="0.35">
      <c r="A3606" t="str">
        <f t="shared" si="57"/>
        <v>31 DayOctober-December 2024NHS HighlandCervical (screened excluded)</v>
      </c>
      <c r="B3606" t="s">
        <v>199</v>
      </c>
      <c r="C3606" t="s">
        <v>198</v>
      </c>
      <c r="D3606" t="s">
        <v>1</v>
      </c>
      <c r="E3606" t="s">
        <v>32</v>
      </c>
      <c r="F3606">
        <v>4</v>
      </c>
      <c r="G3606">
        <v>4</v>
      </c>
      <c r="H3606">
        <v>100</v>
      </c>
      <c r="I3606">
        <v>19</v>
      </c>
      <c r="J3606">
        <v>0</v>
      </c>
    </row>
    <row r="3607" spans="1:12" x14ac:dyDescent="0.35">
      <c r="A3607" t="str">
        <f t="shared" si="57"/>
        <v>31 DayOctober-December 2024NHS LanarkshireCervical (screened excluded)</v>
      </c>
      <c r="B3607" t="s">
        <v>199</v>
      </c>
      <c r="C3607" t="s">
        <v>198</v>
      </c>
      <c r="D3607" t="s">
        <v>2</v>
      </c>
      <c r="E3607" t="s">
        <v>32</v>
      </c>
      <c r="F3607">
        <v>2</v>
      </c>
      <c r="G3607">
        <v>2</v>
      </c>
      <c r="H3607">
        <v>100</v>
      </c>
      <c r="I3607">
        <v>0</v>
      </c>
    </row>
    <row r="3608" spans="1:12" x14ac:dyDescent="0.35">
      <c r="A3608" t="str">
        <f t="shared" si="57"/>
        <v>31 DayOctober-December 2024NHS LothianCervical (screened excluded)</v>
      </c>
      <c r="B3608" t="s">
        <v>199</v>
      </c>
      <c r="C3608" t="s">
        <v>198</v>
      </c>
      <c r="D3608" t="s">
        <v>3</v>
      </c>
      <c r="E3608" t="s">
        <v>32</v>
      </c>
      <c r="F3608">
        <v>20</v>
      </c>
      <c r="G3608">
        <v>17</v>
      </c>
      <c r="H3608">
        <v>85</v>
      </c>
      <c r="I3608">
        <v>34</v>
      </c>
      <c r="J3608">
        <v>26</v>
      </c>
    </row>
    <row r="3609" spans="1:12" x14ac:dyDescent="0.35">
      <c r="A3609" t="str">
        <f t="shared" si="57"/>
        <v>31 DayOctober-December 2024NHS ScotlandCervical (screened excluded)</v>
      </c>
      <c r="B3609" t="s">
        <v>199</v>
      </c>
      <c r="C3609" t="s">
        <v>198</v>
      </c>
      <c r="D3609" t="s">
        <v>8</v>
      </c>
      <c r="E3609" t="s">
        <v>32</v>
      </c>
      <c r="F3609">
        <v>64</v>
      </c>
      <c r="G3609">
        <v>61</v>
      </c>
      <c r="H3609">
        <v>95.3125</v>
      </c>
      <c r="I3609">
        <v>34</v>
      </c>
      <c r="J3609">
        <v>15</v>
      </c>
      <c r="K3609">
        <v>27</v>
      </c>
      <c r="L3609">
        <v>30</v>
      </c>
    </row>
    <row r="3610" spans="1:12" x14ac:dyDescent="0.35">
      <c r="A3610" t="str">
        <f t="shared" si="57"/>
        <v>31 DayOctober-December 2024NHS TaysideCervical (screened excluded)</v>
      </c>
      <c r="B3610" t="s">
        <v>199</v>
      </c>
      <c r="C3610" t="s">
        <v>198</v>
      </c>
      <c r="D3610" t="s">
        <v>6</v>
      </c>
      <c r="E3610" t="s">
        <v>32</v>
      </c>
      <c r="F3610">
        <v>2</v>
      </c>
      <c r="G3610">
        <v>2</v>
      </c>
      <c r="H3610">
        <v>100</v>
      </c>
      <c r="I3610">
        <v>24</v>
      </c>
    </row>
    <row r="3611" spans="1:12" x14ac:dyDescent="0.35">
      <c r="A3611" t="str">
        <f t="shared" si="57"/>
        <v>31 DayOctober-December 2024SCANCervical (screened excluded)</v>
      </c>
      <c r="B3611" t="s">
        <v>199</v>
      </c>
      <c r="C3611" t="s">
        <v>198</v>
      </c>
      <c r="D3611" t="s">
        <v>9</v>
      </c>
      <c r="E3611" t="s">
        <v>32</v>
      </c>
      <c r="F3611">
        <v>23</v>
      </c>
      <c r="G3611">
        <v>20</v>
      </c>
      <c r="H3611">
        <v>86.956521739130395</v>
      </c>
      <c r="I3611">
        <v>34</v>
      </c>
      <c r="J3611">
        <v>26</v>
      </c>
    </row>
    <row r="3612" spans="1:12" x14ac:dyDescent="0.35">
      <c r="A3612" t="str">
        <f t="shared" si="57"/>
        <v>31 DayOctober-December 2024WOSCANCervical (screened excluded)</v>
      </c>
      <c r="B3612" t="s">
        <v>199</v>
      </c>
      <c r="C3612" t="s">
        <v>198</v>
      </c>
      <c r="D3612" t="s">
        <v>10</v>
      </c>
      <c r="E3612" t="s">
        <v>32</v>
      </c>
      <c r="F3612">
        <v>25</v>
      </c>
      <c r="G3612">
        <v>25</v>
      </c>
      <c r="H3612">
        <v>100</v>
      </c>
      <c r="I3612">
        <v>30</v>
      </c>
      <c r="J3612">
        <v>14</v>
      </c>
    </row>
    <row r="3613" spans="1:12" x14ac:dyDescent="0.35">
      <c r="A3613" t="str">
        <f t="shared" si="57"/>
        <v>31 DayOctober-December 2024NCACervical (screened only)</v>
      </c>
      <c r="B3613" t="s">
        <v>199</v>
      </c>
      <c r="C3613" t="s">
        <v>198</v>
      </c>
      <c r="D3613" t="s">
        <v>150</v>
      </c>
      <c r="E3613" t="s">
        <v>33</v>
      </c>
      <c r="F3613">
        <v>7</v>
      </c>
      <c r="G3613">
        <v>7</v>
      </c>
      <c r="H3613">
        <v>100</v>
      </c>
      <c r="I3613">
        <v>20</v>
      </c>
      <c r="J3613">
        <v>8</v>
      </c>
    </row>
    <row r="3614" spans="1:12" x14ac:dyDescent="0.35">
      <c r="A3614" t="str">
        <f t="shared" si="57"/>
        <v>31 DayOctober-December 2024NHS Ayrshire &amp; ArranCervical (screened only)</v>
      </c>
      <c r="B3614" t="s">
        <v>199</v>
      </c>
      <c r="C3614" t="s">
        <v>198</v>
      </c>
      <c r="D3614" t="s">
        <v>162</v>
      </c>
      <c r="E3614" t="s">
        <v>33</v>
      </c>
      <c r="F3614">
        <v>2</v>
      </c>
      <c r="G3614">
        <v>2</v>
      </c>
      <c r="H3614">
        <v>100</v>
      </c>
      <c r="I3614">
        <v>0</v>
      </c>
    </row>
    <row r="3615" spans="1:12" x14ac:dyDescent="0.35">
      <c r="A3615" t="str">
        <f t="shared" si="57"/>
        <v>31 DayOctober-December 2024NHS Forth ValleyCervical (screened only)</v>
      </c>
      <c r="B3615" t="s">
        <v>199</v>
      </c>
      <c r="C3615" t="s">
        <v>198</v>
      </c>
      <c r="D3615" t="s">
        <v>165</v>
      </c>
      <c r="E3615" t="s">
        <v>33</v>
      </c>
      <c r="F3615">
        <v>1</v>
      </c>
      <c r="G3615">
        <v>1</v>
      </c>
      <c r="H3615">
        <v>100</v>
      </c>
      <c r="I3615">
        <v>20</v>
      </c>
    </row>
    <row r="3616" spans="1:12" x14ac:dyDescent="0.35">
      <c r="A3616" t="str">
        <f t="shared" si="57"/>
        <v>31 DayOctober-December 2024NHS GrampianCervical (screened only)</v>
      </c>
      <c r="B3616" t="s">
        <v>199</v>
      </c>
      <c r="C3616" t="s">
        <v>198</v>
      </c>
      <c r="D3616" t="s">
        <v>166</v>
      </c>
      <c r="E3616" t="s">
        <v>33</v>
      </c>
      <c r="F3616">
        <v>4</v>
      </c>
      <c r="G3616">
        <v>4</v>
      </c>
      <c r="H3616">
        <v>100</v>
      </c>
      <c r="I3616">
        <v>15</v>
      </c>
      <c r="J3616">
        <v>10</v>
      </c>
    </row>
    <row r="3617" spans="1:12" x14ac:dyDescent="0.35">
      <c r="A3617" t="str">
        <f t="shared" si="57"/>
        <v>31 DayOctober-December 2024NHS Greater Glasgow &amp; ClydeCervical (screened only)</v>
      </c>
      <c r="B3617" t="s">
        <v>199</v>
      </c>
      <c r="C3617" t="s">
        <v>198</v>
      </c>
      <c r="D3617" t="s">
        <v>11</v>
      </c>
      <c r="E3617" t="s">
        <v>33</v>
      </c>
      <c r="F3617">
        <v>11</v>
      </c>
      <c r="G3617">
        <v>11</v>
      </c>
      <c r="H3617">
        <v>100</v>
      </c>
      <c r="I3617">
        <v>24</v>
      </c>
      <c r="J3617">
        <v>13</v>
      </c>
    </row>
    <row r="3618" spans="1:12" x14ac:dyDescent="0.35">
      <c r="A3618" t="str">
        <f t="shared" si="57"/>
        <v>31 DayOctober-December 2024NHS HighlandCervical (screened only)</v>
      </c>
      <c r="B3618" t="s">
        <v>199</v>
      </c>
      <c r="C3618" t="s">
        <v>198</v>
      </c>
      <c r="D3618" t="s">
        <v>1</v>
      </c>
      <c r="E3618" t="s">
        <v>33</v>
      </c>
      <c r="F3618">
        <v>1</v>
      </c>
      <c r="G3618">
        <v>1</v>
      </c>
      <c r="H3618">
        <v>100</v>
      </c>
      <c r="I3618">
        <v>0</v>
      </c>
    </row>
    <row r="3619" spans="1:12" x14ac:dyDescent="0.35">
      <c r="A3619" t="str">
        <f t="shared" si="57"/>
        <v>31 DayOctober-December 2024NHS LanarkshireCervical (screened only)</v>
      </c>
      <c r="B3619" t="s">
        <v>199</v>
      </c>
      <c r="C3619" t="s">
        <v>198</v>
      </c>
      <c r="D3619" t="s">
        <v>2</v>
      </c>
      <c r="E3619" t="s">
        <v>33</v>
      </c>
      <c r="F3619">
        <v>1</v>
      </c>
      <c r="G3619">
        <v>1</v>
      </c>
      <c r="H3619">
        <v>100</v>
      </c>
      <c r="I3619">
        <v>0</v>
      </c>
    </row>
    <row r="3620" spans="1:12" x14ac:dyDescent="0.35">
      <c r="A3620" t="str">
        <f t="shared" si="57"/>
        <v>31 DayOctober-December 2024NHS LothianCervical (screened only)</v>
      </c>
      <c r="B3620" t="s">
        <v>199</v>
      </c>
      <c r="C3620" t="s">
        <v>198</v>
      </c>
      <c r="D3620" t="s">
        <v>3</v>
      </c>
      <c r="E3620" t="s">
        <v>33</v>
      </c>
      <c r="F3620">
        <v>3</v>
      </c>
      <c r="G3620">
        <v>3</v>
      </c>
      <c r="H3620">
        <v>100</v>
      </c>
      <c r="I3620">
        <v>26</v>
      </c>
      <c r="J3620">
        <v>26</v>
      </c>
    </row>
    <row r="3621" spans="1:12" x14ac:dyDescent="0.35">
      <c r="A3621" t="str">
        <f t="shared" si="57"/>
        <v>31 DayOctober-December 2024NHS ScotlandCervical (screened only)</v>
      </c>
      <c r="B3621" t="s">
        <v>199</v>
      </c>
      <c r="C3621" t="s">
        <v>198</v>
      </c>
      <c r="D3621" t="s">
        <v>8</v>
      </c>
      <c r="E3621" t="s">
        <v>33</v>
      </c>
      <c r="F3621">
        <v>25</v>
      </c>
      <c r="G3621">
        <v>25</v>
      </c>
      <c r="H3621">
        <v>100</v>
      </c>
      <c r="I3621">
        <v>26</v>
      </c>
      <c r="J3621">
        <v>11</v>
      </c>
    </row>
    <row r="3622" spans="1:12" x14ac:dyDescent="0.35">
      <c r="A3622" t="str">
        <f t="shared" si="57"/>
        <v>31 DayOctober-December 2024NHS TaysideCervical (screened only)</v>
      </c>
      <c r="B3622" t="s">
        <v>199</v>
      </c>
      <c r="C3622" t="s">
        <v>198</v>
      </c>
      <c r="D3622" t="s">
        <v>6</v>
      </c>
      <c r="E3622" t="s">
        <v>33</v>
      </c>
      <c r="F3622">
        <v>2</v>
      </c>
      <c r="G3622">
        <v>2</v>
      </c>
      <c r="H3622">
        <v>100</v>
      </c>
      <c r="I3622">
        <v>20</v>
      </c>
    </row>
    <row r="3623" spans="1:12" x14ac:dyDescent="0.35">
      <c r="A3623" t="str">
        <f t="shared" si="57"/>
        <v>31 DayOctober-December 2024SCANCervical (screened only)</v>
      </c>
      <c r="B3623" t="s">
        <v>199</v>
      </c>
      <c r="C3623" t="s">
        <v>198</v>
      </c>
      <c r="D3623" t="s">
        <v>9</v>
      </c>
      <c r="E3623" t="s">
        <v>33</v>
      </c>
      <c r="F3623">
        <v>3</v>
      </c>
      <c r="G3623">
        <v>3</v>
      </c>
      <c r="H3623">
        <v>100</v>
      </c>
      <c r="I3623">
        <v>26</v>
      </c>
      <c r="J3623">
        <v>26</v>
      </c>
    </row>
    <row r="3624" spans="1:12" x14ac:dyDescent="0.35">
      <c r="A3624" t="str">
        <f t="shared" si="57"/>
        <v>31 DayOctober-December 2024WOSCANCervical (screened only)</v>
      </c>
      <c r="B3624" t="s">
        <v>199</v>
      </c>
      <c r="C3624" t="s">
        <v>198</v>
      </c>
      <c r="D3624" t="s">
        <v>10</v>
      </c>
      <c r="E3624" t="s">
        <v>33</v>
      </c>
      <c r="F3624">
        <v>15</v>
      </c>
      <c r="G3624">
        <v>15</v>
      </c>
      <c r="H3624">
        <v>100</v>
      </c>
      <c r="I3624">
        <v>24</v>
      </c>
      <c r="J3624">
        <v>7</v>
      </c>
    </row>
    <row r="3625" spans="1:12" x14ac:dyDescent="0.35">
      <c r="A3625" t="str">
        <f t="shared" si="57"/>
        <v>31 DayOctober-December 2024Golden Jubilee National HospitalColorectal</v>
      </c>
      <c r="B3625" t="s">
        <v>199</v>
      </c>
      <c r="C3625" t="s">
        <v>198</v>
      </c>
      <c r="D3625" t="s">
        <v>169</v>
      </c>
      <c r="E3625" t="s">
        <v>14</v>
      </c>
      <c r="F3625">
        <v>5</v>
      </c>
      <c r="G3625">
        <v>5</v>
      </c>
      <c r="H3625">
        <v>100</v>
      </c>
      <c r="I3625">
        <v>27</v>
      </c>
      <c r="J3625">
        <v>22</v>
      </c>
    </row>
    <row r="3626" spans="1:12" x14ac:dyDescent="0.35">
      <c r="A3626" t="str">
        <f t="shared" si="57"/>
        <v>31 DayOctober-December 2024NCAColorectal</v>
      </c>
      <c r="B3626" t="s">
        <v>199</v>
      </c>
      <c r="C3626" t="s">
        <v>198</v>
      </c>
      <c r="D3626" t="s">
        <v>150</v>
      </c>
      <c r="E3626" t="s">
        <v>14</v>
      </c>
      <c r="F3626">
        <v>223</v>
      </c>
      <c r="G3626">
        <v>205</v>
      </c>
      <c r="H3626">
        <v>91.928251121076201</v>
      </c>
      <c r="I3626">
        <v>83</v>
      </c>
      <c r="J3626">
        <v>8</v>
      </c>
      <c r="K3626">
        <v>29</v>
      </c>
      <c r="L3626">
        <v>39</v>
      </c>
    </row>
    <row r="3627" spans="1:12" x14ac:dyDescent="0.35">
      <c r="A3627" t="str">
        <f t="shared" si="57"/>
        <v>31 DayOctober-December 2024NHS Ayrshire &amp; ArranColorectal</v>
      </c>
      <c r="B3627" t="s">
        <v>199</v>
      </c>
      <c r="C3627" t="s">
        <v>198</v>
      </c>
      <c r="D3627" t="s">
        <v>162</v>
      </c>
      <c r="E3627" t="s">
        <v>14</v>
      </c>
      <c r="F3627">
        <v>46</v>
      </c>
      <c r="G3627">
        <v>46</v>
      </c>
      <c r="H3627">
        <v>100</v>
      </c>
      <c r="I3627">
        <v>28</v>
      </c>
      <c r="J3627">
        <v>0</v>
      </c>
      <c r="K3627">
        <v>15</v>
      </c>
      <c r="L3627">
        <v>21</v>
      </c>
    </row>
    <row r="3628" spans="1:12" x14ac:dyDescent="0.35">
      <c r="A3628" t="str">
        <f t="shared" si="57"/>
        <v>31 DayOctober-December 2024NHS BordersColorectal</v>
      </c>
      <c r="B3628" t="s">
        <v>199</v>
      </c>
      <c r="C3628" t="s">
        <v>198</v>
      </c>
      <c r="D3628" t="s">
        <v>0</v>
      </c>
      <c r="E3628" t="s">
        <v>14</v>
      </c>
      <c r="F3628">
        <v>16</v>
      </c>
      <c r="G3628">
        <v>16</v>
      </c>
      <c r="H3628">
        <v>100</v>
      </c>
      <c r="I3628">
        <v>31</v>
      </c>
      <c r="J3628">
        <v>14</v>
      </c>
    </row>
    <row r="3629" spans="1:12" x14ac:dyDescent="0.35">
      <c r="A3629" t="str">
        <f t="shared" si="57"/>
        <v>31 DayOctober-December 2024NHS Dumfries &amp; GallowayColorectal</v>
      </c>
      <c r="B3629" t="s">
        <v>199</v>
      </c>
      <c r="C3629" t="s">
        <v>198</v>
      </c>
      <c r="D3629" t="s">
        <v>163</v>
      </c>
      <c r="E3629" t="s">
        <v>14</v>
      </c>
      <c r="F3629">
        <v>41</v>
      </c>
      <c r="G3629">
        <v>40</v>
      </c>
      <c r="H3629">
        <v>97.560975609756099</v>
      </c>
      <c r="I3629">
        <v>35</v>
      </c>
      <c r="J3629">
        <v>6</v>
      </c>
      <c r="K3629">
        <v>25</v>
      </c>
      <c r="L3629">
        <v>29</v>
      </c>
    </row>
    <row r="3630" spans="1:12" x14ac:dyDescent="0.35">
      <c r="A3630" t="str">
        <f t="shared" si="57"/>
        <v>31 DayOctober-December 2024NHS FifeColorectal</v>
      </c>
      <c r="B3630" t="s">
        <v>199</v>
      </c>
      <c r="C3630" t="s">
        <v>198</v>
      </c>
      <c r="D3630" t="s">
        <v>164</v>
      </c>
      <c r="E3630" t="s">
        <v>14</v>
      </c>
      <c r="F3630">
        <v>78</v>
      </c>
      <c r="G3630">
        <v>77</v>
      </c>
      <c r="H3630">
        <v>98.717948717948701</v>
      </c>
      <c r="I3630">
        <v>33</v>
      </c>
      <c r="J3630">
        <v>6</v>
      </c>
      <c r="K3630">
        <v>23</v>
      </c>
      <c r="L3630">
        <v>26</v>
      </c>
    </row>
    <row r="3631" spans="1:12" x14ac:dyDescent="0.35">
      <c r="A3631" t="str">
        <f t="shared" si="57"/>
        <v>31 DayOctober-December 2024NHS Forth ValleyColorectal</v>
      </c>
      <c r="B3631" t="s">
        <v>199</v>
      </c>
      <c r="C3631" t="s">
        <v>198</v>
      </c>
      <c r="D3631" t="s">
        <v>165</v>
      </c>
      <c r="E3631" t="s">
        <v>14</v>
      </c>
      <c r="F3631">
        <v>37</v>
      </c>
      <c r="G3631">
        <v>35</v>
      </c>
      <c r="H3631">
        <v>94.594594594594597</v>
      </c>
      <c r="I3631">
        <v>37</v>
      </c>
      <c r="J3631">
        <v>7</v>
      </c>
    </row>
    <row r="3632" spans="1:12" x14ac:dyDescent="0.35">
      <c r="A3632" t="str">
        <f t="shared" si="57"/>
        <v>31 DayOctober-December 2024NHS GrampianColorectal</v>
      </c>
      <c r="B3632" t="s">
        <v>199</v>
      </c>
      <c r="C3632" t="s">
        <v>198</v>
      </c>
      <c r="D3632" t="s">
        <v>166</v>
      </c>
      <c r="E3632" t="s">
        <v>14</v>
      </c>
      <c r="F3632">
        <v>100</v>
      </c>
      <c r="G3632">
        <v>86</v>
      </c>
      <c r="H3632">
        <v>86</v>
      </c>
      <c r="I3632">
        <v>83</v>
      </c>
      <c r="J3632">
        <v>8</v>
      </c>
      <c r="K3632">
        <v>38</v>
      </c>
      <c r="L3632">
        <v>42</v>
      </c>
    </row>
    <row r="3633" spans="1:12" x14ac:dyDescent="0.35">
      <c r="A3633" t="str">
        <f t="shared" si="57"/>
        <v>31 DayOctober-December 2024NHS Greater Glasgow &amp; ClydeColorectal</v>
      </c>
      <c r="B3633" t="s">
        <v>199</v>
      </c>
      <c r="C3633" t="s">
        <v>198</v>
      </c>
      <c r="D3633" t="s">
        <v>11</v>
      </c>
      <c r="E3633" t="s">
        <v>14</v>
      </c>
      <c r="F3633">
        <v>231</v>
      </c>
      <c r="G3633">
        <v>225</v>
      </c>
      <c r="H3633">
        <v>97.402597402597394</v>
      </c>
      <c r="I3633">
        <v>54</v>
      </c>
      <c r="J3633">
        <v>14</v>
      </c>
      <c r="K3633">
        <v>27</v>
      </c>
      <c r="L3633">
        <v>30</v>
      </c>
    </row>
    <row r="3634" spans="1:12" x14ac:dyDescent="0.35">
      <c r="A3634" t="str">
        <f t="shared" si="57"/>
        <v>31 DayOctober-December 2024NHS HighlandColorectal</v>
      </c>
      <c r="B3634" t="s">
        <v>199</v>
      </c>
      <c r="C3634" t="s">
        <v>198</v>
      </c>
      <c r="D3634" t="s">
        <v>1</v>
      </c>
      <c r="E3634" t="s">
        <v>14</v>
      </c>
      <c r="F3634">
        <v>50</v>
      </c>
      <c r="G3634">
        <v>48</v>
      </c>
      <c r="H3634">
        <v>96</v>
      </c>
      <c r="I3634">
        <v>40</v>
      </c>
      <c r="J3634">
        <v>9</v>
      </c>
      <c r="K3634">
        <v>23</v>
      </c>
      <c r="L3634">
        <v>29</v>
      </c>
    </row>
    <row r="3635" spans="1:12" x14ac:dyDescent="0.35">
      <c r="A3635" t="str">
        <f t="shared" si="57"/>
        <v>31 DayOctober-December 2024NHS LanarkshireColorectal</v>
      </c>
      <c r="B3635" t="s">
        <v>199</v>
      </c>
      <c r="C3635" t="s">
        <v>198</v>
      </c>
      <c r="D3635" t="s">
        <v>2</v>
      </c>
      <c r="E3635" t="s">
        <v>14</v>
      </c>
      <c r="F3635">
        <v>94</v>
      </c>
      <c r="G3635">
        <v>91</v>
      </c>
      <c r="H3635">
        <v>96.808510638297903</v>
      </c>
      <c r="I3635">
        <v>53</v>
      </c>
      <c r="J3635">
        <v>0</v>
      </c>
      <c r="K3635">
        <v>23</v>
      </c>
      <c r="L3635">
        <v>27</v>
      </c>
    </row>
    <row r="3636" spans="1:12" x14ac:dyDescent="0.35">
      <c r="A3636" t="str">
        <f t="shared" si="57"/>
        <v>31 DayOctober-December 2024NHS LothianColorectal</v>
      </c>
      <c r="B3636" t="s">
        <v>199</v>
      </c>
      <c r="C3636" t="s">
        <v>198</v>
      </c>
      <c r="D3636" t="s">
        <v>3</v>
      </c>
      <c r="E3636" t="s">
        <v>14</v>
      </c>
      <c r="F3636">
        <v>116</v>
      </c>
      <c r="G3636">
        <v>115</v>
      </c>
      <c r="H3636">
        <v>99.137931034482804</v>
      </c>
      <c r="I3636">
        <v>36</v>
      </c>
      <c r="J3636">
        <v>10</v>
      </c>
      <c r="K3636">
        <v>22</v>
      </c>
      <c r="L3636">
        <v>26</v>
      </c>
    </row>
    <row r="3637" spans="1:12" x14ac:dyDescent="0.35">
      <c r="A3637" t="str">
        <f t="shared" si="57"/>
        <v>31 DayOctober-December 2024NHS OrkneyColorectal</v>
      </c>
      <c r="B3637" t="s">
        <v>199</v>
      </c>
      <c r="C3637" t="s">
        <v>198</v>
      </c>
      <c r="D3637" t="s">
        <v>4</v>
      </c>
      <c r="E3637" t="s">
        <v>14</v>
      </c>
      <c r="F3637">
        <v>2</v>
      </c>
      <c r="G3637">
        <v>2</v>
      </c>
      <c r="H3637">
        <v>100</v>
      </c>
      <c r="I3637">
        <v>9</v>
      </c>
    </row>
    <row r="3638" spans="1:12" x14ac:dyDescent="0.35">
      <c r="A3638" t="str">
        <f t="shared" si="57"/>
        <v>31 DayOctober-December 2024NHS ScotlandColorectal</v>
      </c>
      <c r="B3638" t="s">
        <v>199</v>
      </c>
      <c r="C3638" t="s">
        <v>198</v>
      </c>
      <c r="D3638" t="s">
        <v>8</v>
      </c>
      <c r="E3638" t="s">
        <v>14</v>
      </c>
      <c r="F3638">
        <v>887</v>
      </c>
      <c r="G3638">
        <v>855</v>
      </c>
      <c r="H3638">
        <v>96.392333709131904</v>
      </c>
      <c r="I3638">
        <v>83</v>
      </c>
      <c r="J3638">
        <v>8</v>
      </c>
      <c r="K3638">
        <v>26</v>
      </c>
      <c r="L3638">
        <v>30</v>
      </c>
    </row>
    <row r="3639" spans="1:12" x14ac:dyDescent="0.35">
      <c r="A3639" t="str">
        <f t="shared" si="57"/>
        <v>31 DayOctober-December 2024NHS ShetlandColorectal</v>
      </c>
      <c r="B3639" t="s">
        <v>199</v>
      </c>
      <c r="C3639" t="s">
        <v>198</v>
      </c>
      <c r="D3639" t="s">
        <v>5</v>
      </c>
      <c r="E3639" t="s">
        <v>14</v>
      </c>
      <c r="F3639">
        <v>3</v>
      </c>
      <c r="G3639">
        <v>3</v>
      </c>
      <c r="H3639">
        <v>100</v>
      </c>
      <c r="I3639">
        <v>0</v>
      </c>
      <c r="J3639">
        <v>0</v>
      </c>
    </row>
    <row r="3640" spans="1:12" x14ac:dyDescent="0.35">
      <c r="A3640" t="str">
        <f t="shared" si="57"/>
        <v>31 DayOctober-December 2024NHS TaysideColorectal</v>
      </c>
      <c r="B3640" t="s">
        <v>199</v>
      </c>
      <c r="C3640" t="s">
        <v>198</v>
      </c>
      <c r="D3640" t="s">
        <v>6</v>
      </c>
      <c r="E3640" t="s">
        <v>14</v>
      </c>
      <c r="F3640">
        <v>65</v>
      </c>
      <c r="G3640">
        <v>63</v>
      </c>
      <c r="H3640">
        <v>96.923076923076906</v>
      </c>
      <c r="I3640">
        <v>56</v>
      </c>
      <c r="J3640">
        <v>8</v>
      </c>
      <c r="K3640">
        <v>26</v>
      </c>
      <c r="L3640">
        <v>27</v>
      </c>
    </row>
    <row r="3641" spans="1:12" x14ac:dyDescent="0.35">
      <c r="A3641" t="str">
        <f t="shared" si="57"/>
        <v>31 DayOctober-December 2024NHS Western IslesColorectal</v>
      </c>
      <c r="B3641" t="s">
        <v>199</v>
      </c>
      <c r="C3641" t="s">
        <v>198</v>
      </c>
      <c r="D3641" t="s">
        <v>7</v>
      </c>
      <c r="E3641" t="s">
        <v>14</v>
      </c>
      <c r="F3641">
        <v>3</v>
      </c>
      <c r="G3641">
        <v>3</v>
      </c>
      <c r="H3641">
        <v>100</v>
      </c>
      <c r="I3641">
        <v>0</v>
      </c>
      <c r="J3641">
        <v>0</v>
      </c>
    </row>
    <row r="3642" spans="1:12" x14ac:dyDescent="0.35">
      <c r="A3642" t="str">
        <f t="shared" si="57"/>
        <v>31 DayOctober-December 2024SCANColorectal</v>
      </c>
      <c r="B3642" t="s">
        <v>199</v>
      </c>
      <c r="C3642" t="s">
        <v>198</v>
      </c>
      <c r="D3642" t="s">
        <v>9</v>
      </c>
      <c r="E3642" t="s">
        <v>14</v>
      </c>
      <c r="F3642">
        <v>251</v>
      </c>
      <c r="G3642">
        <v>248</v>
      </c>
      <c r="H3642">
        <v>98.804780876493993</v>
      </c>
      <c r="I3642">
        <v>36</v>
      </c>
      <c r="J3642">
        <v>9</v>
      </c>
      <c r="K3642">
        <v>24</v>
      </c>
      <c r="L3642">
        <v>27</v>
      </c>
    </row>
    <row r="3643" spans="1:12" x14ac:dyDescent="0.35">
      <c r="A3643" t="str">
        <f t="shared" si="57"/>
        <v>31 DayOctober-December 2024WOSCANColorectal</v>
      </c>
      <c r="B3643" t="s">
        <v>199</v>
      </c>
      <c r="C3643" t="s">
        <v>198</v>
      </c>
      <c r="D3643" t="s">
        <v>10</v>
      </c>
      <c r="E3643" t="s">
        <v>14</v>
      </c>
      <c r="F3643">
        <v>408</v>
      </c>
      <c r="G3643">
        <v>397</v>
      </c>
      <c r="H3643">
        <v>97.303921568627402</v>
      </c>
      <c r="I3643">
        <v>54</v>
      </c>
      <c r="J3643">
        <v>8</v>
      </c>
      <c r="K3643">
        <v>26</v>
      </c>
      <c r="L3643">
        <v>29</v>
      </c>
    </row>
    <row r="3644" spans="1:12" x14ac:dyDescent="0.35">
      <c r="A3644" t="str">
        <f t="shared" si="57"/>
        <v>31 DayOctober-December 2024Golden Jubilee National HospitalColorectal (screened excluded)</v>
      </c>
      <c r="B3644" t="s">
        <v>199</v>
      </c>
      <c r="C3644" t="s">
        <v>198</v>
      </c>
      <c r="D3644" t="s">
        <v>169</v>
      </c>
      <c r="E3644" t="s">
        <v>34</v>
      </c>
      <c r="F3644">
        <v>3</v>
      </c>
      <c r="G3644">
        <v>3</v>
      </c>
      <c r="H3644">
        <v>100</v>
      </c>
      <c r="I3644">
        <v>27</v>
      </c>
      <c r="J3644">
        <v>22</v>
      </c>
    </row>
    <row r="3645" spans="1:12" x14ac:dyDescent="0.35">
      <c r="A3645" t="str">
        <f t="shared" si="57"/>
        <v>31 DayOctober-December 2024NCAColorectal (screened excluded)</v>
      </c>
      <c r="B3645" t="s">
        <v>199</v>
      </c>
      <c r="C3645" t="s">
        <v>198</v>
      </c>
      <c r="D3645" t="s">
        <v>150</v>
      </c>
      <c r="E3645" t="s">
        <v>34</v>
      </c>
      <c r="F3645">
        <v>191</v>
      </c>
      <c r="G3645">
        <v>180</v>
      </c>
      <c r="H3645">
        <v>94.240837696335106</v>
      </c>
      <c r="I3645">
        <v>83</v>
      </c>
      <c r="J3645">
        <v>7</v>
      </c>
      <c r="K3645">
        <v>25</v>
      </c>
      <c r="L3645">
        <v>34</v>
      </c>
    </row>
    <row r="3646" spans="1:12" x14ac:dyDescent="0.35">
      <c r="A3646" t="str">
        <f t="shared" si="57"/>
        <v>31 DayOctober-December 2024NHS Ayrshire &amp; ArranColorectal (screened excluded)</v>
      </c>
      <c r="B3646" t="s">
        <v>199</v>
      </c>
      <c r="C3646" t="s">
        <v>198</v>
      </c>
      <c r="D3646" t="s">
        <v>162</v>
      </c>
      <c r="E3646" t="s">
        <v>34</v>
      </c>
      <c r="F3646">
        <v>35</v>
      </c>
      <c r="G3646">
        <v>35</v>
      </c>
      <c r="H3646">
        <v>100</v>
      </c>
      <c r="I3646">
        <v>23</v>
      </c>
      <c r="J3646">
        <v>0</v>
      </c>
    </row>
    <row r="3647" spans="1:12" x14ac:dyDescent="0.35">
      <c r="A3647" t="str">
        <f t="shared" si="57"/>
        <v>31 DayOctober-December 2024NHS BordersColorectal (screened excluded)</v>
      </c>
      <c r="B3647" t="s">
        <v>199</v>
      </c>
      <c r="C3647" t="s">
        <v>198</v>
      </c>
      <c r="D3647" t="s">
        <v>0</v>
      </c>
      <c r="E3647" t="s">
        <v>34</v>
      </c>
      <c r="F3647">
        <v>12</v>
      </c>
      <c r="G3647">
        <v>12</v>
      </c>
      <c r="H3647">
        <v>100</v>
      </c>
      <c r="I3647">
        <v>31</v>
      </c>
      <c r="J3647">
        <v>8</v>
      </c>
    </row>
    <row r="3648" spans="1:12" x14ac:dyDescent="0.35">
      <c r="A3648" t="str">
        <f t="shared" si="57"/>
        <v>31 DayOctober-December 2024NHS Dumfries &amp; GallowayColorectal (screened excluded)</v>
      </c>
      <c r="B3648" t="s">
        <v>199</v>
      </c>
      <c r="C3648" t="s">
        <v>198</v>
      </c>
      <c r="D3648" t="s">
        <v>163</v>
      </c>
      <c r="E3648" t="s">
        <v>34</v>
      </c>
      <c r="F3648">
        <v>31</v>
      </c>
      <c r="G3648">
        <v>30</v>
      </c>
      <c r="H3648">
        <v>96.774193548387103</v>
      </c>
      <c r="I3648">
        <v>35</v>
      </c>
      <c r="J3648">
        <v>1</v>
      </c>
    </row>
    <row r="3649" spans="1:12" x14ac:dyDescent="0.35">
      <c r="A3649" t="str">
        <f t="shared" si="57"/>
        <v>31 DayOctober-December 2024NHS FifeColorectal (screened excluded)</v>
      </c>
      <c r="B3649" t="s">
        <v>199</v>
      </c>
      <c r="C3649" t="s">
        <v>198</v>
      </c>
      <c r="D3649" t="s">
        <v>164</v>
      </c>
      <c r="E3649" t="s">
        <v>34</v>
      </c>
      <c r="F3649">
        <v>64</v>
      </c>
      <c r="G3649">
        <v>63</v>
      </c>
      <c r="H3649">
        <v>98.4375</v>
      </c>
      <c r="I3649">
        <v>33</v>
      </c>
      <c r="J3649">
        <v>6</v>
      </c>
      <c r="K3649">
        <v>25</v>
      </c>
      <c r="L3649">
        <v>27</v>
      </c>
    </row>
    <row r="3650" spans="1:12" x14ac:dyDescent="0.35">
      <c r="A3650" t="str">
        <f t="shared" si="57"/>
        <v>31 DayOctober-December 2024NHS Forth ValleyColorectal (screened excluded)</v>
      </c>
      <c r="B3650" t="s">
        <v>199</v>
      </c>
      <c r="C3650" t="s">
        <v>198</v>
      </c>
      <c r="D3650" t="s">
        <v>165</v>
      </c>
      <c r="E3650" t="s">
        <v>34</v>
      </c>
      <c r="F3650">
        <v>32</v>
      </c>
      <c r="G3650">
        <v>31</v>
      </c>
      <c r="H3650">
        <v>96.875</v>
      </c>
      <c r="I3650">
        <v>34</v>
      </c>
      <c r="J3650">
        <v>6</v>
      </c>
    </row>
    <row r="3651" spans="1:12" x14ac:dyDescent="0.35">
      <c r="A3651" t="str">
        <f t="shared" si="57"/>
        <v>31 DayOctober-December 2024NHS GrampianColorectal (screened excluded)</v>
      </c>
      <c r="B3651" t="s">
        <v>199</v>
      </c>
      <c r="C3651" t="s">
        <v>198</v>
      </c>
      <c r="D3651" t="s">
        <v>166</v>
      </c>
      <c r="E3651" t="s">
        <v>34</v>
      </c>
      <c r="F3651">
        <v>84</v>
      </c>
      <c r="G3651">
        <v>76</v>
      </c>
      <c r="H3651">
        <v>90.476190476190496</v>
      </c>
      <c r="I3651">
        <v>83</v>
      </c>
      <c r="J3651">
        <v>4</v>
      </c>
      <c r="K3651">
        <v>28</v>
      </c>
      <c r="L3651">
        <v>42</v>
      </c>
    </row>
    <row r="3652" spans="1:12" x14ac:dyDescent="0.35">
      <c r="A3652" t="str">
        <f t="shared" si="57"/>
        <v>31 DayOctober-December 2024NHS Greater Glasgow &amp; ClydeColorectal (screened excluded)</v>
      </c>
      <c r="B3652" t="s">
        <v>199</v>
      </c>
      <c r="C3652" t="s">
        <v>198</v>
      </c>
      <c r="D3652" t="s">
        <v>11</v>
      </c>
      <c r="E3652" t="s">
        <v>34</v>
      </c>
      <c r="F3652">
        <v>200</v>
      </c>
      <c r="G3652">
        <v>194</v>
      </c>
      <c r="H3652">
        <v>97</v>
      </c>
      <c r="I3652">
        <v>54</v>
      </c>
      <c r="J3652">
        <v>14</v>
      </c>
      <c r="K3652">
        <v>27</v>
      </c>
      <c r="L3652">
        <v>30</v>
      </c>
    </row>
    <row r="3653" spans="1:12" x14ac:dyDescent="0.35">
      <c r="A3653" t="str">
        <f t="shared" si="57"/>
        <v>31 DayOctober-December 2024NHS HighlandColorectal (screened excluded)</v>
      </c>
      <c r="B3653" t="s">
        <v>199</v>
      </c>
      <c r="C3653" t="s">
        <v>198</v>
      </c>
      <c r="D3653" t="s">
        <v>1</v>
      </c>
      <c r="E3653" t="s">
        <v>34</v>
      </c>
      <c r="F3653">
        <v>39</v>
      </c>
      <c r="G3653">
        <v>38</v>
      </c>
      <c r="H3653">
        <v>97.435897435897402</v>
      </c>
      <c r="I3653">
        <v>32</v>
      </c>
      <c r="J3653">
        <v>8</v>
      </c>
    </row>
    <row r="3654" spans="1:12" x14ac:dyDescent="0.35">
      <c r="A3654" t="str">
        <f t="shared" si="57"/>
        <v>31 DayOctober-December 2024NHS LanarkshireColorectal (screened excluded)</v>
      </c>
      <c r="B3654" t="s">
        <v>199</v>
      </c>
      <c r="C3654" t="s">
        <v>198</v>
      </c>
      <c r="D3654" t="s">
        <v>2</v>
      </c>
      <c r="E3654" t="s">
        <v>34</v>
      </c>
      <c r="F3654">
        <v>83</v>
      </c>
      <c r="G3654">
        <v>81</v>
      </c>
      <c r="H3654">
        <v>97.590361445783103</v>
      </c>
      <c r="I3654">
        <v>53</v>
      </c>
      <c r="J3654">
        <v>0</v>
      </c>
      <c r="K3654">
        <v>21</v>
      </c>
      <c r="L3654">
        <v>27</v>
      </c>
    </row>
    <row r="3655" spans="1:12" x14ac:dyDescent="0.35">
      <c r="A3655" t="str">
        <f t="shared" si="57"/>
        <v>31 DayOctober-December 2024NHS LothianColorectal (screened excluded)</v>
      </c>
      <c r="B3655" t="s">
        <v>199</v>
      </c>
      <c r="C3655" t="s">
        <v>198</v>
      </c>
      <c r="D3655" t="s">
        <v>3</v>
      </c>
      <c r="E3655" t="s">
        <v>34</v>
      </c>
      <c r="F3655">
        <v>96</v>
      </c>
      <c r="G3655">
        <v>96</v>
      </c>
      <c r="H3655">
        <v>100</v>
      </c>
      <c r="I3655">
        <v>27</v>
      </c>
      <c r="J3655">
        <v>8</v>
      </c>
      <c r="K3655">
        <v>22</v>
      </c>
      <c r="L3655">
        <v>25</v>
      </c>
    </row>
    <row r="3656" spans="1:12" x14ac:dyDescent="0.35">
      <c r="A3656" t="str">
        <f t="shared" si="57"/>
        <v>31 DayOctober-December 2024NHS OrkneyColorectal (screened excluded)</v>
      </c>
      <c r="B3656" t="s">
        <v>199</v>
      </c>
      <c r="C3656" t="s">
        <v>198</v>
      </c>
      <c r="D3656" t="s">
        <v>4</v>
      </c>
      <c r="E3656" t="s">
        <v>34</v>
      </c>
      <c r="F3656">
        <v>2</v>
      </c>
      <c r="G3656">
        <v>2</v>
      </c>
      <c r="H3656">
        <v>100</v>
      </c>
      <c r="I3656">
        <v>9</v>
      </c>
    </row>
    <row r="3657" spans="1:12" x14ac:dyDescent="0.35">
      <c r="A3657" t="str">
        <f t="shared" si="57"/>
        <v>31 DayOctober-December 2024NHS ScotlandColorectal (screened excluded)</v>
      </c>
      <c r="B3657" t="s">
        <v>199</v>
      </c>
      <c r="C3657" t="s">
        <v>198</v>
      </c>
      <c r="D3657" t="s">
        <v>8</v>
      </c>
      <c r="E3657" t="s">
        <v>34</v>
      </c>
      <c r="F3657">
        <v>747</v>
      </c>
      <c r="G3657">
        <v>725</v>
      </c>
      <c r="H3657">
        <v>97.054886211512695</v>
      </c>
      <c r="I3657">
        <v>83</v>
      </c>
      <c r="J3657">
        <v>7</v>
      </c>
      <c r="K3657">
        <v>26</v>
      </c>
      <c r="L3657">
        <v>29</v>
      </c>
    </row>
    <row r="3658" spans="1:12" x14ac:dyDescent="0.35">
      <c r="A3658" t="str">
        <f t="shared" si="57"/>
        <v>31 DayOctober-December 2024NHS ShetlandColorectal (screened excluded)</v>
      </c>
      <c r="B3658" t="s">
        <v>199</v>
      </c>
      <c r="C3658" t="s">
        <v>198</v>
      </c>
      <c r="D3658" t="s">
        <v>5</v>
      </c>
      <c r="E3658" t="s">
        <v>34</v>
      </c>
      <c r="F3658">
        <v>3</v>
      </c>
      <c r="G3658">
        <v>3</v>
      </c>
      <c r="H3658">
        <v>100</v>
      </c>
      <c r="I3658">
        <v>0</v>
      </c>
      <c r="J3658">
        <v>0</v>
      </c>
    </row>
    <row r="3659" spans="1:12" x14ac:dyDescent="0.35">
      <c r="A3659" t="str">
        <f t="shared" si="57"/>
        <v>31 DayOctober-December 2024NHS TaysideColorectal (screened excluded)</v>
      </c>
      <c r="B3659" t="s">
        <v>199</v>
      </c>
      <c r="C3659" t="s">
        <v>198</v>
      </c>
      <c r="D3659" t="s">
        <v>6</v>
      </c>
      <c r="E3659" t="s">
        <v>34</v>
      </c>
      <c r="F3659">
        <v>61</v>
      </c>
      <c r="G3659">
        <v>59</v>
      </c>
      <c r="H3659">
        <v>96.721311475409806</v>
      </c>
      <c r="I3659">
        <v>56</v>
      </c>
      <c r="J3659">
        <v>8</v>
      </c>
      <c r="K3659">
        <v>25</v>
      </c>
      <c r="L3659">
        <v>27</v>
      </c>
    </row>
    <row r="3660" spans="1:12" x14ac:dyDescent="0.35">
      <c r="A3660" t="str">
        <f t="shared" si="57"/>
        <v>31 DayOctober-December 2024NHS Western IslesColorectal (screened excluded)</v>
      </c>
      <c r="B3660" t="s">
        <v>199</v>
      </c>
      <c r="C3660" t="s">
        <v>198</v>
      </c>
      <c r="D3660" t="s">
        <v>7</v>
      </c>
      <c r="E3660" t="s">
        <v>34</v>
      </c>
      <c r="F3660">
        <v>2</v>
      </c>
      <c r="G3660">
        <v>2</v>
      </c>
      <c r="H3660">
        <v>100</v>
      </c>
      <c r="I3660">
        <v>0</v>
      </c>
    </row>
    <row r="3661" spans="1:12" x14ac:dyDescent="0.35">
      <c r="A3661" t="str">
        <f t="shared" si="57"/>
        <v>31 DayOctober-December 2024SCANColorectal (screened excluded)</v>
      </c>
      <c r="B3661" t="s">
        <v>199</v>
      </c>
      <c r="C3661" t="s">
        <v>198</v>
      </c>
      <c r="D3661" t="s">
        <v>9</v>
      </c>
      <c r="E3661" t="s">
        <v>34</v>
      </c>
      <c r="F3661">
        <v>203</v>
      </c>
      <c r="G3661">
        <v>201</v>
      </c>
      <c r="H3661">
        <v>99.014778325123203</v>
      </c>
      <c r="I3661">
        <v>35</v>
      </c>
      <c r="J3661">
        <v>6</v>
      </c>
      <c r="K3661">
        <v>25</v>
      </c>
      <c r="L3661">
        <v>27</v>
      </c>
    </row>
    <row r="3662" spans="1:12" x14ac:dyDescent="0.35">
      <c r="A3662" t="str">
        <f t="shared" si="57"/>
        <v>31 DayOctober-December 2024WOSCANColorectal (screened excluded)</v>
      </c>
      <c r="B3662" t="s">
        <v>199</v>
      </c>
      <c r="C3662" t="s">
        <v>198</v>
      </c>
      <c r="D3662" t="s">
        <v>10</v>
      </c>
      <c r="E3662" t="s">
        <v>34</v>
      </c>
      <c r="F3662">
        <v>350</v>
      </c>
      <c r="G3662">
        <v>341</v>
      </c>
      <c r="H3662">
        <v>97.428571428571402</v>
      </c>
      <c r="I3662">
        <v>54</v>
      </c>
      <c r="J3662">
        <v>7</v>
      </c>
      <c r="K3662">
        <v>26</v>
      </c>
      <c r="L3662">
        <v>29</v>
      </c>
    </row>
    <row r="3663" spans="1:12" x14ac:dyDescent="0.35">
      <c r="A3663" t="str">
        <f t="shared" si="57"/>
        <v>31 DayOctober-December 2024Golden Jubilee National HospitalColorectal (screened only)</v>
      </c>
      <c r="B3663" t="s">
        <v>199</v>
      </c>
      <c r="C3663" t="s">
        <v>198</v>
      </c>
      <c r="D3663" t="s">
        <v>169</v>
      </c>
      <c r="E3663" t="s">
        <v>35</v>
      </c>
      <c r="F3663">
        <v>2</v>
      </c>
      <c r="G3663">
        <v>2</v>
      </c>
      <c r="H3663">
        <v>100</v>
      </c>
      <c r="I3663">
        <v>24</v>
      </c>
    </row>
    <row r="3664" spans="1:12" x14ac:dyDescent="0.35">
      <c r="A3664" t="str">
        <f t="shared" si="57"/>
        <v>31 DayOctober-December 2024NCAColorectal (screened only)</v>
      </c>
      <c r="B3664" t="s">
        <v>199</v>
      </c>
      <c r="C3664" t="s">
        <v>198</v>
      </c>
      <c r="D3664" t="s">
        <v>150</v>
      </c>
      <c r="E3664" t="s">
        <v>35</v>
      </c>
      <c r="F3664">
        <v>32</v>
      </c>
      <c r="G3664">
        <v>25</v>
      </c>
      <c r="H3664">
        <v>78.125</v>
      </c>
      <c r="I3664">
        <v>50</v>
      </c>
      <c r="J3664">
        <v>20</v>
      </c>
    </row>
    <row r="3665" spans="1:12" x14ac:dyDescent="0.35">
      <c r="A3665" t="str">
        <f t="shared" si="57"/>
        <v>31 DayOctober-December 2024NHS Ayrshire &amp; ArranColorectal (screened only)</v>
      </c>
      <c r="B3665" t="s">
        <v>199</v>
      </c>
      <c r="C3665" t="s">
        <v>198</v>
      </c>
      <c r="D3665" t="s">
        <v>162</v>
      </c>
      <c r="E3665" t="s">
        <v>35</v>
      </c>
      <c r="F3665">
        <v>11</v>
      </c>
      <c r="G3665">
        <v>11</v>
      </c>
      <c r="H3665">
        <v>100</v>
      </c>
      <c r="I3665">
        <v>28</v>
      </c>
      <c r="J3665">
        <v>0</v>
      </c>
    </row>
    <row r="3666" spans="1:12" x14ac:dyDescent="0.35">
      <c r="A3666" t="str">
        <f t="shared" ref="A3666:A3729" si="58">CONCATENATE(B3666,C3666,D3666,E3666)</f>
        <v>31 DayOctober-December 2024NHS BordersColorectal (screened only)</v>
      </c>
      <c r="B3666" t="s">
        <v>199</v>
      </c>
      <c r="C3666" t="s">
        <v>198</v>
      </c>
      <c r="D3666" t="s">
        <v>0</v>
      </c>
      <c r="E3666" t="s">
        <v>35</v>
      </c>
      <c r="F3666">
        <v>4</v>
      </c>
      <c r="G3666">
        <v>4</v>
      </c>
      <c r="H3666">
        <v>100</v>
      </c>
      <c r="I3666">
        <v>23</v>
      </c>
      <c r="J3666">
        <v>19</v>
      </c>
    </row>
    <row r="3667" spans="1:12" x14ac:dyDescent="0.35">
      <c r="A3667" t="str">
        <f t="shared" si="58"/>
        <v>31 DayOctober-December 2024NHS Dumfries &amp; GallowayColorectal (screened only)</v>
      </c>
      <c r="B3667" t="s">
        <v>199</v>
      </c>
      <c r="C3667" t="s">
        <v>198</v>
      </c>
      <c r="D3667" t="s">
        <v>163</v>
      </c>
      <c r="E3667" t="s">
        <v>35</v>
      </c>
      <c r="F3667">
        <v>10</v>
      </c>
      <c r="G3667">
        <v>10</v>
      </c>
      <c r="H3667">
        <v>100</v>
      </c>
      <c r="I3667">
        <v>23</v>
      </c>
      <c r="J3667">
        <v>7</v>
      </c>
    </row>
    <row r="3668" spans="1:12" x14ac:dyDescent="0.35">
      <c r="A3668" t="str">
        <f t="shared" si="58"/>
        <v>31 DayOctober-December 2024NHS FifeColorectal (screened only)</v>
      </c>
      <c r="B3668" t="s">
        <v>199</v>
      </c>
      <c r="C3668" t="s">
        <v>198</v>
      </c>
      <c r="D3668" t="s">
        <v>164</v>
      </c>
      <c r="E3668" t="s">
        <v>35</v>
      </c>
      <c r="F3668">
        <v>14</v>
      </c>
      <c r="G3668">
        <v>14</v>
      </c>
      <c r="H3668">
        <v>100</v>
      </c>
      <c r="I3668">
        <v>21</v>
      </c>
      <c r="J3668">
        <v>12</v>
      </c>
    </row>
    <row r="3669" spans="1:12" x14ac:dyDescent="0.35">
      <c r="A3669" t="str">
        <f t="shared" si="58"/>
        <v>31 DayOctober-December 2024NHS Forth ValleyColorectal (screened only)</v>
      </c>
      <c r="B3669" t="s">
        <v>199</v>
      </c>
      <c r="C3669" t="s">
        <v>198</v>
      </c>
      <c r="D3669" t="s">
        <v>165</v>
      </c>
      <c r="E3669" t="s">
        <v>35</v>
      </c>
      <c r="F3669">
        <v>5</v>
      </c>
      <c r="G3669">
        <v>4</v>
      </c>
      <c r="H3669">
        <v>80</v>
      </c>
      <c r="I3669">
        <v>37</v>
      </c>
      <c r="J3669">
        <v>25</v>
      </c>
    </row>
    <row r="3670" spans="1:12" x14ac:dyDescent="0.35">
      <c r="A3670" t="str">
        <f t="shared" si="58"/>
        <v>31 DayOctober-December 2024NHS GrampianColorectal (screened only)</v>
      </c>
      <c r="B3670" t="s">
        <v>199</v>
      </c>
      <c r="C3670" t="s">
        <v>198</v>
      </c>
      <c r="D3670" t="s">
        <v>166</v>
      </c>
      <c r="E3670" t="s">
        <v>35</v>
      </c>
      <c r="F3670">
        <v>16</v>
      </c>
      <c r="G3670">
        <v>10</v>
      </c>
      <c r="H3670">
        <v>62.5</v>
      </c>
      <c r="I3670">
        <v>50</v>
      </c>
      <c r="J3670">
        <v>26</v>
      </c>
    </row>
    <row r="3671" spans="1:12" x14ac:dyDescent="0.35">
      <c r="A3671" t="str">
        <f t="shared" si="58"/>
        <v>31 DayOctober-December 2024NHS Greater Glasgow &amp; ClydeColorectal (screened only)</v>
      </c>
      <c r="B3671" t="s">
        <v>199</v>
      </c>
      <c r="C3671" t="s">
        <v>198</v>
      </c>
      <c r="D3671" t="s">
        <v>11</v>
      </c>
      <c r="E3671" t="s">
        <v>35</v>
      </c>
      <c r="F3671">
        <v>31</v>
      </c>
      <c r="G3671">
        <v>31</v>
      </c>
      <c r="H3671">
        <v>100</v>
      </c>
      <c r="I3671">
        <v>29</v>
      </c>
      <c r="J3671">
        <v>14</v>
      </c>
    </row>
    <row r="3672" spans="1:12" x14ac:dyDescent="0.35">
      <c r="A3672" t="str">
        <f t="shared" si="58"/>
        <v>31 DayOctober-December 2024NHS HighlandColorectal (screened only)</v>
      </c>
      <c r="B3672" t="s">
        <v>199</v>
      </c>
      <c r="C3672" t="s">
        <v>198</v>
      </c>
      <c r="D3672" t="s">
        <v>1</v>
      </c>
      <c r="E3672" t="s">
        <v>35</v>
      </c>
      <c r="F3672">
        <v>11</v>
      </c>
      <c r="G3672">
        <v>10</v>
      </c>
      <c r="H3672">
        <v>90.909090909090907</v>
      </c>
      <c r="I3672">
        <v>40</v>
      </c>
      <c r="J3672">
        <v>15</v>
      </c>
    </row>
    <row r="3673" spans="1:12" x14ac:dyDescent="0.35">
      <c r="A3673" t="str">
        <f t="shared" si="58"/>
        <v>31 DayOctober-December 2024NHS LanarkshireColorectal (screened only)</v>
      </c>
      <c r="B3673" t="s">
        <v>199</v>
      </c>
      <c r="C3673" t="s">
        <v>198</v>
      </c>
      <c r="D3673" t="s">
        <v>2</v>
      </c>
      <c r="E3673" t="s">
        <v>35</v>
      </c>
      <c r="F3673">
        <v>11</v>
      </c>
      <c r="G3673">
        <v>10</v>
      </c>
      <c r="H3673">
        <v>90.909090909090907</v>
      </c>
      <c r="I3673">
        <v>42</v>
      </c>
      <c r="J3673">
        <v>7</v>
      </c>
    </row>
    <row r="3674" spans="1:12" x14ac:dyDescent="0.35">
      <c r="A3674" t="str">
        <f t="shared" si="58"/>
        <v>31 DayOctober-December 2024NHS LothianColorectal (screened only)</v>
      </c>
      <c r="B3674" t="s">
        <v>199</v>
      </c>
      <c r="C3674" t="s">
        <v>198</v>
      </c>
      <c r="D3674" t="s">
        <v>3</v>
      </c>
      <c r="E3674" t="s">
        <v>35</v>
      </c>
      <c r="F3674">
        <v>20</v>
      </c>
      <c r="G3674">
        <v>19</v>
      </c>
      <c r="H3674">
        <v>95</v>
      </c>
      <c r="I3674">
        <v>36</v>
      </c>
      <c r="J3674">
        <v>14</v>
      </c>
    </row>
    <row r="3675" spans="1:12" x14ac:dyDescent="0.35">
      <c r="A3675" t="str">
        <f t="shared" si="58"/>
        <v>31 DayOctober-December 2024NHS ScotlandColorectal (screened only)</v>
      </c>
      <c r="B3675" t="s">
        <v>199</v>
      </c>
      <c r="C3675" t="s">
        <v>198</v>
      </c>
      <c r="D3675" t="s">
        <v>8</v>
      </c>
      <c r="E3675" t="s">
        <v>35</v>
      </c>
      <c r="F3675">
        <v>140</v>
      </c>
      <c r="G3675">
        <v>130</v>
      </c>
      <c r="H3675">
        <v>92.857142857142904</v>
      </c>
      <c r="I3675">
        <v>50</v>
      </c>
      <c r="J3675">
        <v>13</v>
      </c>
      <c r="K3675">
        <v>29</v>
      </c>
      <c r="L3675">
        <v>37</v>
      </c>
    </row>
    <row r="3676" spans="1:12" x14ac:dyDescent="0.35">
      <c r="A3676" t="str">
        <f t="shared" si="58"/>
        <v>31 DayOctober-December 2024NHS TaysideColorectal (screened only)</v>
      </c>
      <c r="B3676" t="s">
        <v>199</v>
      </c>
      <c r="C3676" t="s">
        <v>198</v>
      </c>
      <c r="D3676" t="s">
        <v>6</v>
      </c>
      <c r="E3676" t="s">
        <v>35</v>
      </c>
      <c r="F3676">
        <v>4</v>
      </c>
      <c r="G3676">
        <v>4</v>
      </c>
      <c r="H3676">
        <v>100</v>
      </c>
      <c r="I3676">
        <v>27</v>
      </c>
      <c r="J3676">
        <v>18</v>
      </c>
    </row>
    <row r="3677" spans="1:12" x14ac:dyDescent="0.35">
      <c r="A3677" t="str">
        <f t="shared" si="58"/>
        <v>31 DayOctober-December 2024NHS Western IslesColorectal (screened only)</v>
      </c>
      <c r="B3677" t="s">
        <v>199</v>
      </c>
      <c r="C3677" t="s">
        <v>198</v>
      </c>
      <c r="D3677" t="s">
        <v>7</v>
      </c>
      <c r="E3677" t="s">
        <v>35</v>
      </c>
      <c r="F3677">
        <v>1</v>
      </c>
      <c r="G3677">
        <v>1</v>
      </c>
      <c r="H3677">
        <v>100</v>
      </c>
      <c r="I3677">
        <v>0</v>
      </c>
    </row>
    <row r="3678" spans="1:12" x14ac:dyDescent="0.35">
      <c r="A3678" t="str">
        <f t="shared" si="58"/>
        <v>31 DayOctober-December 2024SCANColorectal (screened only)</v>
      </c>
      <c r="B3678" t="s">
        <v>199</v>
      </c>
      <c r="C3678" t="s">
        <v>198</v>
      </c>
      <c r="D3678" t="s">
        <v>9</v>
      </c>
      <c r="E3678" t="s">
        <v>35</v>
      </c>
      <c r="F3678">
        <v>48</v>
      </c>
      <c r="G3678">
        <v>47</v>
      </c>
      <c r="H3678">
        <v>97.9166666666667</v>
      </c>
      <c r="I3678">
        <v>36</v>
      </c>
      <c r="J3678">
        <v>12</v>
      </c>
      <c r="K3678">
        <v>22</v>
      </c>
      <c r="L3678">
        <v>23</v>
      </c>
    </row>
    <row r="3679" spans="1:12" x14ac:dyDescent="0.35">
      <c r="A3679" t="str">
        <f t="shared" si="58"/>
        <v>31 DayOctober-December 2024WOSCANColorectal (screened only)</v>
      </c>
      <c r="B3679" t="s">
        <v>199</v>
      </c>
      <c r="C3679" t="s">
        <v>198</v>
      </c>
      <c r="D3679" t="s">
        <v>10</v>
      </c>
      <c r="E3679" t="s">
        <v>35</v>
      </c>
      <c r="F3679">
        <v>58</v>
      </c>
      <c r="G3679">
        <v>56</v>
      </c>
      <c r="H3679">
        <v>96.551724137931004</v>
      </c>
      <c r="I3679">
        <v>42</v>
      </c>
      <c r="J3679">
        <v>10</v>
      </c>
      <c r="K3679">
        <v>27</v>
      </c>
      <c r="L3679">
        <v>29</v>
      </c>
    </row>
    <row r="3680" spans="1:12" x14ac:dyDescent="0.35">
      <c r="A3680" t="str">
        <f t="shared" si="58"/>
        <v>31 DayOctober-December 2024Golden Jubilee National HospitalHead &amp; Neck</v>
      </c>
      <c r="B3680" t="s">
        <v>199</v>
      </c>
      <c r="C3680" t="s">
        <v>198</v>
      </c>
      <c r="D3680" t="s">
        <v>169</v>
      </c>
      <c r="E3680" t="s">
        <v>15</v>
      </c>
      <c r="F3680">
        <v>1</v>
      </c>
      <c r="G3680">
        <v>1</v>
      </c>
      <c r="H3680">
        <v>100</v>
      </c>
      <c r="I3680">
        <v>7</v>
      </c>
    </row>
    <row r="3681" spans="1:12" x14ac:dyDescent="0.35">
      <c r="A3681" t="str">
        <f t="shared" si="58"/>
        <v>31 DayOctober-December 2024NCAHead &amp; Neck</v>
      </c>
      <c r="B3681" t="s">
        <v>199</v>
      </c>
      <c r="C3681" t="s">
        <v>198</v>
      </c>
      <c r="D3681" t="s">
        <v>150</v>
      </c>
      <c r="E3681" t="s">
        <v>15</v>
      </c>
      <c r="F3681">
        <v>57</v>
      </c>
      <c r="G3681">
        <v>54</v>
      </c>
      <c r="H3681">
        <v>94.736842105263193</v>
      </c>
      <c r="I3681">
        <v>41</v>
      </c>
      <c r="J3681">
        <v>17</v>
      </c>
      <c r="K3681">
        <v>27</v>
      </c>
      <c r="L3681">
        <v>32</v>
      </c>
    </row>
    <row r="3682" spans="1:12" x14ac:dyDescent="0.35">
      <c r="A3682" t="str">
        <f t="shared" si="58"/>
        <v>31 DayOctober-December 2024NHS Ayrshire &amp; ArranHead &amp; Neck</v>
      </c>
      <c r="B3682" t="s">
        <v>199</v>
      </c>
      <c r="C3682" t="s">
        <v>198</v>
      </c>
      <c r="D3682" t="s">
        <v>162</v>
      </c>
      <c r="E3682" t="s">
        <v>15</v>
      </c>
      <c r="F3682">
        <v>9</v>
      </c>
      <c r="G3682">
        <v>8</v>
      </c>
      <c r="H3682">
        <v>88.8888888888889</v>
      </c>
      <c r="I3682">
        <v>34</v>
      </c>
      <c r="J3682">
        <v>0</v>
      </c>
    </row>
    <row r="3683" spans="1:12" x14ac:dyDescent="0.35">
      <c r="A3683" t="str">
        <f t="shared" si="58"/>
        <v>31 DayOctober-December 2024NHS BordersHead &amp; Neck</v>
      </c>
      <c r="B3683" t="s">
        <v>199</v>
      </c>
      <c r="C3683" t="s">
        <v>198</v>
      </c>
      <c r="D3683" t="s">
        <v>0</v>
      </c>
      <c r="E3683" t="s">
        <v>15</v>
      </c>
      <c r="F3683">
        <v>1</v>
      </c>
      <c r="G3683">
        <v>1</v>
      </c>
      <c r="H3683">
        <v>100</v>
      </c>
      <c r="I3683">
        <v>0</v>
      </c>
    </row>
    <row r="3684" spans="1:12" x14ac:dyDescent="0.35">
      <c r="A3684" t="str">
        <f t="shared" si="58"/>
        <v>31 DayOctober-December 2024NHS Dumfries &amp; GallowayHead &amp; Neck</v>
      </c>
      <c r="B3684" t="s">
        <v>199</v>
      </c>
      <c r="C3684" t="s">
        <v>198</v>
      </c>
      <c r="D3684" t="s">
        <v>163</v>
      </c>
      <c r="E3684" t="s">
        <v>15</v>
      </c>
      <c r="F3684">
        <v>3</v>
      </c>
      <c r="G3684">
        <v>3</v>
      </c>
      <c r="H3684">
        <v>100</v>
      </c>
      <c r="I3684">
        <v>1</v>
      </c>
      <c r="J3684">
        <v>0</v>
      </c>
    </row>
    <row r="3685" spans="1:12" x14ac:dyDescent="0.35">
      <c r="A3685" t="str">
        <f t="shared" si="58"/>
        <v>31 DayOctober-December 2024NHS FifeHead &amp; Neck</v>
      </c>
      <c r="B3685" t="s">
        <v>199</v>
      </c>
      <c r="C3685" t="s">
        <v>198</v>
      </c>
      <c r="D3685" t="s">
        <v>164</v>
      </c>
      <c r="E3685" t="s">
        <v>15</v>
      </c>
      <c r="F3685">
        <v>2</v>
      </c>
      <c r="G3685">
        <v>2</v>
      </c>
      <c r="H3685">
        <v>100</v>
      </c>
      <c r="I3685">
        <v>0</v>
      </c>
    </row>
    <row r="3686" spans="1:12" x14ac:dyDescent="0.35">
      <c r="A3686" t="str">
        <f t="shared" si="58"/>
        <v>31 DayOctober-December 2024NHS Forth ValleyHead &amp; Neck</v>
      </c>
      <c r="B3686" t="s">
        <v>199</v>
      </c>
      <c r="C3686" t="s">
        <v>198</v>
      </c>
      <c r="D3686" t="s">
        <v>165</v>
      </c>
      <c r="E3686" t="s">
        <v>15</v>
      </c>
      <c r="F3686">
        <v>2</v>
      </c>
      <c r="G3686">
        <v>2</v>
      </c>
      <c r="H3686">
        <v>100</v>
      </c>
      <c r="I3686">
        <v>0</v>
      </c>
    </row>
    <row r="3687" spans="1:12" x14ac:dyDescent="0.35">
      <c r="A3687" t="str">
        <f t="shared" si="58"/>
        <v>31 DayOctober-December 2024NHS GrampianHead &amp; Neck</v>
      </c>
      <c r="B3687" t="s">
        <v>199</v>
      </c>
      <c r="C3687" t="s">
        <v>198</v>
      </c>
      <c r="D3687" t="s">
        <v>166</v>
      </c>
      <c r="E3687" t="s">
        <v>15</v>
      </c>
      <c r="F3687">
        <v>21</v>
      </c>
      <c r="G3687">
        <v>20</v>
      </c>
      <c r="H3687">
        <v>95.238095238095198</v>
      </c>
      <c r="I3687">
        <v>37</v>
      </c>
      <c r="J3687">
        <v>19</v>
      </c>
    </row>
    <row r="3688" spans="1:12" x14ac:dyDescent="0.35">
      <c r="A3688" t="str">
        <f t="shared" si="58"/>
        <v>31 DayOctober-December 2024NHS Greater Glasgow &amp; ClydeHead &amp; Neck</v>
      </c>
      <c r="B3688" t="s">
        <v>199</v>
      </c>
      <c r="C3688" t="s">
        <v>198</v>
      </c>
      <c r="D3688" t="s">
        <v>11</v>
      </c>
      <c r="E3688" t="s">
        <v>15</v>
      </c>
      <c r="F3688">
        <v>99</v>
      </c>
      <c r="G3688">
        <v>96</v>
      </c>
      <c r="H3688">
        <v>96.969696969696997</v>
      </c>
      <c r="I3688">
        <v>41</v>
      </c>
      <c r="J3688">
        <v>18</v>
      </c>
      <c r="K3688">
        <v>25</v>
      </c>
      <c r="L3688">
        <v>30</v>
      </c>
    </row>
    <row r="3689" spans="1:12" x14ac:dyDescent="0.35">
      <c r="A3689" t="str">
        <f t="shared" si="58"/>
        <v>31 DayOctober-December 2024NHS HighlandHead &amp; Neck</v>
      </c>
      <c r="B3689" t="s">
        <v>199</v>
      </c>
      <c r="C3689" t="s">
        <v>198</v>
      </c>
      <c r="D3689" t="s">
        <v>1</v>
      </c>
      <c r="E3689" t="s">
        <v>15</v>
      </c>
      <c r="F3689">
        <v>10</v>
      </c>
      <c r="G3689">
        <v>9</v>
      </c>
      <c r="H3689">
        <v>90</v>
      </c>
      <c r="I3689">
        <v>34</v>
      </c>
      <c r="J3689">
        <v>18</v>
      </c>
    </row>
    <row r="3690" spans="1:12" x14ac:dyDescent="0.35">
      <c r="A3690" t="str">
        <f t="shared" si="58"/>
        <v>31 DayOctober-December 2024NHS LanarkshireHead &amp; Neck</v>
      </c>
      <c r="B3690" t="s">
        <v>199</v>
      </c>
      <c r="C3690" t="s">
        <v>198</v>
      </c>
      <c r="D3690" t="s">
        <v>2</v>
      </c>
      <c r="E3690" t="s">
        <v>15</v>
      </c>
      <c r="F3690">
        <v>11</v>
      </c>
      <c r="G3690">
        <v>11</v>
      </c>
      <c r="H3690">
        <v>100</v>
      </c>
      <c r="I3690">
        <v>18</v>
      </c>
      <c r="J3690">
        <v>10</v>
      </c>
    </row>
    <row r="3691" spans="1:12" x14ac:dyDescent="0.35">
      <c r="A3691" t="str">
        <f t="shared" si="58"/>
        <v>31 DayOctober-December 2024NHS LothianHead &amp; Neck</v>
      </c>
      <c r="B3691" t="s">
        <v>199</v>
      </c>
      <c r="C3691" t="s">
        <v>198</v>
      </c>
      <c r="D3691" t="s">
        <v>3</v>
      </c>
      <c r="E3691" t="s">
        <v>15</v>
      </c>
      <c r="F3691">
        <v>54</v>
      </c>
      <c r="G3691">
        <v>54</v>
      </c>
      <c r="H3691">
        <v>100</v>
      </c>
      <c r="I3691">
        <v>31</v>
      </c>
      <c r="J3691">
        <v>13</v>
      </c>
      <c r="K3691">
        <v>25</v>
      </c>
      <c r="L3691">
        <v>27</v>
      </c>
    </row>
    <row r="3692" spans="1:12" x14ac:dyDescent="0.35">
      <c r="A3692" t="str">
        <f t="shared" si="58"/>
        <v>31 DayOctober-December 2024NHS ScotlandHead &amp; Neck</v>
      </c>
      <c r="B3692" t="s">
        <v>199</v>
      </c>
      <c r="C3692" t="s">
        <v>198</v>
      </c>
      <c r="D3692" t="s">
        <v>8</v>
      </c>
      <c r="E3692" t="s">
        <v>15</v>
      </c>
      <c r="F3692">
        <v>239</v>
      </c>
      <c r="G3692">
        <v>232</v>
      </c>
      <c r="H3692">
        <v>97.071129707113002</v>
      </c>
      <c r="I3692">
        <v>41</v>
      </c>
      <c r="J3692">
        <v>14</v>
      </c>
      <c r="K3692">
        <v>26</v>
      </c>
      <c r="L3692">
        <v>29</v>
      </c>
    </row>
    <row r="3693" spans="1:12" x14ac:dyDescent="0.35">
      <c r="A3693" t="str">
        <f t="shared" si="58"/>
        <v>31 DayOctober-December 2024NHS TaysideHead &amp; Neck</v>
      </c>
      <c r="B3693" t="s">
        <v>199</v>
      </c>
      <c r="C3693" t="s">
        <v>198</v>
      </c>
      <c r="D3693" t="s">
        <v>6</v>
      </c>
      <c r="E3693" t="s">
        <v>15</v>
      </c>
      <c r="F3693">
        <v>26</v>
      </c>
      <c r="G3693">
        <v>25</v>
      </c>
      <c r="H3693">
        <v>96.153846153846203</v>
      </c>
      <c r="I3693">
        <v>41</v>
      </c>
      <c r="J3693">
        <v>12</v>
      </c>
    </row>
    <row r="3694" spans="1:12" x14ac:dyDescent="0.35">
      <c r="A3694" t="str">
        <f t="shared" si="58"/>
        <v>31 DayOctober-December 2024SCANHead &amp; Neck</v>
      </c>
      <c r="B3694" t="s">
        <v>199</v>
      </c>
      <c r="C3694" t="s">
        <v>198</v>
      </c>
      <c r="D3694" t="s">
        <v>9</v>
      </c>
      <c r="E3694" t="s">
        <v>15</v>
      </c>
      <c r="F3694">
        <v>60</v>
      </c>
      <c r="G3694">
        <v>60</v>
      </c>
      <c r="H3694">
        <v>100</v>
      </c>
      <c r="I3694">
        <v>31</v>
      </c>
      <c r="J3694">
        <v>12</v>
      </c>
      <c r="K3694">
        <v>23</v>
      </c>
      <c r="L3694">
        <v>27</v>
      </c>
    </row>
    <row r="3695" spans="1:12" x14ac:dyDescent="0.35">
      <c r="A3695" t="str">
        <f t="shared" si="58"/>
        <v>31 DayOctober-December 2024WOSCANHead &amp; Neck</v>
      </c>
      <c r="B3695" t="s">
        <v>199</v>
      </c>
      <c r="C3695" t="s">
        <v>198</v>
      </c>
      <c r="D3695" t="s">
        <v>10</v>
      </c>
      <c r="E3695" t="s">
        <v>15</v>
      </c>
      <c r="F3695">
        <v>121</v>
      </c>
      <c r="G3695">
        <v>117</v>
      </c>
      <c r="H3695">
        <v>96.694214876033101</v>
      </c>
      <c r="I3695">
        <v>41</v>
      </c>
      <c r="J3695">
        <v>16</v>
      </c>
      <c r="K3695">
        <v>25</v>
      </c>
      <c r="L3695">
        <v>30</v>
      </c>
    </row>
    <row r="3696" spans="1:12" x14ac:dyDescent="0.35">
      <c r="A3696" t="str">
        <f t="shared" si="58"/>
        <v>31 DayOctober-December 2024Golden Jubilee National HospitalLung</v>
      </c>
      <c r="B3696" t="s">
        <v>199</v>
      </c>
      <c r="C3696" t="s">
        <v>198</v>
      </c>
      <c r="D3696" t="s">
        <v>169</v>
      </c>
      <c r="E3696" t="s">
        <v>16</v>
      </c>
      <c r="F3696">
        <v>82</v>
      </c>
      <c r="G3696">
        <v>82</v>
      </c>
      <c r="H3696">
        <v>100</v>
      </c>
      <c r="I3696">
        <v>31</v>
      </c>
      <c r="J3696">
        <v>12</v>
      </c>
      <c r="K3696">
        <v>23</v>
      </c>
      <c r="L3696">
        <v>27</v>
      </c>
    </row>
    <row r="3697" spans="1:12" x14ac:dyDescent="0.35">
      <c r="A3697" t="str">
        <f t="shared" si="58"/>
        <v>31 DayOctober-December 2024NCALung</v>
      </c>
      <c r="B3697" t="s">
        <v>199</v>
      </c>
      <c r="C3697" t="s">
        <v>198</v>
      </c>
      <c r="D3697" t="s">
        <v>150</v>
      </c>
      <c r="E3697" t="s">
        <v>16</v>
      </c>
      <c r="F3697">
        <v>258</v>
      </c>
      <c r="G3697">
        <v>254</v>
      </c>
      <c r="H3697">
        <v>98.449612403100801</v>
      </c>
      <c r="I3697">
        <v>40</v>
      </c>
      <c r="J3697">
        <v>0</v>
      </c>
      <c r="K3697">
        <v>24</v>
      </c>
      <c r="L3697">
        <v>26</v>
      </c>
    </row>
    <row r="3698" spans="1:12" x14ac:dyDescent="0.35">
      <c r="A3698" t="str">
        <f t="shared" si="58"/>
        <v>31 DayOctober-December 2024NHS Ayrshire &amp; ArranLung</v>
      </c>
      <c r="B3698" t="s">
        <v>199</v>
      </c>
      <c r="C3698" t="s">
        <v>198</v>
      </c>
      <c r="D3698" t="s">
        <v>162</v>
      </c>
      <c r="E3698" t="s">
        <v>16</v>
      </c>
      <c r="F3698">
        <v>50</v>
      </c>
      <c r="G3698">
        <v>50</v>
      </c>
      <c r="H3698">
        <v>100</v>
      </c>
      <c r="I3698">
        <v>12</v>
      </c>
      <c r="J3698">
        <v>0</v>
      </c>
      <c r="K3698">
        <v>8</v>
      </c>
      <c r="L3698">
        <v>12</v>
      </c>
    </row>
    <row r="3699" spans="1:12" x14ac:dyDescent="0.35">
      <c r="A3699" t="str">
        <f t="shared" si="58"/>
        <v>31 DayOctober-December 2024NHS BordersLung</v>
      </c>
      <c r="B3699" t="s">
        <v>199</v>
      </c>
      <c r="C3699" t="s">
        <v>198</v>
      </c>
      <c r="D3699" t="s">
        <v>0</v>
      </c>
      <c r="E3699" t="s">
        <v>16</v>
      </c>
      <c r="F3699">
        <v>9</v>
      </c>
      <c r="G3699">
        <v>9</v>
      </c>
      <c r="H3699">
        <v>100</v>
      </c>
      <c r="I3699">
        <v>20</v>
      </c>
      <c r="J3699">
        <v>2</v>
      </c>
    </row>
    <row r="3700" spans="1:12" x14ac:dyDescent="0.35">
      <c r="A3700" t="str">
        <f t="shared" si="58"/>
        <v>31 DayOctober-December 2024NHS Dumfries &amp; GallowayLung</v>
      </c>
      <c r="B3700" t="s">
        <v>199</v>
      </c>
      <c r="C3700" t="s">
        <v>198</v>
      </c>
      <c r="D3700" t="s">
        <v>163</v>
      </c>
      <c r="E3700" t="s">
        <v>16</v>
      </c>
      <c r="F3700">
        <v>28</v>
      </c>
      <c r="G3700">
        <v>28</v>
      </c>
      <c r="H3700">
        <v>100</v>
      </c>
      <c r="I3700">
        <v>28</v>
      </c>
      <c r="J3700">
        <v>0</v>
      </c>
    </row>
    <row r="3701" spans="1:12" x14ac:dyDescent="0.35">
      <c r="A3701" t="str">
        <f t="shared" si="58"/>
        <v>31 DayOctober-December 2024NHS FifeLung</v>
      </c>
      <c r="B3701" t="s">
        <v>199</v>
      </c>
      <c r="C3701" t="s">
        <v>198</v>
      </c>
      <c r="D3701" t="s">
        <v>164</v>
      </c>
      <c r="E3701" t="s">
        <v>16</v>
      </c>
      <c r="F3701">
        <v>38</v>
      </c>
      <c r="G3701">
        <v>38</v>
      </c>
      <c r="H3701">
        <v>100</v>
      </c>
      <c r="I3701">
        <v>23</v>
      </c>
      <c r="J3701">
        <v>0</v>
      </c>
    </row>
    <row r="3702" spans="1:12" x14ac:dyDescent="0.35">
      <c r="A3702" t="str">
        <f t="shared" si="58"/>
        <v>31 DayOctober-December 2024NHS Forth ValleyLung</v>
      </c>
      <c r="B3702" t="s">
        <v>199</v>
      </c>
      <c r="C3702" t="s">
        <v>198</v>
      </c>
      <c r="D3702" t="s">
        <v>165</v>
      </c>
      <c r="E3702" t="s">
        <v>16</v>
      </c>
      <c r="F3702">
        <v>61</v>
      </c>
      <c r="G3702">
        <v>61</v>
      </c>
      <c r="H3702">
        <v>100</v>
      </c>
      <c r="I3702">
        <v>25</v>
      </c>
      <c r="J3702">
        <v>0</v>
      </c>
      <c r="K3702">
        <v>14</v>
      </c>
      <c r="L3702">
        <v>17</v>
      </c>
    </row>
    <row r="3703" spans="1:12" x14ac:dyDescent="0.35">
      <c r="A3703" t="str">
        <f t="shared" si="58"/>
        <v>31 DayOctober-December 2024NHS GrampianLung</v>
      </c>
      <c r="B3703" t="s">
        <v>199</v>
      </c>
      <c r="C3703" t="s">
        <v>198</v>
      </c>
      <c r="D3703" t="s">
        <v>166</v>
      </c>
      <c r="E3703" t="s">
        <v>16</v>
      </c>
      <c r="F3703">
        <v>108</v>
      </c>
      <c r="G3703">
        <v>108</v>
      </c>
      <c r="H3703">
        <v>100</v>
      </c>
      <c r="I3703">
        <v>28</v>
      </c>
      <c r="J3703">
        <v>1</v>
      </c>
      <c r="K3703">
        <v>21</v>
      </c>
      <c r="L3703">
        <v>26</v>
      </c>
    </row>
    <row r="3704" spans="1:12" x14ac:dyDescent="0.35">
      <c r="A3704" t="str">
        <f t="shared" si="58"/>
        <v>31 DayOctober-December 2024NHS Greater Glasgow &amp; ClydeLung</v>
      </c>
      <c r="B3704" t="s">
        <v>199</v>
      </c>
      <c r="C3704" t="s">
        <v>198</v>
      </c>
      <c r="D3704" t="s">
        <v>11</v>
      </c>
      <c r="E3704" t="s">
        <v>16</v>
      </c>
      <c r="F3704">
        <v>277</v>
      </c>
      <c r="G3704">
        <v>270</v>
      </c>
      <c r="H3704">
        <v>97.472924187725596</v>
      </c>
      <c r="I3704">
        <v>35</v>
      </c>
      <c r="J3704">
        <v>7</v>
      </c>
      <c r="K3704">
        <v>26</v>
      </c>
      <c r="L3704">
        <v>27</v>
      </c>
    </row>
    <row r="3705" spans="1:12" x14ac:dyDescent="0.35">
      <c r="A3705" t="str">
        <f t="shared" si="58"/>
        <v>31 DayOctober-December 2024NHS HighlandLung</v>
      </c>
      <c r="B3705" t="s">
        <v>199</v>
      </c>
      <c r="C3705" t="s">
        <v>198</v>
      </c>
      <c r="D3705" t="s">
        <v>1</v>
      </c>
      <c r="E3705" t="s">
        <v>16</v>
      </c>
      <c r="F3705">
        <v>49</v>
      </c>
      <c r="G3705">
        <v>48</v>
      </c>
      <c r="H3705">
        <v>97.959183673469397</v>
      </c>
      <c r="I3705">
        <v>40</v>
      </c>
      <c r="J3705">
        <v>0</v>
      </c>
      <c r="K3705">
        <v>24</v>
      </c>
      <c r="L3705">
        <v>28</v>
      </c>
    </row>
    <row r="3706" spans="1:12" x14ac:dyDescent="0.35">
      <c r="A3706" t="str">
        <f t="shared" si="58"/>
        <v>31 DayOctober-December 2024NHS LanarkshireLung</v>
      </c>
      <c r="B3706" t="s">
        <v>199</v>
      </c>
      <c r="C3706" t="s">
        <v>198</v>
      </c>
      <c r="D3706" t="s">
        <v>2</v>
      </c>
      <c r="E3706" t="s">
        <v>16</v>
      </c>
      <c r="F3706">
        <v>74</v>
      </c>
      <c r="G3706">
        <v>74</v>
      </c>
      <c r="H3706">
        <v>100</v>
      </c>
      <c r="I3706">
        <v>16</v>
      </c>
      <c r="J3706">
        <v>0</v>
      </c>
      <c r="K3706">
        <v>16</v>
      </c>
      <c r="L3706">
        <v>16</v>
      </c>
    </row>
    <row r="3707" spans="1:12" x14ac:dyDescent="0.35">
      <c r="A3707" t="str">
        <f t="shared" si="58"/>
        <v>31 DayOctober-December 2024NHS LothianLung</v>
      </c>
      <c r="B3707" t="s">
        <v>199</v>
      </c>
      <c r="C3707" t="s">
        <v>198</v>
      </c>
      <c r="D3707" t="s">
        <v>3</v>
      </c>
      <c r="E3707" t="s">
        <v>16</v>
      </c>
      <c r="F3707">
        <v>188</v>
      </c>
      <c r="G3707">
        <v>188</v>
      </c>
      <c r="H3707">
        <v>100</v>
      </c>
      <c r="I3707">
        <v>31</v>
      </c>
      <c r="J3707">
        <v>9</v>
      </c>
      <c r="K3707">
        <v>27</v>
      </c>
      <c r="L3707">
        <v>27</v>
      </c>
    </row>
    <row r="3708" spans="1:12" x14ac:dyDescent="0.35">
      <c r="A3708" t="str">
        <f t="shared" si="58"/>
        <v>31 DayOctober-December 2024NHS ScotlandLung</v>
      </c>
      <c r="B3708" t="s">
        <v>199</v>
      </c>
      <c r="C3708" t="s">
        <v>198</v>
      </c>
      <c r="D3708" t="s">
        <v>8</v>
      </c>
      <c r="E3708" t="s">
        <v>16</v>
      </c>
      <c r="F3708">
        <v>1065</v>
      </c>
      <c r="G3708">
        <v>1054</v>
      </c>
      <c r="H3708">
        <v>98.967136150234793</v>
      </c>
      <c r="I3708">
        <v>40</v>
      </c>
      <c r="J3708">
        <v>4</v>
      </c>
      <c r="K3708">
        <v>24</v>
      </c>
      <c r="L3708">
        <v>27</v>
      </c>
    </row>
    <row r="3709" spans="1:12" x14ac:dyDescent="0.35">
      <c r="A3709" t="str">
        <f t="shared" si="58"/>
        <v>31 DayOctober-December 2024NHS ShetlandLung</v>
      </c>
      <c r="B3709" t="s">
        <v>199</v>
      </c>
      <c r="C3709" t="s">
        <v>198</v>
      </c>
      <c r="D3709" t="s">
        <v>5</v>
      </c>
      <c r="E3709" t="s">
        <v>16</v>
      </c>
      <c r="F3709">
        <v>5</v>
      </c>
      <c r="G3709">
        <v>5</v>
      </c>
      <c r="H3709">
        <v>100</v>
      </c>
      <c r="I3709">
        <v>8</v>
      </c>
      <c r="J3709">
        <v>0</v>
      </c>
    </row>
    <row r="3710" spans="1:12" x14ac:dyDescent="0.35">
      <c r="A3710" t="str">
        <f t="shared" si="58"/>
        <v>31 DayOctober-December 2024NHS TaysideLung</v>
      </c>
      <c r="B3710" t="s">
        <v>199</v>
      </c>
      <c r="C3710" t="s">
        <v>198</v>
      </c>
      <c r="D3710" t="s">
        <v>6</v>
      </c>
      <c r="E3710" t="s">
        <v>16</v>
      </c>
      <c r="F3710">
        <v>89</v>
      </c>
      <c r="G3710">
        <v>86</v>
      </c>
      <c r="H3710">
        <v>96.629213483146103</v>
      </c>
      <c r="I3710">
        <v>39</v>
      </c>
      <c r="J3710">
        <v>0</v>
      </c>
      <c r="K3710">
        <v>26</v>
      </c>
      <c r="L3710">
        <v>30</v>
      </c>
    </row>
    <row r="3711" spans="1:12" x14ac:dyDescent="0.35">
      <c r="A3711" t="str">
        <f t="shared" si="58"/>
        <v>31 DayOctober-December 2024NHS Western IslesLung</v>
      </c>
      <c r="B3711" t="s">
        <v>199</v>
      </c>
      <c r="C3711" t="s">
        <v>198</v>
      </c>
      <c r="D3711" t="s">
        <v>7</v>
      </c>
      <c r="E3711" t="s">
        <v>16</v>
      </c>
      <c r="F3711">
        <v>7</v>
      </c>
      <c r="G3711">
        <v>7</v>
      </c>
      <c r="H3711">
        <v>100</v>
      </c>
      <c r="I3711">
        <v>25</v>
      </c>
      <c r="J3711">
        <v>5</v>
      </c>
    </row>
    <row r="3712" spans="1:12" x14ac:dyDescent="0.35">
      <c r="A3712" t="str">
        <f t="shared" si="58"/>
        <v>31 DayOctober-December 2024SCANLung</v>
      </c>
      <c r="B3712" t="s">
        <v>199</v>
      </c>
      <c r="C3712" t="s">
        <v>198</v>
      </c>
      <c r="D3712" t="s">
        <v>9</v>
      </c>
      <c r="E3712" t="s">
        <v>16</v>
      </c>
      <c r="F3712">
        <v>263</v>
      </c>
      <c r="G3712">
        <v>263</v>
      </c>
      <c r="H3712">
        <v>100</v>
      </c>
      <c r="I3712">
        <v>31</v>
      </c>
      <c r="J3712">
        <v>5</v>
      </c>
      <c r="K3712">
        <v>25</v>
      </c>
      <c r="L3712">
        <v>27</v>
      </c>
    </row>
    <row r="3713" spans="1:12" x14ac:dyDescent="0.35">
      <c r="A3713" t="str">
        <f t="shared" si="58"/>
        <v>31 DayOctober-December 2024WOSCANLung</v>
      </c>
      <c r="B3713" t="s">
        <v>199</v>
      </c>
      <c r="C3713" t="s">
        <v>198</v>
      </c>
      <c r="D3713" t="s">
        <v>10</v>
      </c>
      <c r="E3713" t="s">
        <v>16</v>
      </c>
      <c r="F3713">
        <v>462</v>
      </c>
      <c r="G3713">
        <v>455</v>
      </c>
      <c r="H3713">
        <v>98.484848484848499</v>
      </c>
      <c r="I3713">
        <v>35</v>
      </c>
      <c r="J3713">
        <v>3</v>
      </c>
      <c r="K3713">
        <v>23</v>
      </c>
      <c r="L3713">
        <v>27</v>
      </c>
    </row>
    <row r="3714" spans="1:12" x14ac:dyDescent="0.35">
      <c r="A3714" t="str">
        <f t="shared" si="58"/>
        <v>31 DayOctober-December 2024NCALymphoma</v>
      </c>
      <c r="B3714" t="s">
        <v>199</v>
      </c>
      <c r="C3714" t="s">
        <v>198</v>
      </c>
      <c r="D3714" t="s">
        <v>150</v>
      </c>
      <c r="E3714" t="s">
        <v>17</v>
      </c>
      <c r="F3714">
        <v>62</v>
      </c>
      <c r="G3714">
        <v>61</v>
      </c>
      <c r="H3714">
        <v>98.387096774193594</v>
      </c>
      <c r="I3714">
        <v>35</v>
      </c>
      <c r="J3714">
        <v>4</v>
      </c>
      <c r="K3714">
        <v>20</v>
      </c>
      <c r="L3714">
        <v>26</v>
      </c>
    </row>
    <row r="3715" spans="1:12" x14ac:dyDescent="0.35">
      <c r="A3715" t="str">
        <f t="shared" si="58"/>
        <v>31 DayOctober-December 2024NHS Ayrshire &amp; ArranLymphoma</v>
      </c>
      <c r="B3715" t="s">
        <v>199</v>
      </c>
      <c r="C3715" t="s">
        <v>198</v>
      </c>
      <c r="D3715" t="s">
        <v>162</v>
      </c>
      <c r="E3715" t="s">
        <v>17</v>
      </c>
      <c r="F3715">
        <v>19</v>
      </c>
      <c r="G3715">
        <v>19</v>
      </c>
      <c r="H3715">
        <v>100</v>
      </c>
      <c r="I3715">
        <v>22</v>
      </c>
      <c r="J3715">
        <v>2</v>
      </c>
    </row>
    <row r="3716" spans="1:12" x14ac:dyDescent="0.35">
      <c r="A3716" t="str">
        <f t="shared" si="58"/>
        <v>31 DayOctober-December 2024NHS BordersLymphoma</v>
      </c>
      <c r="B3716" t="s">
        <v>199</v>
      </c>
      <c r="C3716" t="s">
        <v>198</v>
      </c>
      <c r="D3716" t="s">
        <v>0</v>
      </c>
      <c r="E3716" t="s">
        <v>17</v>
      </c>
      <c r="F3716">
        <v>2</v>
      </c>
      <c r="G3716">
        <v>2</v>
      </c>
      <c r="H3716">
        <v>100</v>
      </c>
      <c r="I3716">
        <v>27</v>
      </c>
    </row>
    <row r="3717" spans="1:12" x14ac:dyDescent="0.35">
      <c r="A3717" t="str">
        <f t="shared" si="58"/>
        <v>31 DayOctober-December 2024NHS Dumfries &amp; GallowayLymphoma</v>
      </c>
      <c r="B3717" t="s">
        <v>199</v>
      </c>
      <c r="C3717" t="s">
        <v>198</v>
      </c>
      <c r="D3717" t="s">
        <v>163</v>
      </c>
      <c r="E3717" t="s">
        <v>17</v>
      </c>
      <c r="F3717">
        <v>12</v>
      </c>
      <c r="G3717">
        <v>12</v>
      </c>
      <c r="H3717">
        <v>100</v>
      </c>
      <c r="I3717">
        <v>24</v>
      </c>
      <c r="J3717">
        <v>2</v>
      </c>
    </row>
    <row r="3718" spans="1:12" x14ac:dyDescent="0.35">
      <c r="A3718" t="str">
        <f t="shared" si="58"/>
        <v>31 DayOctober-December 2024NHS FifeLymphoma</v>
      </c>
      <c r="B3718" t="s">
        <v>199</v>
      </c>
      <c r="C3718" t="s">
        <v>198</v>
      </c>
      <c r="D3718" t="s">
        <v>164</v>
      </c>
      <c r="E3718" t="s">
        <v>17</v>
      </c>
      <c r="F3718">
        <v>25</v>
      </c>
      <c r="G3718">
        <v>25</v>
      </c>
      <c r="H3718">
        <v>100</v>
      </c>
      <c r="I3718">
        <v>15</v>
      </c>
      <c r="J3718">
        <v>3</v>
      </c>
    </row>
    <row r="3719" spans="1:12" x14ac:dyDescent="0.35">
      <c r="A3719" t="str">
        <f t="shared" si="58"/>
        <v>31 DayOctober-December 2024NHS Forth ValleyLymphoma</v>
      </c>
      <c r="B3719" t="s">
        <v>199</v>
      </c>
      <c r="C3719" t="s">
        <v>198</v>
      </c>
      <c r="D3719" t="s">
        <v>165</v>
      </c>
      <c r="E3719" t="s">
        <v>17</v>
      </c>
      <c r="F3719">
        <v>21</v>
      </c>
      <c r="G3719">
        <v>21</v>
      </c>
      <c r="H3719">
        <v>100</v>
      </c>
      <c r="I3719">
        <v>9</v>
      </c>
      <c r="J3719">
        <v>1</v>
      </c>
    </row>
    <row r="3720" spans="1:12" x14ac:dyDescent="0.35">
      <c r="A3720" t="str">
        <f t="shared" si="58"/>
        <v>31 DayOctober-December 2024NHS GrampianLymphoma</v>
      </c>
      <c r="B3720" t="s">
        <v>199</v>
      </c>
      <c r="C3720" t="s">
        <v>198</v>
      </c>
      <c r="D3720" t="s">
        <v>166</v>
      </c>
      <c r="E3720" t="s">
        <v>17</v>
      </c>
      <c r="F3720">
        <v>31</v>
      </c>
      <c r="G3720">
        <v>30</v>
      </c>
      <c r="H3720">
        <v>96.774193548387103</v>
      </c>
      <c r="I3720">
        <v>35</v>
      </c>
      <c r="J3720">
        <v>6</v>
      </c>
    </row>
    <row r="3721" spans="1:12" x14ac:dyDescent="0.35">
      <c r="A3721" t="str">
        <f t="shared" si="58"/>
        <v>31 DayOctober-December 2024NHS Greater Glasgow &amp; ClydeLymphoma</v>
      </c>
      <c r="B3721" t="s">
        <v>199</v>
      </c>
      <c r="C3721" t="s">
        <v>198</v>
      </c>
      <c r="D3721" t="s">
        <v>11</v>
      </c>
      <c r="E3721" t="s">
        <v>17</v>
      </c>
      <c r="F3721">
        <v>47</v>
      </c>
      <c r="G3721">
        <v>47</v>
      </c>
      <c r="H3721">
        <v>100</v>
      </c>
      <c r="I3721">
        <v>22</v>
      </c>
      <c r="J3721">
        <v>4</v>
      </c>
      <c r="K3721">
        <v>16</v>
      </c>
      <c r="L3721">
        <v>20</v>
      </c>
    </row>
    <row r="3722" spans="1:12" x14ac:dyDescent="0.35">
      <c r="A3722" t="str">
        <f t="shared" si="58"/>
        <v>31 DayOctober-December 2024NHS HighlandLymphoma</v>
      </c>
      <c r="B3722" t="s">
        <v>199</v>
      </c>
      <c r="C3722" t="s">
        <v>198</v>
      </c>
      <c r="D3722" t="s">
        <v>1</v>
      </c>
      <c r="E3722" t="s">
        <v>17</v>
      </c>
      <c r="F3722">
        <v>5</v>
      </c>
      <c r="G3722">
        <v>5</v>
      </c>
      <c r="H3722">
        <v>100</v>
      </c>
      <c r="I3722">
        <v>12</v>
      </c>
      <c r="J3722">
        <v>0</v>
      </c>
    </row>
    <row r="3723" spans="1:12" x14ac:dyDescent="0.35">
      <c r="A3723" t="str">
        <f t="shared" si="58"/>
        <v>31 DayOctober-December 2024NHS LanarkshireLymphoma</v>
      </c>
      <c r="B3723" t="s">
        <v>199</v>
      </c>
      <c r="C3723" t="s">
        <v>198</v>
      </c>
      <c r="D3723" t="s">
        <v>2</v>
      </c>
      <c r="E3723" t="s">
        <v>17</v>
      </c>
      <c r="F3723">
        <v>31</v>
      </c>
      <c r="G3723">
        <v>31</v>
      </c>
      <c r="H3723">
        <v>100</v>
      </c>
      <c r="I3723">
        <v>20</v>
      </c>
      <c r="J3723">
        <v>8</v>
      </c>
    </row>
    <row r="3724" spans="1:12" x14ac:dyDescent="0.35">
      <c r="A3724" t="str">
        <f t="shared" si="58"/>
        <v>31 DayOctober-December 2024NHS LothianLymphoma</v>
      </c>
      <c r="B3724" t="s">
        <v>199</v>
      </c>
      <c r="C3724" t="s">
        <v>198</v>
      </c>
      <c r="D3724" t="s">
        <v>3</v>
      </c>
      <c r="E3724" t="s">
        <v>17</v>
      </c>
      <c r="F3724">
        <v>47</v>
      </c>
      <c r="G3724">
        <v>47</v>
      </c>
      <c r="H3724">
        <v>100</v>
      </c>
      <c r="I3724">
        <v>29</v>
      </c>
      <c r="J3724">
        <v>4</v>
      </c>
      <c r="K3724">
        <v>18</v>
      </c>
      <c r="L3724">
        <v>22</v>
      </c>
    </row>
    <row r="3725" spans="1:12" x14ac:dyDescent="0.35">
      <c r="A3725" t="str">
        <f t="shared" si="58"/>
        <v>31 DayOctober-December 2024NHS ScotlandLymphoma</v>
      </c>
      <c r="B3725" t="s">
        <v>199</v>
      </c>
      <c r="C3725" t="s">
        <v>198</v>
      </c>
      <c r="D3725" t="s">
        <v>8</v>
      </c>
      <c r="E3725" t="s">
        <v>17</v>
      </c>
      <c r="F3725">
        <v>266</v>
      </c>
      <c r="G3725">
        <v>265</v>
      </c>
      <c r="H3725">
        <v>99.624060150375897</v>
      </c>
      <c r="I3725">
        <v>35</v>
      </c>
      <c r="J3725">
        <v>3</v>
      </c>
      <c r="K3725">
        <v>17</v>
      </c>
      <c r="L3725">
        <v>21</v>
      </c>
    </row>
    <row r="3726" spans="1:12" x14ac:dyDescent="0.35">
      <c r="A3726" t="str">
        <f t="shared" si="58"/>
        <v>31 DayOctober-December 2024NHS ShetlandLymphoma</v>
      </c>
      <c r="B3726" t="s">
        <v>199</v>
      </c>
      <c r="C3726" t="s">
        <v>198</v>
      </c>
      <c r="D3726" t="s">
        <v>5</v>
      </c>
      <c r="E3726" t="s">
        <v>17</v>
      </c>
      <c r="F3726">
        <v>1</v>
      </c>
      <c r="G3726">
        <v>1</v>
      </c>
      <c r="H3726">
        <v>100</v>
      </c>
      <c r="I3726">
        <v>0</v>
      </c>
    </row>
    <row r="3727" spans="1:12" x14ac:dyDescent="0.35">
      <c r="A3727" t="str">
        <f t="shared" si="58"/>
        <v>31 DayOctober-December 2024NHS TaysideLymphoma</v>
      </c>
      <c r="B3727" t="s">
        <v>199</v>
      </c>
      <c r="C3727" t="s">
        <v>198</v>
      </c>
      <c r="D3727" t="s">
        <v>6</v>
      </c>
      <c r="E3727" t="s">
        <v>17</v>
      </c>
      <c r="F3727">
        <v>25</v>
      </c>
      <c r="G3727">
        <v>25</v>
      </c>
      <c r="H3727">
        <v>100</v>
      </c>
      <c r="I3727">
        <v>27</v>
      </c>
      <c r="J3727">
        <v>5</v>
      </c>
    </row>
    <row r="3728" spans="1:12" x14ac:dyDescent="0.35">
      <c r="A3728" t="str">
        <f t="shared" si="58"/>
        <v>31 DayOctober-December 2024SCANLymphoma</v>
      </c>
      <c r="B3728" t="s">
        <v>199</v>
      </c>
      <c r="C3728" t="s">
        <v>198</v>
      </c>
      <c r="D3728" t="s">
        <v>9</v>
      </c>
      <c r="E3728" t="s">
        <v>17</v>
      </c>
      <c r="F3728">
        <v>86</v>
      </c>
      <c r="G3728">
        <v>86</v>
      </c>
      <c r="H3728">
        <v>100</v>
      </c>
      <c r="I3728">
        <v>29</v>
      </c>
      <c r="J3728">
        <v>4</v>
      </c>
      <c r="K3728">
        <v>18</v>
      </c>
      <c r="L3728">
        <v>22</v>
      </c>
    </row>
    <row r="3729" spans="1:12" x14ac:dyDescent="0.35">
      <c r="A3729" t="str">
        <f t="shared" si="58"/>
        <v>31 DayOctober-December 2024WOSCANLymphoma</v>
      </c>
      <c r="B3729" t="s">
        <v>199</v>
      </c>
      <c r="C3729" t="s">
        <v>198</v>
      </c>
      <c r="D3729" t="s">
        <v>10</v>
      </c>
      <c r="E3729" t="s">
        <v>17</v>
      </c>
      <c r="F3729">
        <v>118</v>
      </c>
      <c r="G3729">
        <v>118</v>
      </c>
      <c r="H3729">
        <v>100</v>
      </c>
      <c r="I3729">
        <v>22</v>
      </c>
      <c r="J3729">
        <v>2</v>
      </c>
      <c r="K3729">
        <v>15</v>
      </c>
      <c r="L3729">
        <v>20</v>
      </c>
    </row>
    <row r="3730" spans="1:12" x14ac:dyDescent="0.35">
      <c r="A3730" t="str">
        <f t="shared" ref="A3730:A3793" si="59">CONCATENATE(B3730,C3730,D3730,E3730)</f>
        <v>31 DayOctober-December 2024NCAMelanoma</v>
      </c>
      <c r="B3730" t="s">
        <v>199</v>
      </c>
      <c r="C3730" t="s">
        <v>198</v>
      </c>
      <c r="D3730" t="s">
        <v>150</v>
      </c>
      <c r="E3730" t="s">
        <v>18</v>
      </c>
      <c r="F3730">
        <v>96</v>
      </c>
      <c r="G3730">
        <v>93</v>
      </c>
      <c r="H3730">
        <v>96.875</v>
      </c>
      <c r="I3730">
        <v>41</v>
      </c>
      <c r="J3730">
        <v>0</v>
      </c>
      <c r="K3730">
        <v>19</v>
      </c>
      <c r="L3730">
        <v>23</v>
      </c>
    </row>
    <row r="3731" spans="1:12" x14ac:dyDescent="0.35">
      <c r="A3731" t="str">
        <f t="shared" si="59"/>
        <v>31 DayOctober-December 2024NHS Ayrshire &amp; ArranMelanoma</v>
      </c>
      <c r="B3731" t="s">
        <v>199</v>
      </c>
      <c r="C3731" t="s">
        <v>198</v>
      </c>
      <c r="D3731" t="s">
        <v>162</v>
      </c>
      <c r="E3731" t="s">
        <v>18</v>
      </c>
      <c r="F3731">
        <v>18</v>
      </c>
      <c r="G3731">
        <v>18</v>
      </c>
      <c r="H3731">
        <v>100</v>
      </c>
      <c r="I3731">
        <v>0</v>
      </c>
      <c r="J3731">
        <v>0</v>
      </c>
    </row>
    <row r="3732" spans="1:12" x14ac:dyDescent="0.35">
      <c r="A3732" t="str">
        <f t="shared" si="59"/>
        <v>31 DayOctober-December 2024NHS BordersMelanoma</v>
      </c>
      <c r="B3732" t="s">
        <v>199</v>
      </c>
      <c r="C3732" t="s">
        <v>198</v>
      </c>
      <c r="D3732" t="s">
        <v>0</v>
      </c>
      <c r="E3732" t="s">
        <v>18</v>
      </c>
      <c r="F3732">
        <v>4</v>
      </c>
      <c r="G3732">
        <v>4</v>
      </c>
      <c r="H3732">
        <v>100</v>
      </c>
      <c r="I3732">
        <v>28</v>
      </c>
      <c r="J3732">
        <v>12</v>
      </c>
    </row>
    <row r="3733" spans="1:12" x14ac:dyDescent="0.35">
      <c r="A3733" t="str">
        <f t="shared" si="59"/>
        <v>31 DayOctober-December 2024NHS Dumfries &amp; GallowayMelanoma</v>
      </c>
      <c r="B3733" t="s">
        <v>199</v>
      </c>
      <c r="C3733" t="s">
        <v>198</v>
      </c>
      <c r="D3733" t="s">
        <v>163</v>
      </c>
      <c r="E3733" t="s">
        <v>18</v>
      </c>
      <c r="F3733">
        <v>11</v>
      </c>
      <c r="G3733">
        <v>10</v>
      </c>
      <c r="H3733">
        <v>90.909090909090907</v>
      </c>
      <c r="I3733">
        <v>57</v>
      </c>
      <c r="J3733">
        <v>0</v>
      </c>
    </row>
    <row r="3734" spans="1:12" x14ac:dyDescent="0.35">
      <c r="A3734" t="str">
        <f t="shared" si="59"/>
        <v>31 DayOctober-December 2024NHS FifeMelanoma</v>
      </c>
      <c r="B3734" t="s">
        <v>199</v>
      </c>
      <c r="C3734" t="s">
        <v>198</v>
      </c>
      <c r="D3734" t="s">
        <v>164</v>
      </c>
      <c r="E3734" t="s">
        <v>18</v>
      </c>
      <c r="F3734">
        <v>24</v>
      </c>
      <c r="G3734">
        <v>23</v>
      </c>
      <c r="H3734">
        <v>95.8333333333333</v>
      </c>
      <c r="I3734">
        <v>37</v>
      </c>
      <c r="J3734">
        <v>0</v>
      </c>
    </row>
    <row r="3735" spans="1:12" x14ac:dyDescent="0.35">
      <c r="A3735" t="str">
        <f t="shared" si="59"/>
        <v>31 DayOctober-December 2024NHS Forth ValleyMelanoma</v>
      </c>
      <c r="B3735" t="s">
        <v>199</v>
      </c>
      <c r="C3735" t="s">
        <v>198</v>
      </c>
      <c r="D3735" t="s">
        <v>165</v>
      </c>
      <c r="E3735" t="s">
        <v>18</v>
      </c>
      <c r="F3735">
        <v>18</v>
      </c>
      <c r="G3735">
        <v>17</v>
      </c>
      <c r="H3735">
        <v>94.4444444444444</v>
      </c>
      <c r="I3735">
        <v>52</v>
      </c>
      <c r="J3735">
        <v>16</v>
      </c>
    </row>
    <row r="3736" spans="1:12" x14ac:dyDescent="0.35">
      <c r="A3736" t="str">
        <f t="shared" si="59"/>
        <v>31 DayOctober-December 2024NHS GrampianMelanoma</v>
      </c>
      <c r="B3736" t="s">
        <v>199</v>
      </c>
      <c r="C3736" t="s">
        <v>198</v>
      </c>
      <c r="D3736" t="s">
        <v>166</v>
      </c>
      <c r="E3736" t="s">
        <v>18</v>
      </c>
      <c r="F3736">
        <v>43</v>
      </c>
      <c r="G3736">
        <v>43</v>
      </c>
      <c r="H3736">
        <v>100</v>
      </c>
      <c r="I3736">
        <v>22</v>
      </c>
      <c r="J3736">
        <v>0</v>
      </c>
      <c r="K3736">
        <v>0</v>
      </c>
      <c r="L3736">
        <v>0</v>
      </c>
    </row>
    <row r="3737" spans="1:12" x14ac:dyDescent="0.35">
      <c r="A3737" t="str">
        <f t="shared" si="59"/>
        <v>31 DayOctober-December 2024NHS Greater Glasgow &amp; ClydeMelanoma</v>
      </c>
      <c r="B3737" t="s">
        <v>199</v>
      </c>
      <c r="C3737" t="s">
        <v>198</v>
      </c>
      <c r="D3737" t="s">
        <v>11</v>
      </c>
      <c r="E3737" t="s">
        <v>18</v>
      </c>
      <c r="F3737">
        <v>102</v>
      </c>
      <c r="G3737">
        <v>98</v>
      </c>
      <c r="H3737">
        <v>96.078431372549005</v>
      </c>
      <c r="I3737">
        <v>49</v>
      </c>
      <c r="J3737">
        <v>0</v>
      </c>
      <c r="K3737">
        <v>22</v>
      </c>
      <c r="L3737">
        <v>29</v>
      </c>
    </row>
    <row r="3738" spans="1:12" x14ac:dyDescent="0.35">
      <c r="A3738" t="str">
        <f t="shared" si="59"/>
        <v>31 DayOctober-December 2024NHS HighlandMelanoma</v>
      </c>
      <c r="B3738" t="s">
        <v>199</v>
      </c>
      <c r="C3738" t="s">
        <v>198</v>
      </c>
      <c r="D3738" t="s">
        <v>1</v>
      </c>
      <c r="E3738" t="s">
        <v>18</v>
      </c>
      <c r="F3738">
        <v>24</v>
      </c>
      <c r="G3738">
        <v>23</v>
      </c>
      <c r="H3738">
        <v>95.8333333333333</v>
      </c>
      <c r="I3738">
        <v>41</v>
      </c>
      <c r="J3738">
        <v>0</v>
      </c>
    </row>
    <row r="3739" spans="1:12" x14ac:dyDescent="0.35">
      <c r="A3739" t="str">
        <f t="shared" si="59"/>
        <v>31 DayOctober-December 2024NHS LanarkshireMelanoma</v>
      </c>
      <c r="B3739" t="s">
        <v>199</v>
      </c>
      <c r="C3739" t="s">
        <v>198</v>
      </c>
      <c r="D3739" t="s">
        <v>2</v>
      </c>
      <c r="E3739" t="s">
        <v>18</v>
      </c>
      <c r="F3739">
        <v>29</v>
      </c>
      <c r="G3739">
        <v>27</v>
      </c>
      <c r="H3739">
        <v>93.103448275862107</v>
      </c>
      <c r="I3739">
        <v>33</v>
      </c>
      <c r="J3739">
        <v>0</v>
      </c>
    </row>
    <row r="3740" spans="1:12" x14ac:dyDescent="0.35">
      <c r="A3740" t="str">
        <f t="shared" si="59"/>
        <v>31 DayOctober-December 2024NHS LothianMelanoma</v>
      </c>
      <c r="B3740" t="s">
        <v>199</v>
      </c>
      <c r="C3740" t="s">
        <v>198</v>
      </c>
      <c r="D3740" t="s">
        <v>3</v>
      </c>
      <c r="E3740" t="s">
        <v>18</v>
      </c>
      <c r="F3740">
        <v>66</v>
      </c>
      <c r="G3740">
        <v>65</v>
      </c>
      <c r="H3740">
        <v>98.484848484848499</v>
      </c>
      <c r="I3740">
        <v>33</v>
      </c>
      <c r="J3740">
        <v>0</v>
      </c>
      <c r="K3740">
        <v>18</v>
      </c>
      <c r="L3740">
        <v>21</v>
      </c>
    </row>
    <row r="3741" spans="1:12" x14ac:dyDescent="0.35">
      <c r="A3741" t="str">
        <f t="shared" si="59"/>
        <v>31 DayOctober-December 2024NHS OrkneyMelanoma</v>
      </c>
      <c r="B3741" t="s">
        <v>199</v>
      </c>
      <c r="C3741" t="s">
        <v>198</v>
      </c>
      <c r="D3741" t="s">
        <v>4</v>
      </c>
      <c r="E3741" t="s">
        <v>18</v>
      </c>
      <c r="F3741">
        <v>1</v>
      </c>
      <c r="G3741">
        <v>1</v>
      </c>
      <c r="H3741">
        <v>100</v>
      </c>
      <c r="I3741">
        <v>0</v>
      </c>
    </row>
    <row r="3742" spans="1:12" x14ac:dyDescent="0.35">
      <c r="A3742" t="str">
        <f t="shared" si="59"/>
        <v>31 DayOctober-December 2024NHS ScotlandMelanoma</v>
      </c>
      <c r="B3742" t="s">
        <v>199</v>
      </c>
      <c r="C3742" t="s">
        <v>198</v>
      </c>
      <c r="D3742" t="s">
        <v>8</v>
      </c>
      <c r="E3742" t="s">
        <v>18</v>
      </c>
      <c r="F3742">
        <v>368</v>
      </c>
      <c r="G3742">
        <v>355</v>
      </c>
      <c r="H3742">
        <v>96.4673913043478</v>
      </c>
      <c r="I3742">
        <v>57</v>
      </c>
      <c r="J3742">
        <v>0</v>
      </c>
      <c r="K3742">
        <v>21</v>
      </c>
      <c r="L3742">
        <v>27</v>
      </c>
    </row>
    <row r="3743" spans="1:12" x14ac:dyDescent="0.35">
      <c r="A3743" t="str">
        <f t="shared" si="59"/>
        <v>31 DayOctober-December 2024NHS TaysideMelanoma</v>
      </c>
      <c r="B3743" t="s">
        <v>199</v>
      </c>
      <c r="C3743" t="s">
        <v>198</v>
      </c>
      <c r="D3743" t="s">
        <v>6</v>
      </c>
      <c r="E3743" t="s">
        <v>18</v>
      </c>
      <c r="F3743">
        <v>24</v>
      </c>
      <c r="G3743">
        <v>22</v>
      </c>
      <c r="H3743">
        <v>91.6666666666667</v>
      </c>
      <c r="I3743">
        <v>38</v>
      </c>
      <c r="J3743">
        <v>14</v>
      </c>
    </row>
    <row r="3744" spans="1:12" x14ac:dyDescent="0.35">
      <c r="A3744" t="str">
        <f t="shared" si="59"/>
        <v>31 DayOctober-December 2024NHS Western IslesMelanoma</v>
      </c>
      <c r="B3744" t="s">
        <v>199</v>
      </c>
      <c r="C3744" t="s">
        <v>198</v>
      </c>
      <c r="D3744" t="s">
        <v>7</v>
      </c>
      <c r="E3744" t="s">
        <v>18</v>
      </c>
      <c r="F3744">
        <v>4</v>
      </c>
      <c r="G3744">
        <v>4</v>
      </c>
      <c r="H3744">
        <v>100</v>
      </c>
      <c r="I3744">
        <v>25</v>
      </c>
      <c r="J3744">
        <v>0</v>
      </c>
    </row>
    <row r="3745" spans="1:12" x14ac:dyDescent="0.35">
      <c r="A3745" t="str">
        <f t="shared" si="59"/>
        <v>31 DayOctober-December 2024SCANMelanoma</v>
      </c>
      <c r="B3745" t="s">
        <v>199</v>
      </c>
      <c r="C3745" t="s">
        <v>198</v>
      </c>
      <c r="D3745" t="s">
        <v>9</v>
      </c>
      <c r="E3745" t="s">
        <v>18</v>
      </c>
      <c r="F3745">
        <v>105</v>
      </c>
      <c r="G3745">
        <v>102</v>
      </c>
      <c r="H3745">
        <v>97.142857142857096</v>
      </c>
      <c r="I3745">
        <v>57</v>
      </c>
      <c r="J3745">
        <v>0</v>
      </c>
      <c r="K3745">
        <v>18</v>
      </c>
      <c r="L3745">
        <v>23</v>
      </c>
    </row>
    <row r="3746" spans="1:12" x14ac:dyDescent="0.35">
      <c r="A3746" t="str">
        <f t="shared" si="59"/>
        <v>31 DayOctober-December 2024WOSCANMelanoma</v>
      </c>
      <c r="B3746" t="s">
        <v>199</v>
      </c>
      <c r="C3746" t="s">
        <v>198</v>
      </c>
      <c r="D3746" t="s">
        <v>10</v>
      </c>
      <c r="E3746" t="s">
        <v>18</v>
      </c>
      <c r="F3746">
        <v>167</v>
      </c>
      <c r="G3746">
        <v>160</v>
      </c>
      <c r="H3746">
        <v>95.808383233532894</v>
      </c>
      <c r="I3746">
        <v>52</v>
      </c>
      <c r="J3746">
        <v>0</v>
      </c>
      <c r="K3746">
        <v>22</v>
      </c>
      <c r="L3746">
        <v>29</v>
      </c>
    </row>
    <row r="3747" spans="1:12" x14ac:dyDescent="0.35">
      <c r="A3747" t="str">
        <f t="shared" si="59"/>
        <v>31 DayOctober-December 2024NCAOvarian</v>
      </c>
      <c r="B3747" t="s">
        <v>199</v>
      </c>
      <c r="C3747" t="s">
        <v>198</v>
      </c>
      <c r="D3747" t="s">
        <v>150</v>
      </c>
      <c r="E3747" t="s">
        <v>19</v>
      </c>
      <c r="F3747">
        <v>31</v>
      </c>
      <c r="G3747">
        <v>31</v>
      </c>
      <c r="H3747">
        <v>100</v>
      </c>
      <c r="I3747">
        <v>29</v>
      </c>
      <c r="J3747">
        <v>14</v>
      </c>
    </row>
    <row r="3748" spans="1:12" x14ac:dyDescent="0.35">
      <c r="A3748" t="str">
        <f t="shared" si="59"/>
        <v>31 DayOctober-December 2024NHS Ayrshire &amp; ArranOvarian</v>
      </c>
      <c r="B3748" t="s">
        <v>199</v>
      </c>
      <c r="C3748" t="s">
        <v>198</v>
      </c>
      <c r="D3748" t="s">
        <v>162</v>
      </c>
      <c r="E3748" t="s">
        <v>19</v>
      </c>
      <c r="F3748">
        <v>2</v>
      </c>
      <c r="G3748">
        <v>2</v>
      </c>
      <c r="H3748">
        <v>100</v>
      </c>
      <c r="I3748">
        <v>0</v>
      </c>
    </row>
    <row r="3749" spans="1:12" x14ac:dyDescent="0.35">
      <c r="A3749" t="str">
        <f t="shared" si="59"/>
        <v>31 DayOctober-December 2024NHS BordersOvarian</v>
      </c>
      <c r="B3749" t="s">
        <v>199</v>
      </c>
      <c r="C3749" t="s">
        <v>198</v>
      </c>
      <c r="D3749" t="s">
        <v>0</v>
      </c>
      <c r="E3749" t="s">
        <v>19</v>
      </c>
      <c r="F3749">
        <v>2</v>
      </c>
      <c r="G3749">
        <v>2</v>
      </c>
      <c r="H3749">
        <v>100</v>
      </c>
      <c r="I3749">
        <v>25</v>
      </c>
    </row>
    <row r="3750" spans="1:12" x14ac:dyDescent="0.35">
      <c r="A3750" t="str">
        <f t="shared" si="59"/>
        <v>31 DayOctober-December 2024NHS Dumfries &amp; GallowayOvarian</v>
      </c>
      <c r="B3750" t="s">
        <v>199</v>
      </c>
      <c r="C3750" t="s">
        <v>198</v>
      </c>
      <c r="D3750" t="s">
        <v>163</v>
      </c>
      <c r="E3750" t="s">
        <v>19</v>
      </c>
      <c r="F3750">
        <v>6</v>
      </c>
      <c r="G3750">
        <v>6</v>
      </c>
      <c r="H3750">
        <v>100</v>
      </c>
      <c r="I3750">
        <v>25</v>
      </c>
      <c r="J3750">
        <v>3</v>
      </c>
    </row>
    <row r="3751" spans="1:12" x14ac:dyDescent="0.35">
      <c r="A3751" t="str">
        <f t="shared" si="59"/>
        <v>31 DayOctober-December 2024NHS FifeOvarian</v>
      </c>
      <c r="B3751" t="s">
        <v>199</v>
      </c>
      <c r="C3751" t="s">
        <v>198</v>
      </c>
      <c r="D3751" t="s">
        <v>164</v>
      </c>
      <c r="E3751" t="s">
        <v>19</v>
      </c>
      <c r="F3751">
        <v>8</v>
      </c>
      <c r="G3751">
        <v>8</v>
      </c>
      <c r="H3751">
        <v>100</v>
      </c>
      <c r="I3751">
        <v>20</v>
      </c>
      <c r="J3751">
        <v>12</v>
      </c>
    </row>
    <row r="3752" spans="1:12" x14ac:dyDescent="0.35">
      <c r="A3752" t="str">
        <f t="shared" si="59"/>
        <v>31 DayOctober-December 2024NHS Forth ValleyOvarian</v>
      </c>
      <c r="B3752" t="s">
        <v>199</v>
      </c>
      <c r="C3752" t="s">
        <v>198</v>
      </c>
      <c r="D3752" t="s">
        <v>165</v>
      </c>
      <c r="E3752" t="s">
        <v>19</v>
      </c>
      <c r="F3752">
        <v>3</v>
      </c>
      <c r="G3752">
        <v>3</v>
      </c>
      <c r="H3752">
        <v>100</v>
      </c>
      <c r="I3752">
        <v>11</v>
      </c>
      <c r="J3752">
        <v>0</v>
      </c>
    </row>
    <row r="3753" spans="1:12" x14ac:dyDescent="0.35">
      <c r="A3753" t="str">
        <f t="shared" si="59"/>
        <v>31 DayOctober-December 2024NHS GrampianOvarian</v>
      </c>
      <c r="B3753" t="s">
        <v>199</v>
      </c>
      <c r="C3753" t="s">
        <v>198</v>
      </c>
      <c r="D3753" t="s">
        <v>166</v>
      </c>
      <c r="E3753" t="s">
        <v>19</v>
      </c>
      <c r="F3753">
        <v>21</v>
      </c>
      <c r="G3753">
        <v>21</v>
      </c>
      <c r="H3753">
        <v>100</v>
      </c>
      <c r="I3753">
        <v>29</v>
      </c>
      <c r="J3753">
        <v>15</v>
      </c>
    </row>
    <row r="3754" spans="1:12" x14ac:dyDescent="0.35">
      <c r="A3754" t="str">
        <f t="shared" si="59"/>
        <v>31 DayOctober-December 2024NHS Greater Glasgow &amp; ClydeOvarian</v>
      </c>
      <c r="B3754" t="s">
        <v>199</v>
      </c>
      <c r="C3754" t="s">
        <v>198</v>
      </c>
      <c r="D3754" t="s">
        <v>11</v>
      </c>
      <c r="E3754" t="s">
        <v>19</v>
      </c>
      <c r="F3754">
        <v>51</v>
      </c>
      <c r="G3754">
        <v>49</v>
      </c>
      <c r="H3754">
        <v>96.078431372549005</v>
      </c>
      <c r="I3754">
        <v>43</v>
      </c>
      <c r="J3754">
        <v>13</v>
      </c>
      <c r="K3754">
        <v>27</v>
      </c>
      <c r="L3754">
        <v>28</v>
      </c>
    </row>
    <row r="3755" spans="1:12" x14ac:dyDescent="0.35">
      <c r="A3755" t="str">
        <f t="shared" si="59"/>
        <v>31 DayOctober-December 2024NHS HighlandOvarian</v>
      </c>
      <c r="B3755" t="s">
        <v>199</v>
      </c>
      <c r="C3755" t="s">
        <v>198</v>
      </c>
      <c r="D3755" t="s">
        <v>1</v>
      </c>
      <c r="E3755" t="s">
        <v>19</v>
      </c>
      <c r="F3755">
        <v>3</v>
      </c>
      <c r="G3755">
        <v>3</v>
      </c>
      <c r="H3755">
        <v>100</v>
      </c>
      <c r="I3755">
        <v>18</v>
      </c>
      <c r="J3755">
        <v>13</v>
      </c>
    </row>
    <row r="3756" spans="1:12" x14ac:dyDescent="0.35">
      <c r="A3756" t="str">
        <f t="shared" si="59"/>
        <v>31 DayOctober-December 2024NHS LanarkshireOvarian</v>
      </c>
      <c r="B3756" t="s">
        <v>199</v>
      </c>
      <c r="C3756" t="s">
        <v>198</v>
      </c>
      <c r="D3756" t="s">
        <v>2</v>
      </c>
      <c r="E3756" t="s">
        <v>19</v>
      </c>
      <c r="F3756">
        <v>2</v>
      </c>
      <c r="G3756">
        <v>2</v>
      </c>
      <c r="H3756">
        <v>100</v>
      </c>
      <c r="I3756">
        <v>14</v>
      </c>
    </row>
    <row r="3757" spans="1:12" x14ac:dyDescent="0.35">
      <c r="A3757" t="str">
        <f t="shared" si="59"/>
        <v>31 DayOctober-December 2024NHS LothianOvarian</v>
      </c>
      <c r="B3757" t="s">
        <v>199</v>
      </c>
      <c r="C3757" t="s">
        <v>198</v>
      </c>
      <c r="D3757" t="s">
        <v>3</v>
      </c>
      <c r="E3757" t="s">
        <v>19</v>
      </c>
      <c r="F3757">
        <v>18</v>
      </c>
      <c r="G3757">
        <v>18</v>
      </c>
      <c r="H3757">
        <v>100</v>
      </c>
      <c r="I3757">
        <v>27</v>
      </c>
      <c r="J3757">
        <v>8</v>
      </c>
    </row>
    <row r="3758" spans="1:12" x14ac:dyDescent="0.35">
      <c r="A3758" t="str">
        <f t="shared" si="59"/>
        <v>31 DayOctober-December 2024NHS ScotlandOvarian</v>
      </c>
      <c r="B3758" t="s">
        <v>199</v>
      </c>
      <c r="C3758" t="s">
        <v>198</v>
      </c>
      <c r="D3758" t="s">
        <v>8</v>
      </c>
      <c r="E3758" t="s">
        <v>19</v>
      </c>
      <c r="F3758">
        <v>123</v>
      </c>
      <c r="G3758">
        <v>121</v>
      </c>
      <c r="H3758">
        <v>98.373983739837399</v>
      </c>
      <c r="I3758">
        <v>43</v>
      </c>
      <c r="J3758">
        <v>13</v>
      </c>
      <c r="K3758">
        <v>24</v>
      </c>
      <c r="L3758">
        <v>28</v>
      </c>
    </row>
    <row r="3759" spans="1:12" x14ac:dyDescent="0.35">
      <c r="A3759" t="str">
        <f t="shared" si="59"/>
        <v>31 DayOctober-December 2024NHS ShetlandOvarian</v>
      </c>
      <c r="B3759" t="s">
        <v>199</v>
      </c>
      <c r="C3759" t="s">
        <v>198</v>
      </c>
      <c r="D3759" t="s">
        <v>5</v>
      </c>
      <c r="E3759" t="s">
        <v>19</v>
      </c>
      <c r="F3759">
        <v>2</v>
      </c>
      <c r="G3759">
        <v>2</v>
      </c>
      <c r="H3759">
        <v>100</v>
      </c>
      <c r="I3759">
        <v>13</v>
      </c>
    </row>
    <row r="3760" spans="1:12" x14ac:dyDescent="0.35">
      <c r="A3760" t="str">
        <f t="shared" si="59"/>
        <v>31 DayOctober-December 2024NHS TaysideOvarian</v>
      </c>
      <c r="B3760" t="s">
        <v>199</v>
      </c>
      <c r="C3760" t="s">
        <v>198</v>
      </c>
      <c r="D3760" t="s">
        <v>6</v>
      </c>
      <c r="E3760" t="s">
        <v>19</v>
      </c>
      <c r="F3760">
        <v>5</v>
      </c>
      <c r="G3760">
        <v>5</v>
      </c>
      <c r="H3760">
        <v>100</v>
      </c>
      <c r="I3760">
        <v>21</v>
      </c>
      <c r="J3760">
        <v>16</v>
      </c>
    </row>
    <row r="3761" spans="1:12" x14ac:dyDescent="0.35">
      <c r="A3761" t="str">
        <f t="shared" si="59"/>
        <v>31 DayOctober-December 2024SCANOvarian</v>
      </c>
      <c r="B3761" t="s">
        <v>199</v>
      </c>
      <c r="C3761" t="s">
        <v>198</v>
      </c>
      <c r="D3761" t="s">
        <v>9</v>
      </c>
      <c r="E3761" t="s">
        <v>19</v>
      </c>
      <c r="F3761">
        <v>34</v>
      </c>
      <c r="G3761">
        <v>34</v>
      </c>
      <c r="H3761">
        <v>100</v>
      </c>
      <c r="I3761">
        <v>27</v>
      </c>
      <c r="J3761">
        <v>10</v>
      </c>
    </row>
    <row r="3762" spans="1:12" x14ac:dyDescent="0.35">
      <c r="A3762" t="str">
        <f t="shared" si="59"/>
        <v>31 DayOctober-December 2024WOSCANOvarian</v>
      </c>
      <c r="B3762" t="s">
        <v>199</v>
      </c>
      <c r="C3762" t="s">
        <v>198</v>
      </c>
      <c r="D3762" t="s">
        <v>10</v>
      </c>
      <c r="E3762" t="s">
        <v>19</v>
      </c>
      <c r="F3762">
        <v>58</v>
      </c>
      <c r="G3762">
        <v>56</v>
      </c>
      <c r="H3762">
        <v>96.551724137931004</v>
      </c>
      <c r="I3762">
        <v>43</v>
      </c>
      <c r="J3762">
        <v>13</v>
      </c>
      <c r="K3762">
        <v>26</v>
      </c>
      <c r="L3762">
        <v>28</v>
      </c>
    </row>
    <row r="3763" spans="1:12" x14ac:dyDescent="0.35">
      <c r="A3763" t="str">
        <f t="shared" si="59"/>
        <v>31 DayOctober-December 2024NCAUpper GI</v>
      </c>
      <c r="B3763" t="s">
        <v>199</v>
      </c>
      <c r="C3763" t="s">
        <v>198</v>
      </c>
      <c r="D3763" t="s">
        <v>150</v>
      </c>
      <c r="E3763" t="s">
        <v>160</v>
      </c>
      <c r="F3763">
        <v>180</v>
      </c>
      <c r="G3763">
        <v>180</v>
      </c>
      <c r="H3763">
        <v>100</v>
      </c>
      <c r="I3763">
        <v>28</v>
      </c>
      <c r="J3763">
        <v>0</v>
      </c>
      <c r="K3763">
        <v>22</v>
      </c>
      <c r="L3763">
        <v>25</v>
      </c>
    </row>
    <row r="3764" spans="1:12" x14ac:dyDescent="0.35">
      <c r="A3764" t="str">
        <f t="shared" si="59"/>
        <v>31 DayOctober-December 2024NHS Ayrshire &amp; ArranUpper GI</v>
      </c>
      <c r="B3764" t="s">
        <v>199</v>
      </c>
      <c r="C3764" t="s">
        <v>198</v>
      </c>
      <c r="D3764" t="s">
        <v>162</v>
      </c>
      <c r="E3764" t="s">
        <v>160</v>
      </c>
      <c r="F3764">
        <v>31</v>
      </c>
      <c r="G3764">
        <v>31</v>
      </c>
      <c r="H3764">
        <v>100</v>
      </c>
      <c r="I3764">
        <v>14</v>
      </c>
      <c r="J3764">
        <v>0</v>
      </c>
    </row>
    <row r="3765" spans="1:12" x14ac:dyDescent="0.35">
      <c r="A3765" t="str">
        <f t="shared" si="59"/>
        <v>31 DayOctober-December 2024NHS BordersUpper GI</v>
      </c>
      <c r="B3765" t="s">
        <v>199</v>
      </c>
      <c r="C3765" t="s">
        <v>198</v>
      </c>
      <c r="D3765" t="s">
        <v>0</v>
      </c>
      <c r="E3765" t="s">
        <v>160</v>
      </c>
      <c r="F3765">
        <v>4</v>
      </c>
      <c r="G3765">
        <v>4</v>
      </c>
      <c r="H3765">
        <v>100</v>
      </c>
      <c r="I3765">
        <v>27</v>
      </c>
      <c r="J3765">
        <v>22</v>
      </c>
    </row>
    <row r="3766" spans="1:12" x14ac:dyDescent="0.35">
      <c r="A3766" t="str">
        <f t="shared" si="59"/>
        <v>31 DayOctober-December 2024NHS Dumfries &amp; GallowayUpper GI</v>
      </c>
      <c r="B3766" t="s">
        <v>199</v>
      </c>
      <c r="C3766" t="s">
        <v>198</v>
      </c>
      <c r="D3766" t="s">
        <v>163</v>
      </c>
      <c r="E3766" t="s">
        <v>160</v>
      </c>
      <c r="F3766">
        <v>16</v>
      </c>
      <c r="G3766">
        <v>16</v>
      </c>
      <c r="H3766">
        <v>100</v>
      </c>
      <c r="I3766">
        <v>20</v>
      </c>
      <c r="J3766">
        <v>0</v>
      </c>
    </row>
    <row r="3767" spans="1:12" x14ac:dyDescent="0.35">
      <c r="A3767" t="str">
        <f t="shared" si="59"/>
        <v>31 DayOctober-December 2024NHS FifeUpper GI</v>
      </c>
      <c r="B3767" t="s">
        <v>199</v>
      </c>
      <c r="C3767" t="s">
        <v>198</v>
      </c>
      <c r="D3767" t="s">
        <v>164</v>
      </c>
      <c r="E3767" t="s">
        <v>160</v>
      </c>
      <c r="F3767">
        <v>23</v>
      </c>
      <c r="G3767">
        <v>23</v>
      </c>
      <c r="H3767">
        <v>100</v>
      </c>
      <c r="I3767">
        <v>21</v>
      </c>
      <c r="J3767">
        <v>0</v>
      </c>
    </row>
    <row r="3768" spans="1:12" x14ac:dyDescent="0.35">
      <c r="A3768" t="str">
        <f t="shared" si="59"/>
        <v>31 DayOctober-December 2024NHS Forth ValleyUpper GI</v>
      </c>
      <c r="B3768" t="s">
        <v>199</v>
      </c>
      <c r="C3768" t="s">
        <v>198</v>
      </c>
      <c r="D3768" t="s">
        <v>165</v>
      </c>
      <c r="E3768" t="s">
        <v>160</v>
      </c>
      <c r="F3768">
        <v>19</v>
      </c>
      <c r="G3768">
        <v>19</v>
      </c>
      <c r="H3768">
        <v>100</v>
      </c>
      <c r="I3768">
        <v>7</v>
      </c>
      <c r="J3768">
        <v>0</v>
      </c>
    </row>
    <row r="3769" spans="1:12" x14ac:dyDescent="0.35">
      <c r="A3769" t="str">
        <f t="shared" si="59"/>
        <v>31 DayOctober-December 2024NHS GrampianUpper GI</v>
      </c>
      <c r="B3769" t="s">
        <v>199</v>
      </c>
      <c r="C3769" t="s">
        <v>198</v>
      </c>
      <c r="D3769" t="s">
        <v>166</v>
      </c>
      <c r="E3769" t="s">
        <v>160</v>
      </c>
      <c r="F3769">
        <v>80</v>
      </c>
      <c r="G3769">
        <v>80</v>
      </c>
      <c r="H3769">
        <v>100</v>
      </c>
      <c r="I3769">
        <v>28</v>
      </c>
      <c r="J3769">
        <v>0</v>
      </c>
      <c r="K3769">
        <v>19</v>
      </c>
      <c r="L3769">
        <v>23</v>
      </c>
    </row>
    <row r="3770" spans="1:12" x14ac:dyDescent="0.35">
      <c r="A3770" t="str">
        <f t="shared" si="59"/>
        <v>31 DayOctober-December 2024NHS Greater Glasgow &amp; ClydeUpper GI</v>
      </c>
      <c r="B3770" t="s">
        <v>199</v>
      </c>
      <c r="C3770" t="s">
        <v>198</v>
      </c>
      <c r="D3770" t="s">
        <v>11</v>
      </c>
      <c r="E3770" t="s">
        <v>160</v>
      </c>
      <c r="F3770">
        <v>152</v>
      </c>
      <c r="G3770">
        <v>149</v>
      </c>
      <c r="H3770">
        <v>98.026315789473699</v>
      </c>
      <c r="I3770">
        <v>86</v>
      </c>
      <c r="J3770">
        <v>1</v>
      </c>
      <c r="K3770">
        <v>22</v>
      </c>
      <c r="L3770">
        <v>26</v>
      </c>
    </row>
    <row r="3771" spans="1:12" x14ac:dyDescent="0.35">
      <c r="A3771" t="str">
        <f t="shared" si="59"/>
        <v>31 DayOctober-December 2024NHS HighlandUpper GI</v>
      </c>
      <c r="B3771" t="s">
        <v>199</v>
      </c>
      <c r="C3771" t="s">
        <v>198</v>
      </c>
      <c r="D3771" t="s">
        <v>1</v>
      </c>
      <c r="E3771" t="s">
        <v>160</v>
      </c>
      <c r="F3771">
        <v>39</v>
      </c>
      <c r="G3771">
        <v>39</v>
      </c>
      <c r="H3771">
        <v>100</v>
      </c>
      <c r="I3771">
        <v>27</v>
      </c>
      <c r="J3771">
        <v>0</v>
      </c>
    </row>
    <row r="3772" spans="1:12" x14ac:dyDescent="0.35">
      <c r="A3772" t="str">
        <f t="shared" si="59"/>
        <v>31 DayOctober-December 2024NHS LanarkshireUpper GI</v>
      </c>
      <c r="B3772" t="s">
        <v>199</v>
      </c>
      <c r="C3772" t="s">
        <v>198</v>
      </c>
      <c r="D3772" t="s">
        <v>2</v>
      </c>
      <c r="E3772" t="s">
        <v>160</v>
      </c>
      <c r="F3772">
        <v>35</v>
      </c>
      <c r="G3772">
        <v>35</v>
      </c>
      <c r="H3772">
        <v>100</v>
      </c>
      <c r="I3772">
        <v>1</v>
      </c>
      <c r="J3772">
        <v>0</v>
      </c>
    </row>
    <row r="3773" spans="1:12" x14ac:dyDescent="0.35">
      <c r="A3773" t="str">
        <f t="shared" si="59"/>
        <v>31 DayOctober-December 2024NHS LothianUpper GI</v>
      </c>
      <c r="B3773" t="s">
        <v>199</v>
      </c>
      <c r="C3773" t="s">
        <v>198</v>
      </c>
      <c r="D3773" t="s">
        <v>3</v>
      </c>
      <c r="E3773" t="s">
        <v>160</v>
      </c>
      <c r="F3773">
        <v>133</v>
      </c>
      <c r="G3773">
        <v>131</v>
      </c>
      <c r="H3773">
        <v>98.4962406015038</v>
      </c>
      <c r="I3773">
        <v>51</v>
      </c>
      <c r="J3773">
        <v>4</v>
      </c>
      <c r="K3773">
        <v>24</v>
      </c>
      <c r="L3773">
        <v>28</v>
      </c>
    </row>
    <row r="3774" spans="1:12" x14ac:dyDescent="0.35">
      <c r="A3774" t="str">
        <f t="shared" si="59"/>
        <v>31 DayOctober-December 2024NHS ScotlandUpper GI</v>
      </c>
      <c r="B3774" t="s">
        <v>199</v>
      </c>
      <c r="C3774" t="s">
        <v>198</v>
      </c>
      <c r="D3774" t="s">
        <v>8</v>
      </c>
      <c r="E3774" t="s">
        <v>160</v>
      </c>
      <c r="F3774">
        <v>593</v>
      </c>
      <c r="G3774">
        <v>588</v>
      </c>
      <c r="H3774">
        <v>99.156829679595305</v>
      </c>
      <c r="I3774">
        <v>86</v>
      </c>
      <c r="J3774">
        <v>0</v>
      </c>
      <c r="K3774">
        <v>21</v>
      </c>
      <c r="L3774">
        <v>25</v>
      </c>
    </row>
    <row r="3775" spans="1:12" x14ac:dyDescent="0.35">
      <c r="A3775" t="str">
        <f t="shared" si="59"/>
        <v>31 DayOctober-December 2024NHS ShetlandUpper GI</v>
      </c>
      <c r="B3775" t="s">
        <v>199</v>
      </c>
      <c r="C3775" t="s">
        <v>198</v>
      </c>
      <c r="D3775" t="s">
        <v>5</v>
      </c>
      <c r="E3775" t="s">
        <v>160</v>
      </c>
      <c r="F3775">
        <v>4</v>
      </c>
      <c r="G3775">
        <v>4</v>
      </c>
      <c r="H3775">
        <v>100</v>
      </c>
      <c r="I3775">
        <v>13</v>
      </c>
      <c r="J3775">
        <v>0</v>
      </c>
    </row>
    <row r="3776" spans="1:12" x14ac:dyDescent="0.35">
      <c r="A3776" t="str">
        <f t="shared" si="59"/>
        <v>31 DayOctober-December 2024NHS TaysideUpper GI</v>
      </c>
      <c r="B3776" t="s">
        <v>199</v>
      </c>
      <c r="C3776" t="s">
        <v>198</v>
      </c>
      <c r="D3776" t="s">
        <v>6</v>
      </c>
      <c r="E3776" t="s">
        <v>160</v>
      </c>
      <c r="F3776">
        <v>55</v>
      </c>
      <c r="G3776">
        <v>55</v>
      </c>
      <c r="H3776">
        <v>100</v>
      </c>
      <c r="I3776">
        <v>27</v>
      </c>
      <c r="J3776">
        <v>1</v>
      </c>
      <c r="K3776">
        <v>24</v>
      </c>
      <c r="L3776">
        <v>26</v>
      </c>
    </row>
    <row r="3777" spans="1:12" x14ac:dyDescent="0.35">
      <c r="A3777" t="str">
        <f t="shared" si="59"/>
        <v>31 DayOctober-December 2024NHS Western IslesUpper GI</v>
      </c>
      <c r="B3777" t="s">
        <v>199</v>
      </c>
      <c r="C3777" t="s">
        <v>198</v>
      </c>
      <c r="D3777" t="s">
        <v>7</v>
      </c>
      <c r="E3777" t="s">
        <v>160</v>
      </c>
      <c r="F3777">
        <v>2</v>
      </c>
      <c r="G3777">
        <v>2</v>
      </c>
      <c r="H3777">
        <v>100</v>
      </c>
      <c r="I3777">
        <v>12</v>
      </c>
    </row>
    <row r="3778" spans="1:12" x14ac:dyDescent="0.35">
      <c r="A3778" t="str">
        <f t="shared" si="59"/>
        <v>31 DayOctober-December 2024SCANUpper GI</v>
      </c>
      <c r="B3778" t="s">
        <v>199</v>
      </c>
      <c r="C3778" t="s">
        <v>198</v>
      </c>
      <c r="D3778" t="s">
        <v>9</v>
      </c>
      <c r="E3778" t="s">
        <v>160</v>
      </c>
      <c r="F3778">
        <v>176</v>
      </c>
      <c r="G3778">
        <v>174</v>
      </c>
      <c r="H3778">
        <v>98.863636363636402</v>
      </c>
      <c r="I3778">
        <v>51</v>
      </c>
      <c r="J3778">
        <v>3</v>
      </c>
      <c r="K3778">
        <v>22</v>
      </c>
      <c r="L3778">
        <v>27</v>
      </c>
    </row>
    <row r="3779" spans="1:12" x14ac:dyDescent="0.35">
      <c r="A3779" t="str">
        <f t="shared" si="59"/>
        <v>31 DayOctober-December 2024WOSCANUpper GI</v>
      </c>
      <c r="B3779" t="s">
        <v>199</v>
      </c>
      <c r="C3779" t="s">
        <v>198</v>
      </c>
      <c r="D3779" t="s">
        <v>10</v>
      </c>
      <c r="E3779" t="s">
        <v>160</v>
      </c>
      <c r="F3779">
        <v>237</v>
      </c>
      <c r="G3779">
        <v>234</v>
      </c>
      <c r="H3779">
        <v>98.734177215189902</v>
      </c>
      <c r="I3779">
        <v>86</v>
      </c>
      <c r="J3779">
        <v>0</v>
      </c>
      <c r="K3779">
        <v>17</v>
      </c>
      <c r="L3779">
        <v>22</v>
      </c>
    </row>
    <row r="3780" spans="1:12" x14ac:dyDescent="0.35">
      <c r="A3780" t="str">
        <f t="shared" si="59"/>
        <v>31 DayOctober-December 2024NCAUpper GI - Hepatopancreatobiliary</v>
      </c>
      <c r="B3780" t="s">
        <v>199</v>
      </c>
      <c r="C3780" t="s">
        <v>198</v>
      </c>
      <c r="D3780" t="s">
        <v>150</v>
      </c>
      <c r="E3780" t="s">
        <v>167</v>
      </c>
      <c r="F3780">
        <v>92</v>
      </c>
      <c r="G3780">
        <v>92</v>
      </c>
      <c r="H3780">
        <v>100</v>
      </c>
      <c r="I3780">
        <v>27</v>
      </c>
      <c r="J3780">
        <v>0</v>
      </c>
      <c r="K3780">
        <v>16</v>
      </c>
      <c r="L3780">
        <v>23</v>
      </c>
    </row>
    <row r="3781" spans="1:12" x14ac:dyDescent="0.35">
      <c r="A3781" t="str">
        <f t="shared" si="59"/>
        <v>31 DayOctober-December 2024NHS Ayrshire &amp; ArranUpper GI - Hepatopancreatobiliary</v>
      </c>
      <c r="B3781" t="s">
        <v>199</v>
      </c>
      <c r="C3781" t="s">
        <v>198</v>
      </c>
      <c r="D3781" t="s">
        <v>162</v>
      </c>
      <c r="E3781" t="s">
        <v>167</v>
      </c>
      <c r="F3781">
        <v>13</v>
      </c>
      <c r="G3781">
        <v>13</v>
      </c>
      <c r="H3781">
        <v>100</v>
      </c>
      <c r="I3781">
        <v>1</v>
      </c>
      <c r="J3781">
        <v>0</v>
      </c>
    </row>
    <row r="3782" spans="1:12" x14ac:dyDescent="0.35">
      <c r="A3782" t="str">
        <f t="shared" si="59"/>
        <v>31 DayOctober-December 2024NHS BordersUpper GI - Hepatopancreatobiliary</v>
      </c>
      <c r="B3782" t="s">
        <v>199</v>
      </c>
      <c r="C3782" t="s">
        <v>198</v>
      </c>
      <c r="D3782" t="s">
        <v>0</v>
      </c>
      <c r="E3782" t="s">
        <v>167</v>
      </c>
      <c r="F3782">
        <v>1</v>
      </c>
      <c r="G3782">
        <v>1</v>
      </c>
      <c r="H3782">
        <v>100</v>
      </c>
      <c r="I3782">
        <v>0</v>
      </c>
    </row>
    <row r="3783" spans="1:12" x14ac:dyDescent="0.35">
      <c r="A3783" t="str">
        <f t="shared" si="59"/>
        <v>31 DayOctober-December 2024NHS Dumfries &amp; GallowayUpper GI - Hepatopancreatobiliary</v>
      </c>
      <c r="B3783" t="s">
        <v>199</v>
      </c>
      <c r="C3783" t="s">
        <v>198</v>
      </c>
      <c r="D3783" t="s">
        <v>163</v>
      </c>
      <c r="E3783" t="s">
        <v>167</v>
      </c>
      <c r="F3783">
        <v>9</v>
      </c>
      <c r="G3783">
        <v>9</v>
      </c>
      <c r="H3783">
        <v>100</v>
      </c>
      <c r="I3783">
        <v>20</v>
      </c>
      <c r="J3783">
        <v>0</v>
      </c>
    </row>
    <row r="3784" spans="1:12" x14ac:dyDescent="0.35">
      <c r="A3784" t="str">
        <f t="shared" si="59"/>
        <v>31 DayOctober-December 2024NHS FifeUpper GI - Hepatopancreatobiliary</v>
      </c>
      <c r="B3784" t="s">
        <v>199</v>
      </c>
      <c r="C3784" t="s">
        <v>198</v>
      </c>
      <c r="D3784" t="s">
        <v>164</v>
      </c>
      <c r="E3784" t="s">
        <v>167</v>
      </c>
      <c r="F3784">
        <v>14</v>
      </c>
      <c r="G3784">
        <v>14</v>
      </c>
      <c r="H3784">
        <v>100</v>
      </c>
      <c r="I3784">
        <v>21</v>
      </c>
      <c r="J3784">
        <v>0</v>
      </c>
    </row>
    <row r="3785" spans="1:12" x14ac:dyDescent="0.35">
      <c r="A3785" t="str">
        <f t="shared" si="59"/>
        <v>31 DayOctober-December 2024NHS Forth ValleyUpper GI - Hepatopancreatobiliary</v>
      </c>
      <c r="B3785" t="s">
        <v>199</v>
      </c>
      <c r="C3785" t="s">
        <v>198</v>
      </c>
      <c r="D3785" t="s">
        <v>165</v>
      </c>
      <c r="E3785" t="s">
        <v>167</v>
      </c>
      <c r="F3785">
        <v>14</v>
      </c>
      <c r="G3785">
        <v>14</v>
      </c>
      <c r="H3785">
        <v>100</v>
      </c>
      <c r="I3785">
        <v>3</v>
      </c>
      <c r="J3785">
        <v>0</v>
      </c>
    </row>
    <row r="3786" spans="1:12" x14ac:dyDescent="0.35">
      <c r="A3786" t="str">
        <f t="shared" si="59"/>
        <v>31 DayOctober-December 2024NHS GrampianUpper GI - Hepatopancreatobiliary</v>
      </c>
      <c r="B3786" t="s">
        <v>199</v>
      </c>
      <c r="C3786" t="s">
        <v>198</v>
      </c>
      <c r="D3786" t="s">
        <v>166</v>
      </c>
      <c r="E3786" t="s">
        <v>167</v>
      </c>
      <c r="F3786">
        <v>45</v>
      </c>
      <c r="G3786">
        <v>45</v>
      </c>
      <c r="H3786">
        <v>100</v>
      </c>
      <c r="I3786">
        <v>23</v>
      </c>
      <c r="J3786">
        <v>0</v>
      </c>
      <c r="K3786">
        <v>12</v>
      </c>
      <c r="L3786">
        <v>16</v>
      </c>
    </row>
    <row r="3787" spans="1:12" x14ac:dyDescent="0.35">
      <c r="A3787" t="str">
        <f t="shared" si="59"/>
        <v>31 DayOctober-December 2024NHS Greater Glasgow &amp; ClydeUpper GI - Hepatopancreatobiliary</v>
      </c>
      <c r="B3787" t="s">
        <v>199</v>
      </c>
      <c r="C3787" t="s">
        <v>198</v>
      </c>
      <c r="D3787" t="s">
        <v>11</v>
      </c>
      <c r="E3787" t="s">
        <v>167</v>
      </c>
      <c r="F3787">
        <v>75</v>
      </c>
      <c r="G3787">
        <v>73</v>
      </c>
      <c r="H3787">
        <v>97.3333333333333</v>
      </c>
      <c r="I3787">
        <v>86</v>
      </c>
      <c r="J3787">
        <v>0</v>
      </c>
      <c r="K3787">
        <v>23</v>
      </c>
      <c r="L3787">
        <v>27</v>
      </c>
    </row>
    <row r="3788" spans="1:12" x14ac:dyDescent="0.35">
      <c r="A3788" t="str">
        <f t="shared" si="59"/>
        <v>31 DayOctober-December 2024NHS HighlandUpper GI - Hepatopancreatobiliary</v>
      </c>
      <c r="B3788" t="s">
        <v>199</v>
      </c>
      <c r="C3788" t="s">
        <v>198</v>
      </c>
      <c r="D3788" t="s">
        <v>1</v>
      </c>
      <c r="E3788" t="s">
        <v>167</v>
      </c>
      <c r="F3788">
        <v>21</v>
      </c>
      <c r="G3788">
        <v>21</v>
      </c>
      <c r="H3788">
        <v>100</v>
      </c>
      <c r="I3788">
        <v>23</v>
      </c>
      <c r="J3788">
        <v>0</v>
      </c>
    </row>
    <row r="3789" spans="1:12" x14ac:dyDescent="0.35">
      <c r="A3789" t="str">
        <f t="shared" si="59"/>
        <v>31 DayOctober-December 2024NHS LanarkshireUpper GI - Hepatopancreatobiliary</v>
      </c>
      <c r="B3789" t="s">
        <v>199</v>
      </c>
      <c r="C3789" t="s">
        <v>198</v>
      </c>
      <c r="D3789" t="s">
        <v>2</v>
      </c>
      <c r="E3789" t="s">
        <v>167</v>
      </c>
      <c r="F3789">
        <v>12</v>
      </c>
      <c r="G3789">
        <v>12</v>
      </c>
      <c r="H3789">
        <v>100</v>
      </c>
      <c r="I3789">
        <v>0</v>
      </c>
      <c r="J3789">
        <v>0</v>
      </c>
    </row>
    <row r="3790" spans="1:12" x14ac:dyDescent="0.35">
      <c r="A3790" t="str">
        <f t="shared" si="59"/>
        <v>31 DayOctober-December 2024NHS LothianUpper GI - Hepatopancreatobiliary</v>
      </c>
      <c r="B3790" t="s">
        <v>199</v>
      </c>
      <c r="C3790" t="s">
        <v>198</v>
      </c>
      <c r="D3790" t="s">
        <v>3</v>
      </c>
      <c r="E3790" t="s">
        <v>167</v>
      </c>
      <c r="F3790">
        <v>79</v>
      </c>
      <c r="G3790">
        <v>77</v>
      </c>
      <c r="H3790">
        <v>97.468354430379705</v>
      </c>
      <c r="I3790">
        <v>51</v>
      </c>
      <c r="J3790">
        <v>3</v>
      </c>
      <c r="K3790">
        <v>21</v>
      </c>
      <c r="L3790">
        <v>28</v>
      </c>
    </row>
    <row r="3791" spans="1:12" x14ac:dyDescent="0.35">
      <c r="A3791" t="str">
        <f t="shared" si="59"/>
        <v>31 DayOctober-December 2024NHS ScotlandUpper GI - Hepatopancreatobiliary</v>
      </c>
      <c r="B3791" t="s">
        <v>199</v>
      </c>
      <c r="C3791" t="s">
        <v>198</v>
      </c>
      <c r="D3791" t="s">
        <v>8</v>
      </c>
      <c r="E3791" t="s">
        <v>167</v>
      </c>
      <c r="F3791">
        <v>309</v>
      </c>
      <c r="G3791">
        <v>305</v>
      </c>
      <c r="H3791">
        <v>98.705501618122995</v>
      </c>
      <c r="I3791">
        <v>86</v>
      </c>
      <c r="J3791">
        <v>0</v>
      </c>
      <c r="K3791">
        <v>20</v>
      </c>
      <c r="L3791">
        <v>25</v>
      </c>
    </row>
    <row r="3792" spans="1:12" x14ac:dyDescent="0.35">
      <c r="A3792" t="str">
        <f t="shared" si="59"/>
        <v>31 DayOctober-December 2024NHS ShetlandUpper GI - Hepatopancreatobiliary</v>
      </c>
      <c r="B3792" t="s">
        <v>199</v>
      </c>
      <c r="C3792" t="s">
        <v>198</v>
      </c>
      <c r="D3792" t="s">
        <v>5</v>
      </c>
      <c r="E3792" t="s">
        <v>167</v>
      </c>
      <c r="F3792">
        <v>2</v>
      </c>
      <c r="G3792">
        <v>2</v>
      </c>
      <c r="H3792">
        <v>100</v>
      </c>
      <c r="I3792">
        <v>0</v>
      </c>
    </row>
    <row r="3793" spans="1:12" x14ac:dyDescent="0.35">
      <c r="A3793" t="str">
        <f t="shared" si="59"/>
        <v>31 DayOctober-December 2024NHS TaysideUpper GI - Hepatopancreatobiliary</v>
      </c>
      <c r="B3793" t="s">
        <v>199</v>
      </c>
      <c r="C3793" t="s">
        <v>198</v>
      </c>
      <c r="D3793" t="s">
        <v>6</v>
      </c>
      <c r="E3793" t="s">
        <v>167</v>
      </c>
      <c r="F3793">
        <v>22</v>
      </c>
      <c r="G3793">
        <v>22</v>
      </c>
      <c r="H3793">
        <v>100</v>
      </c>
      <c r="I3793">
        <v>27</v>
      </c>
      <c r="J3793">
        <v>0</v>
      </c>
    </row>
    <row r="3794" spans="1:12" x14ac:dyDescent="0.35">
      <c r="A3794" t="str">
        <f t="shared" ref="A3794:A3857" si="60">CONCATENATE(B3794,C3794,D3794,E3794)</f>
        <v>31 DayOctober-December 2024NHS Western IslesUpper GI - Hepatopancreatobiliary</v>
      </c>
      <c r="B3794" t="s">
        <v>199</v>
      </c>
      <c r="C3794" t="s">
        <v>198</v>
      </c>
      <c r="D3794" t="s">
        <v>7</v>
      </c>
      <c r="E3794" t="s">
        <v>167</v>
      </c>
      <c r="F3794">
        <v>2</v>
      </c>
      <c r="G3794">
        <v>2</v>
      </c>
      <c r="H3794">
        <v>100</v>
      </c>
      <c r="I3794">
        <v>12</v>
      </c>
    </row>
    <row r="3795" spans="1:12" x14ac:dyDescent="0.35">
      <c r="A3795" t="str">
        <f t="shared" si="60"/>
        <v>31 DayOctober-December 2024SCANUpper GI - Hepatopancreatobiliary</v>
      </c>
      <c r="B3795" t="s">
        <v>199</v>
      </c>
      <c r="C3795" t="s">
        <v>198</v>
      </c>
      <c r="D3795" t="s">
        <v>9</v>
      </c>
      <c r="E3795" t="s">
        <v>167</v>
      </c>
      <c r="F3795">
        <v>103</v>
      </c>
      <c r="G3795">
        <v>101</v>
      </c>
      <c r="H3795">
        <v>98.058252427184499</v>
      </c>
      <c r="I3795">
        <v>51</v>
      </c>
      <c r="J3795">
        <v>0</v>
      </c>
      <c r="K3795">
        <v>20</v>
      </c>
      <c r="L3795">
        <v>27</v>
      </c>
    </row>
    <row r="3796" spans="1:12" x14ac:dyDescent="0.35">
      <c r="A3796" t="str">
        <f t="shared" si="60"/>
        <v>31 DayOctober-December 2024WOSCANUpper GI - Hepatopancreatobiliary</v>
      </c>
      <c r="B3796" t="s">
        <v>199</v>
      </c>
      <c r="C3796" t="s">
        <v>198</v>
      </c>
      <c r="D3796" t="s">
        <v>10</v>
      </c>
      <c r="E3796" t="s">
        <v>167</v>
      </c>
      <c r="F3796">
        <v>114</v>
      </c>
      <c r="G3796">
        <v>112</v>
      </c>
      <c r="H3796">
        <v>98.245614035087698</v>
      </c>
      <c r="I3796">
        <v>86</v>
      </c>
      <c r="J3796">
        <v>0</v>
      </c>
      <c r="K3796">
        <v>20</v>
      </c>
      <c r="L3796">
        <v>26</v>
      </c>
    </row>
    <row r="3797" spans="1:12" x14ac:dyDescent="0.35">
      <c r="A3797" t="str">
        <f t="shared" si="60"/>
        <v>31 DayOctober-December 2024NCAUpper GI - Oesophagogastric</v>
      </c>
      <c r="B3797" t="s">
        <v>199</v>
      </c>
      <c r="C3797" t="s">
        <v>198</v>
      </c>
      <c r="D3797" t="s">
        <v>150</v>
      </c>
      <c r="E3797" t="s">
        <v>168</v>
      </c>
      <c r="F3797">
        <v>88</v>
      </c>
      <c r="G3797">
        <v>88</v>
      </c>
      <c r="H3797">
        <v>100</v>
      </c>
      <c r="I3797">
        <v>28</v>
      </c>
      <c r="J3797">
        <v>10</v>
      </c>
      <c r="K3797">
        <v>24</v>
      </c>
      <c r="L3797">
        <v>26</v>
      </c>
    </row>
    <row r="3798" spans="1:12" x14ac:dyDescent="0.35">
      <c r="A3798" t="str">
        <f t="shared" si="60"/>
        <v>31 DayOctober-December 2024NHS Ayrshire &amp; ArranUpper GI - Oesophagogastric</v>
      </c>
      <c r="B3798" t="s">
        <v>199</v>
      </c>
      <c r="C3798" t="s">
        <v>198</v>
      </c>
      <c r="D3798" t="s">
        <v>162</v>
      </c>
      <c r="E3798" t="s">
        <v>168</v>
      </c>
      <c r="F3798">
        <v>18</v>
      </c>
      <c r="G3798">
        <v>18</v>
      </c>
      <c r="H3798">
        <v>100</v>
      </c>
      <c r="I3798">
        <v>14</v>
      </c>
      <c r="J3798">
        <v>0</v>
      </c>
    </row>
    <row r="3799" spans="1:12" x14ac:dyDescent="0.35">
      <c r="A3799" t="str">
        <f t="shared" si="60"/>
        <v>31 DayOctober-December 2024NHS BordersUpper GI - Oesophagogastric</v>
      </c>
      <c r="B3799" t="s">
        <v>199</v>
      </c>
      <c r="C3799" t="s">
        <v>198</v>
      </c>
      <c r="D3799" t="s">
        <v>0</v>
      </c>
      <c r="E3799" t="s">
        <v>168</v>
      </c>
      <c r="F3799">
        <v>3</v>
      </c>
      <c r="G3799">
        <v>3</v>
      </c>
      <c r="H3799">
        <v>100</v>
      </c>
      <c r="I3799">
        <v>27</v>
      </c>
      <c r="J3799">
        <v>23</v>
      </c>
    </row>
    <row r="3800" spans="1:12" x14ac:dyDescent="0.35">
      <c r="A3800" t="str">
        <f t="shared" si="60"/>
        <v>31 DayOctober-December 2024NHS Dumfries &amp; GallowayUpper GI - Oesophagogastric</v>
      </c>
      <c r="B3800" t="s">
        <v>199</v>
      </c>
      <c r="C3800" t="s">
        <v>198</v>
      </c>
      <c r="D3800" t="s">
        <v>163</v>
      </c>
      <c r="E3800" t="s">
        <v>168</v>
      </c>
      <c r="F3800">
        <v>7</v>
      </c>
      <c r="G3800">
        <v>7</v>
      </c>
      <c r="H3800">
        <v>100</v>
      </c>
      <c r="I3800">
        <v>1</v>
      </c>
      <c r="J3800">
        <v>0</v>
      </c>
    </row>
    <row r="3801" spans="1:12" x14ac:dyDescent="0.35">
      <c r="A3801" t="str">
        <f t="shared" si="60"/>
        <v>31 DayOctober-December 2024NHS FifeUpper GI - Oesophagogastric</v>
      </c>
      <c r="B3801" t="s">
        <v>199</v>
      </c>
      <c r="C3801" t="s">
        <v>198</v>
      </c>
      <c r="D3801" t="s">
        <v>164</v>
      </c>
      <c r="E3801" t="s">
        <v>168</v>
      </c>
      <c r="F3801">
        <v>9</v>
      </c>
      <c r="G3801">
        <v>9</v>
      </c>
      <c r="H3801">
        <v>100</v>
      </c>
      <c r="I3801">
        <v>19</v>
      </c>
      <c r="J3801">
        <v>7</v>
      </c>
    </row>
    <row r="3802" spans="1:12" x14ac:dyDescent="0.35">
      <c r="A3802" t="str">
        <f t="shared" si="60"/>
        <v>31 DayOctober-December 2024NHS Forth ValleyUpper GI - Oesophagogastric</v>
      </c>
      <c r="B3802" t="s">
        <v>199</v>
      </c>
      <c r="C3802" t="s">
        <v>198</v>
      </c>
      <c r="D3802" t="s">
        <v>165</v>
      </c>
      <c r="E3802" t="s">
        <v>168</v>
      </c>
      <c r="F3802">
        <v>5</v>
      </c>
      <c r="G3802">
        <v>5</v>
      </c>
      <c r="H3802">
        <v>100</v>
      </c>
      <c r="I3802">
        <v>7</v>
      </c>
      <c r="J3802">
        <v>0</v>
      </c>
    </row>
    <row r="3803" spans="1:12" x14ac:dyDescent="0.35">
      <c r="A3803" t="str">
        <f t="shared" si="60"/>
        <v>31 DayOctober-December 2024NHS GrampianUpper GI - Oesophagogastric</v>
      </c>
      <c r="B3803" t="s">
        <v>199</v>
      </c>
      <c r="C3803" t="s">
        <v>198</v>
      </c>
      <c r="D3803" t="s">
        <v>166</v>
      </c>
      <c r="E3803" t="s">
        <v>168</v>
      </c>
      <c r="F3803">
        <v>35</v>
      </c>
      <c r="G3803">
        <v>35</v>
      </c>
      <c r="H3803">
        <v>100</v>
      </c>
      <c r="I3803">
        <v>28</v>
      </c>
      <c r="J3803">
        <v>14</v>
      </c>
    </row>
    <row r="3804" spans="1:12" x14ac:dyDescent="0.35">
      <c r="A3804" t="str">
        <f t="shared" si="60"/>
        <v>31 DayOctober-December 2024NHS Greater Glasgow &amp; ClydeUpper GI - Oesophagogastric</v>
      </c>
      <c r="B3804" t="s">
        <v>199</v>
      </c>
      <c r="C3804" t="s">
        <v>198</v>
      </c>
      <c r="D3804" t="s">
        <v>11</v>
      </c>
      <c r="E3804" t="s">
        <v>168</v>
      </c>
      <c r="F3804">
        <v>77</v>
      </c>
      <c r="G3804">
        <v>76</v>
      </c>
      <c r="H3804">
        <v>98.701298701298697</v>
      </c>
      <c r="I3804">
        <v>34</v>
      </c>
      <c r="J3804">
        <v>3</v>
      </c>
      <c r="K3804">
        <v>19</v>
      </c>
      <c r="L3804">
        <v>22</v>
      </c>
    </row>
    <row r="3805" spans="1:12" x14ac:dyDescent="0.35">
      <c r="A3805" t="str">
        <f t="shared" si="60"/>
        <v>31 DayOctober-December 2024NHS HighlandUpper GI - Oesophagogastric</v>
      </c>
      <c r="B3805" t="s">
        <v>199</v>
      </c>
      <c r="C3805" t="s">
        <v>198</v>
      </c>
      <c r="D3805" t="s">
        <v>1</v>
      </c>
      <c r="E3805" t="s">
        <v>168</v>
      </c>
      <c r="F3805">
        <v>18</v>
      </c>
      <c r="G3805">
        <v>18</v>
      </c>
      <c r="H3805">
        <v>100</v>
      </c>
      <c r="I3805">
        <v>27</v>
      </c>
      <c r="J3805">
        <v>0</v>
      </c>
    </row>
    <row r="3806" spans="1:12" x14ac:dyDescent="0.35">
      <c r="A3806" t="str">
        <f t="shared" si="60"/>
        <v>31 DayOctober-December 2024NHS LanarkshireUpper GI - Oesophagogastric</v>
      </c>
      <c r="B3806" t="s">
        <v>199</v>
      </c>
      <c r="C3806" t="s">
        <v>198</v>
      </c>
      <c r="D3806" t="s">
        <v>2</v>
      </c>
      <c r="E3806" t="s">
        <v>168</v>
      </c>
      <c r="F3806">
        <v>23</v>
      </c>
      <c r="G3806">
        <v>23</v>
      </c>
      <c r="H3806">
        <v>100</v>
      </c>
      <c r="I3806">
        <v>1</v>
      </c>
      <c r="J3806">
        <v>0</v>
      </c>
    </row>
    <row r="3807" spans="1:12" x14ac:dyDescent="0.35">
      <c r="A3807" t="str">
        <f t="shared" si="60"/>
        <v>31 DayOctober-December 2024NHS LothianUpper GI - Oesophagogastric</v>
      </c>
      <c r="B3807" t="s">
        <v>199</v>
      </c>
      <c r="C3807" t="s">
        <v>198</v>
      </c>
      <c r="D3807" t="s">
        <v>3</v>
      </c>
      <c r="E3807" t="s">
        <v>168</v>
      </c>
      <c r="F3807">
        <v>54</v>
      </c>
      <c r="G3807">
        <v>54</v>
      </c>
      <c r="H3807">
        <v>100</v>
      </c>
      <c r="I3807">
        <v>29</v>
      </c>
      <c r="J3807">
        <v>6</v>
      </c>
      <c r="K3807">
        <v>25</v>
      </c>
      <c r="L3807">
        <v>27</v>
      </c>
    </row>
    <row r="3808" spans="1:12" x14ac:dyDescent="0.35">
      <c r="A3808" t="str">
        <f t="shared" si="60"/>
        <v>31 DayOctober-December 2024NHS ScotlandUpper GI - Oesophagogastric</v>
      </c>
      <c r="B3808" t="s">
        <v>199</v>
      </c>
      <c r="C3808" t="s">
        <v>198</v>
      </c>
      <c r="D3808" t="s">
        <v>8</v>
      </c>
      <c r="E3808" t="s">
        <v>168</v>
      </c>
      <c r="F3808">
        <v>284</v>
      </c>
      <c r="G3808">
        <v>283</v>
      </c>
      <c r="H3808">
        <v>99.647887323943706</v>
      </c>
      <c r="I3808">
        <v>34</v>
      </c>
      <c r="J3808">
        <v>2</v>
      </c>
      <c r="K3808">
        <v>22</v>
      </c>
      <c r="L3808">
        <v>26</v>
      </c>
    </row>
    <row r="3809" spans="1:12" x14ac:dyDescent="0.35">
      <c r="A3809" t="str">
        <f t="shared" si="60"/>
        <v>31 DayOctober-December 2024NHS ShetlandUpper GI - Oesophagogastric</v>
      </c>
      <c r="B3809" t="s">
        <v>199</v>
      </c>
      <c r="C3809" t="s">
        <v>198</v>
      </c>
      <c r="D3809" t="s">
        <v>5</v>
      </c>
      <c r="E3809" t="s">
        <v>168</v>
      </c>
      <c r="F3809">
        <v>2</v>
      </c>
      <c r="G3809">
        <v>2</v>
      </c>
      <c r="H3809">
        <v>100</v>
      </c>
      <c r="I3809">
        <v>13</v>
      </c>
    </row>
    <row r="3810" spans="1:12" x14ac:dyDescent="0.35">
      <c r="A3810" t="str">
        <f t="shared" si="60"/>
        <v>31 DayOctober-December 2024NHS TaysideUpper GI - Oesophagogastric</v>
      </c>
      <c r="B3810" t="s">
        <v>199</v>
      </c>
      <c r="C3810" t="s">
        <v>198</v>
      </c>
      <c r="D3810" t="s">
        <v>6</v>
      </c>
      <c r="E3810" t="s">
        <v>168</v>
      </c>
      <c r="F3810">
        <v>33</v>
      </c>
      <c r="G3810">
        <v>33</v>
      </c>
      <c r="H3810">
        <v>100</v>
      </c>
      <c r="I3810">
        <v>26</v>
      </c>
      <c r="J3810">
        <v>6</v>
      </c>
    </row>
    <row r="3811" spans="1:12" x14ac:dyDescent="0.35">
      <c r="A3811" t="str">
        <f t="shared" si="60"/>
        <v>31 DayOctober-December 2024SCANUpper GI - Oesophagogastric</v>
      </c>
      <c r="B3811" t="s">
        <v>199</v>
      </c>
      <c r="C3811" t="s">
        <v>198</v>
      </c>
      <c r="D3811" t="s">
        <v>9</v>
      </c>
      <c r="E3811" t="s">
        <v>168</v>
      </c>
      <c r="F3811">
        <v>73</v>
      </c>
      <c r="G3811">
        <v>73</v>
      </c>
      <c r="H3811">
        <v>100</v>
      </c>
      <c r="I3811">
        <v>29</v>
      </c>
      <c r="J3811">
        <v>6</v>
      </c>
      <c r="K3811">
        <v>24</v>
      </c>
      <c r="L3811">
        <v>26</v>
      </c>
    </row>
    <row r="3812" spans="1:12" x14ac:dyDescent="0.35">
      <c r="A3812" t="str">
        <f t="shared" si="60"/>
        <v>31 DayOctober-December 2024WOSCANUpper GI - Oesophagogastric</v>
      </c>
      <c r="B3812" t="s">
        <v>199</v>
      </c>
      <c r="C3812" t="s">
        <v>198</v>
      </c>
      <c r="D3812" t="s">
        <v>10</v>
      </c>
      <c r="E3812" t="s">
        <v>168</v>
      </c>
      <c r="F3812">
        <v>123</v>
      </c>
      <c r="G3812">
        <v>122</v>
      </c>
      <c r="H3812">
        <v>99.1869918699187</v>
      </c>
      <c r="I3812">
        <v>34</v>
      </c>
      <c r="J3812">
        <v>0</v>
      </c>
      <c r="K3812">
        <v>16</v>
      </c>
      <c r="L3812">
        <v>22</v>
      </c>
    </row>
    <row r="3813" spans="1:12" x14ac:dyDescent="0.35">
      <c r="A3813" t="str">
        <f t="shared" si="60"/>
        <v>31 DayOctober-December 2024NCAUrological</v>
      </c>
      <c r="B3813" t="s">
        <v>199</v>
      </c>
      <c r="C3813" t="s">
        <v>198</v>
      </c>
      <c r="D3813" t="s">
        <v>150</v>
      </c>
      <c r="E3813" t="s">
        <v>161</v>
      </c>
      <c r="F3813">
        <v>530</v>
      </c>
      <c r="G3813">
        <v>446</v>
      </c>
      <c r="H3813">
        <v>84.150943396226396</v>
      </c>
      <c r="I3813">
        <v>211</v>
      </c>
      <c r="J3813">
        <v>2</v>
      </c>
      <c r="K3813">
        <v>48</v>
      </c>
      <c r="L3813">
        <v>72</v>
      </c>
    </row>
    <row r="3814" spans="1:12" x14ac:dyDescent="0.35">
      <c r="A3814" t="str">
        <f t="shared" si="60"/>
        <v>31 DayOctober-December 2024NHS Ayrshire &amp; ArranUrological</v>
      </c>
      <c r="B3814" t="s">
        <v>199</v>
      </c>
      <c r="C3814" t="s">
        <v>198</v>
      </c>
      <c r="D3814" t="s">
        <v>162</v>
      </c>
      <c r="E3814" t="s">
        <v>161</v>
      </c>
      <c r="F3814">
        <v>120</v>
      </c>
      <c r="G3814">
        <v>103</v>
      </c>
      <c r="H3814">
        <v>85.8333333333333</v>
      </c>
      <c r="I3814">
        <v>117</v>
      </c>
      <c r="J3814">
        <v>3</v>
      </c>
      <c r="K3814">
        <v>43</v>
      </c>
      <c r="L3814">
        <v>62</v>
      </c>
    </row>
    <row r="3815" spans="1:12" x14ac:dyDescent="0.35">
      <c r="A3815" t="str">
        <f t="shared" si="60"/>
        <v>31 DayOctober-December 2024NHS BordersUrological</v>
      </c>
      <c r="B3815" t="s">
        <v>199</v>
      </c>
      <c r="C3815" t="s">
        <v>198</v>
      </c>
      <c r="D3815" t="s">
        <v>0</v>
      </c>
      <c r="E3815" t="s">
        <v>161</v>
      </c>
      <c r="F3815">
        <v>45</v>
      </c>
      <c r="G3815">
        <v>45</v>
      </c>
      <c r="H3815">
        <v>100</v>
      </c>
      <c r="I3815">
        <v>29</v>
      </c>
      <c r="J3815">
        <v>0</v>
      </c>
      <c r="K3815">
        <v>6</v>
      </c>
      <c r="L3815">
        <v>14</v>
      </c>
    </row>
    <row r="3816" spans="1:12" x14ac:dyDescent="0.35">
      <c r="A3816" t="str">
        <f t="shared" si="60"/>
        <v>31 DayOctober-December 2024NHS Dumfries &amp; GallowayUrological</v>
      </c>
      <c r="B3816" t="s">
        <v>199</v>
      </c>
      <c r="C3816" t="s">
        <v>198</v>
      </c>
      <c r="D3816" t="s">
        <v>163</v>
      </c>
      <c r="E3816" t="s">
        <v>161</v>
      </c>
      <c r="F3816">
        <v>73</v>
      </c>
      <c r="G3816">
        <v>72</v>
      </c>
      <c r="H3816">
        <v>98.630136986301395</v>
      </c>
      <c r="I3816">
        <v>38</v>
      </c>
      <c r="J3816">
        <v>0</v>
      </c>
      <c r="K3816">
        <v>5</v>
      </c>
      <c r="L3816">
        <v>25</v>
      </c>
    </row>
    <row r="3817" spans="1:12" x14ac:dyDescent="0.35">
      <c r="A3817" t="str">
        <f t="shared" si="60"/>
        <v>31 DayOctober-December 2024NHS FifeUrological</v>
      </c>
      <c r="B3817" t="s">
        <v>199</v>
      </c>
      <c r="C3817" t="s">
        <v>198</v>
      </c>
      <c r="D3817" t="s">
        <v>164</v>
      </c>
      <c r="E3817" t="s">
        <v>161</v>
      </c>
      <c r="F3817">
        <v>104</v>
      </c>
      <c r="G3817">
        <v>90</v>
      </c>
      <c r="H3817">
        <v>86.538461538461505</v>
      </c>
      <c r="I3817">
        <v>148</v>
      </c>
      <c r="J3817">
        <v>0</v>
      </c>
      <c r="K3817">
        <v>42</v>
      </c>
      <c r="L3817">
        <v>78</v>
      </c>
    </row>
    <row r="3818" spans="1:12" x14ac:dyDescent="0.35">
      <c r="A3818" t="str">
        <f t="shared" si="60"/>
        <v>31 DayOctober-December 2024NHS Forth ValleyUrological</v>
      </c>
      <c r="B3818" t="s">
        <v>199</v>
      </c>
      <c r="C3818" t="s">
        <v>198</v>
      </c>
      <c r="D3818" t="s">
        <v>165</v>
      </c>
      <c r="E3818" t="s">
        <v>161</v>
      </c>
      <c r="F3818">
        <v>78</v>
      </c>
      <c r="G3818">
        <v>74</v>
      </c>
      <c r="H3818">
        <v>94.871794871794904</v>
      </c>
      <c r="I3818">
        <v>38</v>
      </c>
      <c r="J3818">
        <v>0</v>
      </c>
      <c r="K3818">
        <v>21</v>
      </c>
      <c r="L3818">
        <v>30</v>
      </c>
    </row>
    <row r="3819" spans="1:12" x14ac:dyDescent="0.35">
      <c r="A3819" t="str">
        <f t="shared" si="60"/>
        <v>31 DayOctober-December 2024NHS GrampianUrological</v>
      </c>
      <c r="B3819" t="s">
        <v>199</v>
      </c>
      <c r="C3819" t="s">
        <v>198</v>
      </c>
      <c r="D3819" t="s">
        <v>166</v>
      </c>
      <c r="E3819" t="s">
        <v>161</v>
      </c>
      <c r="F3819">
        <v>256</v>
      </c>
      <c r="G3819">
        <v>186</v>
      </c>
      <c r="H3819">
        <v>72.65625</v>
      </c>
      <c r="I3819">
        <v>134</v>
      </c>
      <c r="J3819">
        <v>2</v>
      </c>
      <c r="K3819">
        <v>64</v>
      </c>
      <c r="L3819">
        <v>80</v>
      </c>
    </row>
    <row r="3820" spans="1:12" x14ac:dyDescent="0.35">
      <c r="A3820" t="str">
        <f t="shared" si="60"/>
        <v>31 DayOctober-December 2024NHS Greater Glasgow &amp; ClydeUrological</v>
      </c>
      <c r="B3820" t="s">
        <v>199</v>
      </c>
      <c r="C3820" t="s">
        <v>198</v>
      </c>
      <c r="D3820" t="s">
        <v>11</v>
      </c>
      <c r="E3820" t="s">
        <v>161</v>
      </c>
      <c r="F3820">
        <v>432</v>
      </c>
      <c r="G3820">
        <v>380</v>
      </c>
      <c r="H3820">
        <v>87.962962962963005</v>
      </c>
      <c r="I3820">
        <v>69</v>
      </c>
      <c r="J3820">
        <v>2</v>
      </c>
      <c r="K3820">
        <v>33</v>
      </c>
      <c r="L3820">
        <v>43</v>
      </c>
    </row>
    <row r="3821" spans="1:12" x14ac:dyDescent="0.35">
      <c r="A3821" t="str">
        <f t="shared" si="60"/>
        <v>31 DayOctober-December 2024NHS HighlandUrological</v>
      </c>
      <c r="B3821" t="s">
        <v>199</v>
      </c>
      <c r="C3821" t="s">
        <v>198</v>
      </c>
      <c r="D3821" t="s">
        <v>1</v>
      </c>
      <c r="E3821" t="s">
        <v>161</v>
      </c>
      <c r="F3821">
        <v>116</v>
      </c>
      <c r="G3821">
        <v>109</v>
      </c>
      <c r="H3821">
        <v>93.965517241379303</v>
      </c>
      <c r="I3821">
        <v>91</v>
      </c>
      <c r="J3821">
        <v>0</v>
      </c>
      <c r="K3821">
        <v>22</v>
      </c>
      <c r="L3821">
        <v>44</v>
      </c>
    </row>
    <row r="3822" spans="1:12" x14ac:dyDescent="0.35">
      <c r="A3822" t="str">
        <f t="shared" si="60"/>
        <v>31 DayOctober-December 2024NHS LanarkshireUrological</v>
      </c>
      <c r="B3822" t="s">
        <v>199</v>
      </c>
      <c r="C3822" t="s">
        <v>198</v>
      </c>
      <c r="D3822" t="s">
        <v>2</v>
      </c>
      <c r="E3822" t="s">
        <v>161</v>
      </c>
      <c r="F3822">
        <v>138</v>
      </c>
      <c r="G3822">
        <v>128</v>
      </c>
      <c r="H3822">
        <v>92.753623188405797</v>
      </c>
      <c r="I3822">
        <v>94</v>
      </c>
      <c r="J3822">
        <v>0</v>
      </c>
      <c r="K3822">
        <v>21</v>
      </c>
      <c r="L3822">
        <v>39</v>
      </c>
    </row>
    <row r="3823" spans="1:12" x14ac:dyDescent="0.35">
      <c r="A3823" t="str">
        <f t="shared" si="60"/>
        <v>31 DayOctober-December 2024NHS LothianUrological</v>
      </c>
      <c r="B3823" t="s">
        <v>199</v>
      </c>
      <c r="C3823" t="s">
        <v>198</v>
      </c>
      <c r="D3823" t="s">
        <v>3</v>
      </c>
      <c r="E3823" t="s">
        <v>161</v>
      </c>
      <c r="F3823">
        <v>294</v>
      </c>
      <c r="G3823">
        <v>241</v>
      </c>
      <c r="H3823">
        <v>81.972789115646293</v>
      </c>
      <c r="I3823">
        <v>249</v>
      </c>
      <c r="J3823">
        <v>2</v>
      </c>
      <c r="K3823">
        <v>147</v>
      </c>
      <c r="L3823">
        <v>204</v>
      </c>
    </row>
    <row r="3824" spans="1:12" x14ac:dyDescent="0.35">
      <c r="A3824" t="str">
        <f t="shared" si="60"/>
        <v>31 DayOctober-December 2024NHS OrkneyUrological</v>
      </c>
      <c r="B3824" t="s">
        <v>199</v>
      </c>
      <c r="C3824" t="s">
        <v>198</v>
      </c>
      <c r="D3824" t="s">
        <v>4</v>
      </c>
      <c r="E3824" t="s">
        <v>161</v>
      </c>
      <c r="F3824">
        <v>1</v>
      </c>
      <c r="G3824">
        <v>1</v>
      </c>
      <c r="H3824">
        <v>100</v>
      </c>
      <c r="I3824">
        <v>0</v>
      </c>
    </row>
    <row r="3825" spans="1:12" x14ac:dyDescent="0.35">
      <c r="A3825" t="str">
        <f t="shared" si="60"/>
        <v>31 DayOctober-December 2024NHS ScotlandUrological</v>
      </c>
      <c r="B3825" t="s">
        <v>199</v>
      </c>
      <c r="C3825" t="s">
        <v>198</v>
      </c>
      <c r="D3825" t="s">
        <v>8</v>
      </c>
      <c r="E3825" t="s">
        <v>161</v>
      </c>
      <c r="F3825">
        <v>1814</v>
      </c>
      <c r="G3825">
        <v>1579</v>
      </c>
      <c r="H3825">
        <v>87.045203969129005</v>
      </c>
      <c r="I3825">
        <v>249</v>
      </c>
      <c r="J3825">
        <v>2</v>
      </c>
      <c r="K3825">
        <v>38</v>
      </c>
      <c r="L3825">
        <v>63</v>
      </c>
    </row>
    <row r="3826" spans="1:12" x14ac:dyDescent="0.35">
      <c r="A3826" t="str">
        <f t="shared" si="60"/>
        <v>31 DayOctober-December 2024NHS ShetlandUrological</v>
      </c>
      <c r="B3826" t="s">
        <v>199</v>
      </c>
      <c r="C3826" t="s">
        <v>198</v>
      </c>
      <c r="D3826" t="s">
        <v>5</v>
      </c>
      <c r="E3826" t="s">
        <v>161</v>
      </c>
      <c r="F3826">
        <v>11</v>
      </c>
      <c r="G3826">
        <v>11</v>
      </c>
      <c r="H3826">
        <v>100</v>
      </c>
      <c r="I3826">
        <v>0</v>
      </c>
      <c r="J3826">
        <v>0</v>
      </c>
    </row>
    <row r="3827" spans="1:12" x14ac:dyDescent="0.35">
      <c r="A3827" t="str">
        <f t="shared" si="60"/>
        <v>31 DayOctober-December 2024NHS TaysideUrological</v>
      </c>
      <c r="B3827" t="s">
        <v>199</v>
      </c>
      <c r="C3827" t="s">
        <v>198</v>
      </c>
      <c r="D3827" t="s">
        <v>6</v>
      </c>
      <c r="E3827" t="s">
        <v>161</v>
      </c>
      <c r="F3827">
        <v>143</v>
      </c>
      <c r="G3827">
        <v>136</v>
      </c>
      <c r="H3827">
        <v>95.104895104895107</v>
      </c>
      <c r="I3827">
        <v>211</v>
      </c>
      <c r="J3827">
        <v>2</v>
      </c>
      <c r="K3827">
        <v>22</v>
      </c>
      <c r="L3827">
        <v>30</v>
      </c>
    </row>
    <row r="3828" spans="1:12" x14ac:dyDescent="0.35">
      <c r="A3828" t="str">
        <f t="shared" si="60"/>
        <v>31 DayOctober-December 2024NHS Western IslesUrological</v>
      </c>
      <c r="B3828" t="s">
        <v>199</v>
      </c>
      <c r="C3828" t="s">
        <v>198</v>
      </c>
      <c r="D3828" t="s">
        <v>7</v>
      </c>
      <c r="E3828" t="s">
        <v>161</v>
      </c>
      <c r="F3828">
        <v>3</v>
      </c>
      <c r="G3828">
        <v>3</v>
      </c>
      <c r="H3828">
        <v>100</v>
      </c>
      <c r="I3828">
        <v>2</v>
      </c>
      <c r="J3828">
        <v>2</v>
      </c>
    </row>
    <row r="3829" spans="1:12" x14ac:dyDescent="0.35">
      <c r="A3829" t="str">
        <f t="shared" si="60"/>
        <v>31 DayOctober-December 2024SCANUrological</v>
      </c>
      <c r="B3829" t="s">
        <v>199</v>
      </c>
      <c r="C3829" t="s">
        <v>198</v>
      </c>
      <c r="D3829" t="s">
        <v>9</v>
      </c>
      <c r="E3829" t="s">
        <v>161</v>
      </c>
      <c r="F3829">
        <v>516</v>
      </c>
      <c r="G3829">
        <v>448</v>
      </c>
      <c r="H3829">
        <v>86.821705426356601</v>
      </c>
      <c r="I3829">
        <v>249</v>
      </c>
      <c r="J3829">
        <v>2</v>
      </c>
      <c r="K3829">
        <v>46</v>
      </c>
      <c r="L3829">
        <v>174</v>
      </c>
    </row>
    <row r="3830" spans="1:12" x14ac:dyDescent="0.35">
      <c r="A3830" t="str">
        <f t="shared" si="60"/>
        <v>31 DayOctober-December 2024WOSCANUrological</v>
      </c>
      <c r="B3830" t="s">
        <v>199</v>
      </c>
      <c r="C3830" t="s">
        <v>198</v>
      </c>
      <c r="D3830" t="s">
        <v>10</v>
      </c>
      <c r="E3830" t="s">
        <v>161</v>
      </c>
      <c r="F3830">
        <v>768</v>
      </c>
      <c r="G3830">
        <v>685</v>
      </c>
      <c r="H3830">
        <v>89.1927083333333</v>
      </c>
      <c r="I3830">
        <v>117</v>
      </c>
      <c r="J3830">
        <v>2</v>
      </c>
      <c r="K3830">
        <v>32</v>
      </c>
      <c r="L3830">
        <v>44</v>
      </c>
    </row>
    <row r="3831" spans="1:12" x14ac:dyDescent="0.35">
      <c r="A3831" t="str">
        <f t="shared" si="60"/>
        <v>31 DayOctober-December 2024NCAUrology - Bladder</v>
      </c>
      <c r="B3831" t="s">
        <v>199</v>
      </c>
      <c r="C3831" t="s">
        <v>198</v>
      </c>
      <c r="D3831" t="s">
        <v>150</v>
      </c>
      <c r="E3831" t="s">
        <v>157</v>
      </c>
      <c r="F3831">
        <v>74</v>
      </c>
      <c r="G3831">
        <v>45</v>
      </c>
      <c r="H3831">
        <v>60.8108108108108</v>
      </c>
      <c r="I3831">
        <v>133</v>
      </c>
      <c r="J3831">
        <v>28</v>
      </c>
      <c r="K3831">
        <v>74</v>
      </c>
      <c r="L3831">
        <v>84</v>
      </c>
    </row>
    <row r="3832" spans="1:12" x14ac:dyDescent="0.35">
      <c r="A3832" t="str">
        <f t="shared" si="60"/>
        <v>31 DayOctober-December 2024NHS Ayrshire &amp; ArranUrology - Bladder</v>
      </c>
      <c r="B3832" t="s">
        <v>199</v>
      </c>
      <c r="C3832" t="s">
        <v>198</v>
      </c>
      <c r="D3832" t="s">
        <v>162</v>
      </c>
      <c r="E3832" t="s">
        <v>157</v>
      </c>
      <c r="F3832">
        <v>22</v>
      </c>
      <c r="G3832">
        <v>20</v>
      </c>
      <c r="H3832">
        <v>90.909090909090907</v>
      </c>
      <c r="I3832">
        <v>43</v>
      </c>
      <c r="J3832">
        <v>12</v>
      </c>
    </row>
    <row r="3833" spans="1:12" x14ac:dyDescent="0.35">
      <c r="A3833" t="str">
        <f t="shared" si="60"/>
        <v>31 DayOctober-December 2024NHS BordersUrology - Bladder</v>
      </c>
      <c r="B3833" t="s">
        <v>199</v>
      </c>
      <c r="C3833" t="s">
        <v>198</v>
      </c>
      <c r="D3833" t="s">
        <v>0</v>
      </c>
      <c r="E3833" t="s">
        <v>157</v>
      </c>
      <c r="F3833">
        <v>3</v>
      </c>
      <c r="G3833">
        <v>3</v>
      </c>
      <c r="H3833">
        <v>100</v>
      </c>
      <c r="I3833">
        <v>29</v>
      </c>
      <c r="J3833">
        <v>15</v>
      </c>
    </row>
    <row r="3834" spans="1:12" x14ac:dyDescent="0.35">
      <c r="A3834" t="str">
        <f t="shared" si="60"/>
        <v>31 DayOctober-December 2024NHS Dumfries &amp; GallowayUrology - Bladder</v>
      </c>
      <c r="B3834" t="s">
        <v>199</v>
      </c>
      <c r="C3834" t="s">
        <v>198</v>
      </c>
      <c r="D3834" t="s">
        <v>163</v>
      </c>
      <c r="E3834" t="s">
        <v>157</v>
      </c>
      <c r="F3834">
        <v>6</v>
      </c>
      <c r="G3834">
        <v>5</v>
      </c>
      <c r="H3834">
        <v>83.3333333333333</v>
      </c>
      <c r="I3834">
        <v>38</v>
      </c>
      <c r="J3834">
        <v>26</v>
      </c>
    </row>
    <row r="3835" spans="1:12" x14ac:dyDescent="0.35">
      <c r="A3835" t="str">
        <f t="shared" si="60"/>
        <v>31 DayOctober-December 2024NHS FifeUrology - Bladder</v>
      </c>
      <c r="B3835" t="s">
        <v>199</v>
      </c>
      <c r="C3835" t="s">
        <v>198</v>
      </c>
      <c r="D3835" t="s">
        <v>164</v>
      </c>
      <c r="E3835" t="s">
        <v>157</v>
      </c>
      <c r="F3835">
        <v>8</v>
      </c>
      <c r="G3835">
        <v>4</v>
      </c>
      <c r="H3835">
        <v>50</v>
      </c>
      <c r="I3835">
        <v>85</v>
      </c>
      <c r="J3835">
        <v>30</v>
      </c>
    </row>
    <row r="3836" spans="1:12" x14ac:dyDescent="0.35">
      <c r="A3836" t="str">
        <f t="shared" si="60"/>
        <v>31 DayOctober-December 2024NHS Forth ValleyUrology - Bladder</v>
      </c>
      <c r="B3836" t="s">
        <v>199</v>
      </c>
      <c r="C3836" t="s">
        <v>198</v>
      </c>
      <c r="D3836" t="s">
        <v>165</v>
      </c>
      <c r="E3836" t="s">
        <v>157</v>
      </c>
      <c r="F3836">
        <v>6</v>
      </c>
      <c r="G3836">
        <v>6</v>
      </c>
      <c r="H3836">
        <v>100</v>
      </c>
      <c r="I3836">
        <v>30</v>
      </c>
      <c r="J3836">
        <v>24</v>
      </c>
    </row>
    <row r="3837" spans="1:12" x14ac:dyDescent="0.35">
      <c r="A3837" t="str">
        <f t="shared" si="60"/>
        <v>31 DayOctober-December 2024NHS GrampianUrology - Bladder</v>
      </c>
      <c r="B3837" t="s">
        <v>199</v>
      </c>
      <c r="C3837" t="s">
        <v>198</v>
      </c>
      <c r="D3837" t="s">
        <v>166</v>
      </c>
      <c r="E3837" t="s">
        <v>157</v>
      </c>
      <c r="F3837">
        <v>42</v>
      </c>
      <c r="G3837">
        <v>19</v>
      </c>
      <c r="H3837">
        <v>45.238095238095198</v>
      </c>
      <c r="I3837">
        <v>133</v>
      </c>
      <c r="J3837">
        <v>36</v>
      </c>
      <c r="K3837">
        <v>80</v>
      </c>
      <c r="L3837">
        <v>97</v>
      </c>
    </row>
    <row r="3838" spans="1:12" x14ac:dyDescent="0.35">
      <c r="A3838" t="str">
        <f t="shared" si="60"/>
        <v>31 DayOctober-December 2024NHS Greater Glasgow &amp; ClydeUrology - Bladder</v>
      </c>
      <c r="B3838" t="s">
        <v>199</v>
      </c>
      <c r="C3838" t="s">
        <v>198</v>
      </c>
      <c r="D3838" t="s">
        <v>11</v>
      </c>
      <c r="E3838" t="s">
        <v>157</v>
      </c>
      <c r="F3838">
        <v>27</v>
      </c>
      <c r="G3838">
        <v>13</v>
      </c>
      <c r="H3838">
        <v>48.148148148148103</v>
      </c>
      <c r="I3838">
        <v>69</v>
      </c>
      <c r="J3838">
        <v>35</v>
      </c>
    </row>
    <row r="3839" spans="1:12" x14ac:dyDescent="0.35">
      <c r="A3839" t="str">
        <f t="shared" si="60"/>
        <v>31 DayOctober-December 2024NHS HighlandUrology - Bladder</v>
      </c>
      <c r="B3839" t="s">
        <v>199</v>
      </c>
      <c r="C3839" t="s">
        <v>198</v>
      </c>
      <c r="D3839" t="s">
        <v>1</v>
      </c>
      <c r="E3839" t="s">
        <v>157</v>
      </c>
      <c r="F3839">
        <v>14</v>
      </c>
      <c r="G3839">
        <v>9</v>
      </c>
      <c r="H3839">
        <v>64.285714285714306</v>
      </c>
      <c r="I3839">
        <v>91</v>
      </c>
      <c r="J3839">
        <v>28</v>
      </c>
    </row>
    <row r="3840" spans="1:12" x14ac:dyDescent="0.35">
      <c r="A3840" t="str">
        <f t="shared" si="60"/>
        <v>31 DayOctober-December 2024NHS LanarkshireUrology - Bladder</v>
      </c>
      <c r="B3840" t="s">
        <v>199</v>
      </c>
      <c r="C3840" t="s">
        <v>198</v>
      </c>
      <c r="D3840" t="s">
        <v>2</v>
      </c>
      <c r="E3840" t="s">
        <v>157</v>
      </c>
      <c r="F3840">
        <v>17</v>
      </c>
      <c r="G3840">
        <v>12</v>
      </c>
      <c r="H3840">
        <v>70.588235294117695</v>
      </c>
      <c r="I3840">
        <v>78</v>
      </c>
      <c r="J3840">
        <v>20</v>
      </c>
    </row>
    <row r="3841" spans="1:12" x14ac:dyDescent="0.35">
      <c r="A3841" t="str">
        <f t="shared" si="60"/>
        <v>31 DayOctober-December 2024NHS LothianUrology - Bladder</v>
      </c>
      <c r="B3841" t="s">
        <v>199</v>
      </c>
      <c r="C3841" t="s">
        <v>198</v>
      </c>
      <c r="D3841" t="s">
        <v>3</v>
      </c>
      <c r="E3841" t="s">
        <v>157</v>
      </c>
      <c r="F3841">
        <v>41</v>
      </c>
      <c r="G3841">
        <v>29</v>
      </c>
      <c r="H3841">
        <v>70.731707317073202</v>
      </c>
      <c r="I3841">
        <v>83</v>
      </c>
      <c r="J3841">
        <v>22</v>
      </c>
      <c r="K3841">
        <v>38</v>
      </c>
      <c r="L3841">
        <v>47</v>
      </c>
    </row>
    <row r="3842" spans="1:12" x14ac:dyDescent="0.35">
      <c r="A3842" t="str">
        <f t="shared" si="60"/>
        <v>31 DayOctober-December 2024NHS ScotlandUrology - Bladder</v>
      </c>
      <c r="B3842" t="s">
        <v>199</v>
      </c>
      <c r="C3842" t="s">
        <v>198</v>
      </c>
      <c r="D3842" t="s">
        <v>8</v>
      </c>
      <c r="E3842" t="s">
        <v>157</v>
      </c>
      <c r="F3842">
        <v>204</v>
      </c>
      <c r="G3842">
        <v>137</v>
      </c>
      <c r="H3842">
        <v>67.156862745097996</v>
      </c>
      <c r="I3842">
        <v>133</v>
      </c>
      <c r="J3842">
        <v>24</v>
      </c>
      <c r="K3842">
        <v>58</v>
      </c>
      <c r="L3842">
        <v>74</v>
      </c>
    </row>
    <row r="3843" spans="1:12" x14ac:dyDescent="0.35">
      <c r="A3843" t="str">
        <f t="shared" si="60"/>
        <v>31 DayOctober-December 2024NHS TaysideUrology - Bladder</v>
      </c>
      <c r="B3843" t="s">
        <v>199</v>
      </c>
      <c r="C3843" t="s">
        <v>198</v>
      </c>
      <c r="D3843" t="s">
        <v>6</v>
      </c>
      <c r="E3843" t="s">
        <v>157</v>
      </c>
      <c r="F3843">
        <v>18</v>
      </c>
      <c r="G3843">
        <v>17</v>
      </c>
      <c r="H3843">
        <v>94.4444444444444</v>
      </c>
      <c r="I3843">
        <v>35</v>
      </c>
      <c r="J3843">
        <v>21</v>
      </c>
    </row>
    <row r="3844" spans="1:12" x14ac:dyDescent="0.35">
      <c r="A3844" t="str">
        <f t="shared" si="60"/>
        <v>31 DayOctober-December 2024SCANUrology - Bladder</v>
      </c>
      <c r="B3844" t="s">
        <v>199</v>
      </c>
      <c r="C3844" t="s">
        <v>198</v>
      </c>
      <c r="D3844" t="s">
        <v>9</v>
      </c>
      <c r="E3844" t="s">
        <v>157</v>
      </c>
      <c r="F3844">
        <v>58</v>
      </c>
      <c r="G3844">
        <v>41</v>
      </c>
      <c r="H3844">
        <v>70.689655172413794</v>
      </c>
      <c r="I3844">
        <v>85</v>
      </c>
      <c r="J3844">
        <v>23</v>
      </c>
      <c r="K3844">
        <v>38</v>
      </c>
      <c r="L3844">
        <v>48</v>
      </c>
    </row>
    <row r="3845" spans="1:12" x14ac:dyDescent="0.35">
      <c r="A3845" t="str">
        <f t="shared" si="60"/>
        <v>31 DayOctober-December 2024WOSCANUrology - Bladder</v>
      </c>
      <c r="B3845" t="s">
        <v>199</v>
      </c>
      <c r="C3845" t="s">
        <v>198</v>
      </c>
      <c r="D3845" t="s">
        <v>10</v>
      </c>
      <c r="E3845" t="s">
        <v>157</v>
      </c>
      <c r="F3845">
        <v>72</v>
      </c>
      <c r="G3845">
        <v>51</v>
      </c>
      <c r="H3845">
        <v>70.8333333333333</v>
      </c>
      <c r="I3845">
        <v>78</v>
      </c>
      <c r="J3845">
        <v>20</v>
      </c>
      <c r="K3845">
        <v>50</v>
      </c>
      <c r="L3845">
        <v>61</v>
      </c>
    </row>
    <row r="3846" spans="1:12" x14ac:dyDescent="0.35">
      <c r="A3846" t="str">
        <f t="shared" si="60"/>
        <v>31 DayOctober-December 2024NCAUrology - Other</v>
      </c>
      <c r="B3846" t="s">
        <v>199</v>
      </c>
      <c r="C3846" t="s">
        <v>198</v>
      </c>
      <c r="D3846" t="s">
        <v>150</v>
      </c>
      <c r="E3846" t="s">
        <v>158</v>
      </c>
      <c r="F3846">
        <v>77</v>
      </c>
      <c r="G3846">
        <v>66</v>
      </c>
      <c r="H3846">
        <v>85.714285714285694</v>
      </c>
      <c r="I3846">
        <v>211</v>
      </c>
      <c r="J3846">
        <v>13</v>
      </c>
      <c r="K3846">
        <v>58</v>
      </c>
      <c r="L3846">
        <v>138</v>
      </c>
    </row>
    <row r="3847" spans="1:12" x14ac:dyDescent="0.35">
      <c r="A3847" t="str">
        <f t="shared" si="60"/>
        <v>31 DayOctober-December 2024NHS Ayrshire &amp; ArranUrology - Other</v>
      </c>
      <c r="B3847" t="s">
        <v>199</v>
      </c>
      <c r="C3847" t="s">
        <v>198</v>
      </c>
      <c r="D3847" t="s">
        <v>162</v>
      </c>
      <c r="E3847" t="s">
        <v>158</v>
      </c>
      <c r="F3847">
        <v>8</v>
      </c>
      <c r="G3847">
        <v>7</v>
      </c>
      <c r="H3847">
        <v>87.5</v>
      </c>
      <c r="I3847">
        <v>33</v>
      </c>
      <c r="J3847">
        <v>3</v>
      </c>
    </row>
    <row r="3848" spans="1:12" x14ac:dyDescent="0.35">
      <c r="A3848" t="str">
        <f t="shared" si="60"/>
        <v>31 DayOctober-December 2024NHS BordersUrology - Other</v>
      </c>
      <c r="B3848" t="s">
        <v>199</v>
      </c>
      <c r="C3848" t="s">
        <v>198</v>
      </c>
      <c r="D3848" t="s">
        <v>0</v>
      </c>
      <c r="E3848" t="s">
        <v>158</v>
      </c>
      <c r="F3848">
        <v>3</v>
      </c>
      <c r="G3848">
        <v>3</v>
      </c>
      <c r="H3848">
        <v>100</v>
      </c>
      <c r="I3848">
        <v>21</v>
      </c>
      <c r="J3848">
        <v>0</v>
      </c>
    </row>
    <row r="3849" spans="1:12" x14ac:dyDescent="0.35">
      <c r="A3849" t="str">
        <f t="shared" si="60"/>
        <v>31 DayOctober-December 2024NHS Dumfries &amp; GallowayUrology - Other</v>
      </c>
      <c r="B3849" t="s">
        <v>199</v>
      </c>
      <c r="C3849" t="s">
        <v>198</v>
      </c>
      <c r="D3849" t="s">
        <v>163</v>
      </c>
      <c r="E3849" t="s">
        <v>158</v>
      </c>
      <c r="F3849">
        <v>4</v>
      </c>
      <c r="G3849">
        <v>4</v>
      </c>
      <c r="H3849">
        <v>100</v>
      </c>
      <c r="I3849">
        <v>27</v>
      </c>
      <c r="J3849">
        <v>0</v>
      </c>
    </row>
    <row r="3850" spans="1:12" x14ac:dyDescent="0.35">
      <c r="A3850" t="str">
        <f t="shared" si="60"/>
        <v>31 DayOctober-December 2024NHS FifeUrology - Other</v>
      </c>
      <c r="B3850" t="s">
        <v>199</v>
      </c>
      <c r="C3850" t="s">
        <v>198</v>
      </c>
      <c r="D3850" t="s">
        <v>164</v>
      </c>
      <c r="E3850" t="s">
        <v>158</v>
      </c>
      <c r="F3850">
        <v>15</v>
      </c>
      <c r="G3850">
        <v>11</v>
      </c>
      <c r="H3850">
        <v>73.3333333333333</v>
      </c>
      <c r="I3850">
        <v>79</v>
      </c>
      <c r="J3850">
        <v>17</v>
      </c>
    </row>
    <row r="3851" spans="1:12" x14ac:dyDescent="0.35">
      <c r="A3851" t="str">
        <f t="shared" si="60"/>
        <v>31 DayOctober-December 2024NHS Forth ValleyUrology - Other</v>
      </c>
      <c r="B3851" t="s">
        <v>199</v>
      </c>
      <c r="C3851" t="s">
        <v>198</v>
      </c>
      <c r="D3851" t="s">
        <v>165</v>
      </c>
      <c r="E3851" t="s">
        <v>158</v>
      </c>
      <c r="F3851">
        <v>16</v>
      </c>
      <c r="G3851">
        <v>12</v>
      </c>
      <c r="H3851">
        <v>75</v>
      </c>
      <c r="I3851">
        <v>38</v>
      </c>
      <c r="J3851">
        <v>11</v>
      </c>
    </row>
    <row r="3852" spans="1:12" x14ac:dyDescent="0.35">
      <c r="A3852" t="str">
        <f t="shared" si="60"/>
        <v>31 DayOctober-December 2024NHS GrampianUrology - Other</v>
      </c>
      <c r="B3852" t="s">
        <v>199</v>
      </c>
      <c r="C3852" t="s">
        <v>198</v>
      </c>
      <c r="D3852" t="s">
        <v>166</v>
      </c>
      <c r="E3852" t="s">
        <v>158</v>
      </c>
      <c r="F3852">
        <v>26</v>
      </c>
      <c r="G3852">
        <v>22</v>
      </c>
      <c r="H3852">
        <v>84.615384615384599</v>
      </c>
      <c r="I3852">
        <v>134</v>
      </c>
      <c r="J3852">
        <v>4</v>
      </c>
    </row>
    <row r="3853" spans="1:12" x14ac:dyDescent="0.35">
      <c r="A3853" t="str">
        <f t="shared" si="60"/>
        <v>31 DayOctober-December 2024NHS Greater Glasgow &amp; ClydeUrology - Other</v>
      </c>
      <c r="B3853" t="s">
        <v>199</v>
      </c>
      <c r="C3853" t="s">
        <v>198</v>
      </c>
      <c r="D3853" t="s">
        <v>11</v>
      </c>
      <c r="E3853" t="s">
        <v>158</v>
      </c>
      <c r="F3853">
        <v>112</v>
      </c>
      <c r="G3853">
        <v>107</v>
      </c>
      <c r="H3853">
        <v>95.535714285714306</v>
      </c>
      <c r="I3853">
        <v>44</v>
      </c>
      <c r="J3853">
        <v>19</v>
      </c>
      <c r="K3853">
        <v>27</v>
      </c>
      <c r="L3853">
        <v>30</v>
      </c>
    </row>
    <row r="3854" spans="1:12" x14ac:dyDescent="0.35">
      <c r="A3854" t="str">
        <f t="shared" si="60"/>
        <v>31 DayOctober-December 2024NHS HighlandUrology - Other</v>
      </c>
      <c r="B3854" t="s">
        <v>199</v>
      </c>
      <c r="C3854" t="s">
        <v>198</v>
      </c>
      <c r="D3854" t="s">
        <v>1</v>
      </c>
      <c r="E3854" t="s">
        <v>158</v>
      </c>
      <c r="F3854">
        <v>17</v>
      </c>
      <c r="G3854">
        <v>16</v>
      </c>
      <c r="H3854">
        <v>94.117647058823493</v>
      </c>
      <c r="I3854">
        <v>65</v>
      </c>
      <c r="J3854">
        <v>13</v>
      </c>
    </row>
    <row r="3855" spans="1:12" x14ac:dyDescent="0.35">
      <c r="A3855" t="str">
        <f t="shared" si="60"/>
        <v>31 DayOctober-December 2024NHS LanarkshireUrology - Other</v>
      </c>
      <c r="B3855" t="s">
        <v>199</v>
      </c>
      <c r="C3855" t="s">
        <v>198</v>
      </c>
      <c r="D3855" t="s">
        <v>2</v>
      </c>
      <c r="E3855" t="s">
        <v>158</v>
      </c>
      <c r="F3855">
        <v>9</v>
      </c>
      <c r="G3855">
        <v>7</v>
      </c>
      <c r="H3855">
        <v>77.7777777777778</v>
      </c>
      <c r="I3855">
        <v>69</v>
      </c>
      <c r="J3855">
        <v>2</v>
      </c>
    </row>
    <row r="3856" spans="1:12" x14ac:dyDescent="0.35">
      <c r="A3856" t="str">
        <f t="shared" si="60"/>
        <v>31 DayOctober-December 2024NHS LothianUrology - Other</v>
      </c>
      <c r="B3856" t="s">
        <v>199</v>
      </c>
      <c r="C3856" t="s">
        <v>198</v>
      </c>
      <c r="D3856" t="s">
        <v>3</v>
      </c>
      <c r="E3856" t="s">
        <v>158</v>
      </c>
      <c r="F3856">
        <v>65</v>
      </c>
      <c r="G3856">
        <v>61</v>
      </c>
      <c r="H3856">
        <v>93.846153846153797</v>
      </c>
      <c r="I3856">
        <v>54</v>
      </c>
      <c r="J3856">
        <v>8</v>
      </c>
      <c r="K3856">
        <v>29</v>
      </c>
      <c r="L3856">
        <v>37</v>
      </c>
    </row>
    <row r="3857" spans="1:12" x14ac:dyDescent="0.35">
      <c r="A3857" t="str">
        <f t="shared" si="60"/>
        <v>31 DayOctober-December 2024NHS ScotlandUrology - Other</v>
      </c>
      <c r="B3857" t="s">
        <v>199</v>
      </c>
      <c r="C3857" t="s">
        <v>198</v>
      </c>
      <c r="D3857" t="s">
        <v>8</v>
      </c>
      <c r="E3857" t="s">
        <v>158</v>
      </c>
      <c r="F3857">
        <v>309</v>
      </c>
      <c r="G3857">
        <v>278</v>
      </c>
      <c r="H3857">
        <v>89.967637540453097</v>
      </c>
      <c r="I3857">
        <v>211</v>
      </c>
      <c r="J3857">
        <v>13</v>
      </c>
      <c r="K3857">
        <v>31</v>
      </c>
      <c r="L3857">
        <v>46</v>
      </c>
    </row>
    <row r="3858" spans="1:12" x14ac:dyDescent="0.35">
      <c r="A3858" t="str">
        <f t="shared" ref="A3858:A3921" si="61">CONCATENATE(B3858,C3858,D3858,E3858)</f>
        <v>31 DayOctober-December 2024NHS ShetlandUrology - Other</v>
      </c>
      <c r="B3858" t="s">
        <v>199</v>
      </c>
      <c r="C3858" t="s">
        <v>198</v>
      </c>
      <c r="D3858" t="s">
        <v>5</v>
      </c>
      <c r="E3858" t="s">
        <v>158</v>
      </c>
      <c r="F3858">
        <v>1</v>
      </c>
      <c r="G3858">
        <v>1</v>
      </c>
      <c r="H3858">
        <v>100</v>
      </c>
      <c r="I3858">
        <v>0</v>
      </c>
    </row>
    <row r="3859" spans="1:12" x14ac:dyDescent="0.35">
      <c r="A3859" t="str">
        <f t="shared" si="61"/>
        <v>31 DayOctober-December 2024NHS TaysideUrology - Other</v>
      </c>
      <c r="B3859" t="s">
        <v>199</v>
      </c>
      <c r="C3859" t="s">
        <v>198</v>
      </c>
      <c r="D3859" t="s">
        <v>6</v>
      </c>
      <c r="E3859" t="s">
        <v>158</v>
      </c>
      <c r="F3859">
        <v>33</v>
      </c>
      <c r="G3859">
        <v>27</v>
      </c>
      <c r="H3859">
        <v>81.818181818181799</v>
      </c>
      <c r="I3859">
        <v>211</v>
      </c>
      <c r="J3859">
        <v>19</v>
      </c>
    </row>
    <row r="3860" spans="1:12" x14ac:dyDescent="0.35">
      <c r="A3860" t="str">
        <f t="shared" si="61"/>
        <v>31 DayOctober-December 2024SCANUrology - Other</v>
      </c>
      <c r="B3860" t="s">
        <v>199</v>
      </c>
      <c r="C3860" t="s">
        <v>198</v>
      </c>
      <c r="D3860" t="s">
        <v>9</v>
      </c>
      <c r="E3860" t="s">
        <v>158</v>
      </c>
      <c r="F3860">
        <v>87</v>
      </c>
      <c r="G3860">
        <v>79</v>
      </c>
      <c r="H3860">
        <v>90.804597701149405</v>
      </c>
      <c r="I3860">
        <v>79</v>
      </c>
      <c r="J3860">
        <v>8</v>
      </c>
      <c r="K3860">
        <v>30</v>
      </c>
      <c r="L3860">
        <v>46</v>
      </c>
    </row>
    <row r="3861" spans="1:12" x14ac:dyDescent="0.35">
      <c r="A3861" t="str">
        <f t="shared" si="61"/>
        <v>31 DayOctober-December 2024WOSCANUrology - Other</v>
      </c>
      <c r="B3861" t="s">
        <v>199</v>
      </c>
      <c r="C3861" t="s">
        <v>198</v>
      </c>
      <c r="D3861" t="s">
        <v>10</v>
      </c>
      <c r="E3861" t="s">
        <v>158</v>
      </c>
      <c r="F3861">
        <v>145</v>
      </c>
      <c r="G3861">
        <v>133</v>
      </c>
      <c r="H3861">
        <v>91.724137931034505</v>
      </c>
      <c r="I3861">
        <v>69</v>
      </c>
      <c r="J3861">
        <v>17</v>
      </c>
      <c r="K3861">
        <v>30</v>
      </c>
      <c r="L3861">
        <v>37</v>
      </c>
    </row>
    <row r="3862" spans="1:12" x14ac:dyDescent="0.35">
      <c r="A3862" t="str">
        <f t="shared" si="61"/>
        <v>31 DayOctober-December 2024NCAUrology - Prostate</v>
      </c>
      <c r="B3862" t="s">
        <v>199</v>
      </c>
      <c r="C3862" t="s">
        <v>198</v>
      </c>
      <c r="D3862" t="s">
        <v>150</v>
      </c>
      <c r="E3862" t="s">
        <v>159</v>
      </c>
      <c r="F3862">
        <v>379</v>
      </c>
      <c r="G3862">
        <v>335</v>
      </c>
      <c r="H3862">
        <v>88.390501319261205</v>
      </c>
      <c r="I3862">
        <v>133</v>
      </c>
      <c r="J3862">
        <v>2</v>
      </c>
      <c r="K3862">
        <v>36</v>
      </c>
      <c r="L3862">
        <v>55</v>
      </c>
    </row>
    <row r="3863" spans="1:12" x14ac:dyDescent="0.35">
      <c r="A3863" t="str">
        <f t="shared" si="61"/>
        <v>31 DayOctober-December 2024NHS Ayrshire &amp; ArranUrology - Prostate</v>
      </c>
      <c r="B3863" t="s">
        <v>199</v>
      </c>
      <c r="C3863" t="s">
        <v>198</v>
      </c>
      <c r="D3863" t="s">
        <v>162</v>
      </c>
      <c r="E3863" t="s">
        <v>159</v>
      </c>
      <c r="F3863">
        <v>90</v>
      </c>
      <c r="G3863">
        <v>76</v>
      </c>
      <c r="H3863">
        <v>84.4444444444444</v>
      </c>
      <c r="I3863">
        <v>117</v>
      </c>
      <c r="J3863">
        <v>3</v>
      </c>
      <c r="K3863">
        <v>48</v>
      </c>
      <c r="L3863">
        <v>62</v>
      </c>
    </row>
    <row r="3864" spans="1:12" x14ac:dyDescent="0.35">
      <c r="A3864" t="str">
        <f t="shared" si="61"/>
        <v>31 DayOctober-December 2024NHS BordersUrology - Prostate</v>
      </c>
      <c r="B3864" t="s">
        <v>199</v>
      </c>
      <c r="C3864" t="s">
        <v>198</v>
      </c>
      <c r="D3864" t="s">
        <v>0</v>
      </c>
      <c r="E3864" t="s">
        <v>159</v>
      </c>
      <c r="F3864">
        <v>39</v>
      </c>
      <c r="G3864">
        <v>39</v>
      </c>
      <c r="H3864">
        <v>100</v>
      </c>
      <c r="I3864">
        <v>11</v>
      </c>
      <c r="J3864">
        <v>0</v>
      </c>
    </row>
    <row r="3865" spans="1:12" x14ac:dyDescent="0.35">
      <c r="A3865" t="str">
        <f t="shared" si="61"/>
        <v>31 DayOctober-December 2024NHS Dumfries &amp; GallowayUrology - Prostate</v>
      </c>
      <c r="B3865" t="s">
        <v>199</v>
      </c>
      <c r="C3865" t="s">
        <v>198</v>
      </c>
      <c r="D3865" t="s">
        <v>163</v>
      </c>
      <c r="E3865" t="s">
        <v>159</v>
      </c>
      <c r="F3865">
        <v>63</v>
      </c>
      <c r="G3865">
        <v>63</v>
      </c>
      <c r="H3865">
        <v>100</v>
      </c>
      <c r="I3865">
        <v>14</v>
      </c>
      <c r="J3865">
        <v>0</v>
      </c>
      <c r="K3865">
        <v>2</v>
      </c>
      <c r="L3865">
        <v>5</v>
      </c>
    </row>
    <row r="3866" spans="1:12" x14ac:dyDescent="0.35">
      <c r="A3866" t="str">
        <f t="shared" si="61"/>
        <v>31 DayOctober-December 2024NHS FifeUrology - Prostate</v>
      </c>
      <c r="B3866" t="s">
        <v>199</v>
      </c>
      <c r="C3866" t="s">
        <v>198</v>
      </c>
      <c r="D3866" t="s">
        <v>164</v>
      </c>
      <c r="E3866" t="s">
        <v>159</v>
      </c>
      <c r="F3866">
        <v>81</v>
      </c>
      <c r="G3866">
        <v>75</v>
      </c>
      <c r="H3866">
        <v>92.592592592592595</v>
      </c>
      <c r="I3866">
        <v>148</v>
      </c>
      <c r="J3866">
        <v>0</v>
      </c>
      <c r="K3866">
        <v>18</v>
      </c>
      <c r="L3866">
        <v>73</v>
      </c>
    </row>
    <row r="3867" spans="1:12" x14ac:dyDescent="0.35">
      <c r="A3867" t="str">
        <f t="shared" si="61"/>
        <v>31 DayOctober-December 2024NHS Forth ValleyUrology - Prostate</v>
      </c>
      <c r="B3867" t="s">
        <v>199</v>
      </c>
      <c r="C3867" t="s">
        <v>198</v>
      </c>
      <c r="D3867" t="s">
        <v>165</v>
      </c>
      <c r="E3867" t="s">
        <v>159</v>
      </c>
      <c r="F3867">
        <v>56</v>
      </c>
      <c r="G3867">
        <v>56</v>
      </c>
      <c r="H3867">
        <v>100</v>
      </c>
      <c r="I3867">
        <v>22</v>
      </c>
      <c r="J3867">
        <v>0</v>
      </c>
      <c r="K3867">
        <v>6</v>
      </c>
      <c r="L3867">
        <v>8</v>
      </c>
    </row>
    <row r="3868" spans="1:12" x14ac:dyDescent="0.35">
      <c r="A3868" t="str">
        <f t="shared" si="61"/>
        <v>31 DayOctober-December 2024NHS GrampianUrology - Prostate</v>
      </c>
      <c r="B3868" t="s">
        <v>199</v>
      </c>
      <c r="C3868" t="s">
        <v>198</v>
      </c>
      <c r="D3868" t="s">
        <v>166</v>
      </c>
      <c r="E3868" t="s">
        <v>159</v>
      </c>
      <c r="F3868">
        <v>188</v>
      </c>
      <c r="G3868">
        <v>145</v>
      </c>
      <c r="H3868">
        <v>77.127659574468098</v>
      </c>
      <c r="I3868">
        <v>133</v>
      </c>
      <c r="J3868">
        <v>2</v>
      </c>
      <c r="K3868">
        <v>55</v>
      </c>
      <c r="L3868">
        <v>71</v>
      </c>
    </row>
    <row r="3869" spans="1:12" x14ac:dyDescent="0.35">
      <c r="A3869" t="str">
        <f t="shared" si="61"/>
        <v>31 DayOctober-December 2024NHS Greater Glasgow &amp; ClydeUrology - Prostate</v>
      </c>
      <c r="B3869" t="s">
        <v>199</v>
      </c>
      <c r="C3869" t="s">
        <v>198</v>
      </c>
      <c r="D3869" t="s">
        <v>11</v>
      </c>
      <c r="E3869" t="s">
        <v>159</v>
      </c>
      <c r="F3869">
        <v>293</v>
      </c>
      <c r="G3869">
        <v>260</v>
      </c>
      <c r="H3869">
        <v>88.737201365187701</v>
      </c>
      <c r="I3869">
        <v>62</v>
      </c>
      <c r="J3869">
        <v>2</v>
      </c>
      <c r="K3869">
        <v>32</v>
      </c>
      <c r="L3869">
        <v>39</v>
      </c>
    </row>
    <row r="3870" spans="1:12" x14ac:dyDescent="0.35">
      <c r="A3870" t="str">
        <f t="shared" si="61"/>
        <v>31 DayOctober-December 2024NHS HighlandUrology - Prostate</v>
      </c>
      <c r="B3870" t="s">
        <v>199</v>
      </c>
      <c r="C3870" t="s">
        <v>198</v>
      </c>
      <c r="D3870" t="s">
        <v>1</v>
      </c>
      <c r="E3870" t="s">
        <v>159</v>
      </c>
      <c r="F3870">
        <v>85</v>
      </c>
      <c r="G3870">
        <v>84</v>
      </c>
      <c r="H3870">
        <v>98.823529411764696</v>
      </c>
      <c r="I3870">
        <v>40</v>
      </c>
      <c r="J3870">
        <v>0</v>
      </c>
      <c r="K3870">
        <v>2</v>
      </c>
      <c r="L3870">
        <v>3</v>
      </c>
    </row>
    <row r="3871" spans="1:12" x14ac:dyDescent="0.35">
      <c r="A3871" t="str">
        <f t="shared" si="61"/>
        <v>31 DayOctober-December 2024NHS LanarkshireUrology - Prostate</v>
      </c>
      <c r="B3871" t="s">
        <v>199</v>
      </c>
      <c r="C3871" t="s">
        <v>198</v>
      </c>
      <c r="D3871" t="s">
        <v>2</v>
      </c>
      <c r="E3871" t="s">
        <v>159</v>
      </c>
      <c r="F3871">
        <v>112</v>
      </c>
      <c r="G3871">
        <v>109</v>
      </c>
      <c r="H3871">
        <v>97.321428571428598</v>
      </c>
      <c r="I3871">
        <v>94</v>
      </c>
      <c r="J3871">
        <v>0</v>
      </c>
      <c r="K3871">
        <v>2</v>
      </c>
      <c r="L3871">
        <v>2</v>
      </c>
    </row>
    <row r="3872" spans="1:12" x14ac:dyDescent="0.35">
      <c r="A3872" t="str">
        <f t="shared" si="61"/>
        <v>31 DayOctober-December 2024NHS LothianUrology - Prostate</v>
      </c>
      <c r="B3872" t="s">
        <v>199</v>
      </c>
      <c r="C3872" t="s">
        <v>198</v>
      </c>
      <c r="D3872" t="s">
        <v>3</v>
      </c>
      <c r="E3872" t="s">
        <v>159</v>
      </c>
      <c r="F3872">
        <v>188</v>
      </c>
      <c r="G3872">
        <v>151</v>
      </c>
      <c r="H3872">
        <v>80.319148936170194</v>
      </c>
      <c r="I3872">
        <v>249</v>
      </c>
      <c r="J3872">
        <v>2</v>
      </c>
      <c r="K3872">
        <v>201</v>
      </c>
      <c r="L3872">
        <v>215</v>
      </c>
    </row>
    <row r="3873" spans="1:12" x14ac:dyDescent="0.35">
      <c r="A3873" t="str">
        <f t="shared" si="61"/>
        <v>31 DayOctober-December 2024NHS OrkneyUrology - Prostate</v>
      </c>
      <c r="B3873" t="s">
        <v>199</v>
      </c>
      <c r="C3873" t="s">
        <v>198</v>
      </c>
      <c r="D3873" t="s">
        <v>4</v>
      </c>
      <c r="E3873" t="s">
        <v>159</v>
      </c>
      <c r="F3873">
        <v>1</v>
      </c>
      <c r="G3873">
        <v>1</v>
      </c>
      <c r="H3873">
        <v>100</v>
      </c>
      <c r="I3873">
        <v>0</v>
      </c>
    </row>
    <row r="3874" spans="1:12" x14ac:dyDescent="0.35">
      <c r="A3874" t="str">
        <f t="shared" si="61"/>
        <v>31 DayOctober-December 2024NHS ScotlandUrology - Prostate</v>
      </c>
      <c r="B3874" t="s">
        <v>199</v>
      </c>
      <c r="C3874" t="s">
        <v>198</v>
      </c>
      <c r="D3874" t="s">
        <v>8</v>
      </c>
      <c r="E3874" t="s">
        <v>159</v>
      </c>
      <c r="F3874">
        <v>1301</v>
      </c>
      <c r="G3874">
        <v>1164</v>
      </c>
      <c r="H3874">
        <v>89.469638739431204</v>
      </c>
      <c r="I3874">
        <v>249</v>
      </c>
      <c r="J3874">
        <v>2</v>
      </c>
      <c r="K3874">
        <v>32</v>
      </c>
      <c r="L3874">
        <v>61</v>
      </c>
    </row>
    <row r="3875" spans="1:12" x14ac:dyDescent="0.35">
      <c r="A3875" t="str">
        <f t="shared" si="61"/>
        <v>31 DayOctober-December 2024NHS ShetlandUrology - Prostate</v>
      </c>
      <c r="B3875" t="s">
        <v>199</v>
      </c>
      <c r="C3875" t="s">
        <v>198</v>
      </c>
      <c r="D3875" t="s">
        <v>5</v>
      </c>
      <c r="E3875" t="s">
        <v>159</v>
      </c>
      <c r="F3875">
        <v>10</v>
      </c>
      <c r="G3875">
        <v>10</v>
      </c>
      <c r="H3875">
        <v>100</v>
      </c>
      <c r="I3875">
        <v>0</v>
      </c>
      <c r="J3875">
        <v>0</v>
      </c>
    </row>
    <row r="3876" spans="1:12" x14ac:dyDescent="0.35">
      <c r="A3876" t="str">
        <f t="shared" si="61"/>
        <v>31 DayOctober-December 2024NHS TaysideUrology - Prostate</v>
      </c>
      <c r="B3876" t="s">
        <v>199</v>
      </c>
      <c r="C3876" t="s">
        <v>198</v>
      </c>
      <c r="D3876" t="s">
        <v>6</v>
      </c>
      <c r="E3876" t="s">
        <v>159</v>
      </c>
      <c r="F3876">
        <v>92</v>
      </c>
      <c r="G3876">
        <v>92</v>
      </c>
      <c r="H3876">
        <v>100</v>
      </c>
      <c r="I3876">
        <v>22</v>
      </c>
      <c r="J3876">
        <v>2</v>
      </c>
      <c r="K3876">
        <v>2</v>
      </c>
      <c r="L3876">
        <v>2</v>
      </c>
    </row>
    <row r="3877" spans="1:12" x14ac:dyDescent="0.35">
      <c r="A3877" t="str">
        <f t="shared" si="61"/>
        <v>31 DayOctober-December 2024NHS Western IslesUrology - Prostate</v>
      </c>
      <c r="B3877" t="s">
        <v>199</v>
      </c>
      <c r="C3877" t="s">
        <v>198</v>
      </c>
      <c r="D3877" t="s">
        <v>7</v>
      </c>
      <c r="E3877" t="s">
        <v>159</v>
      </c>
      <c r="F3877">
        <v>3</v>
      </c>
      <c r="G3877">
        <v>3</v>
      </c>
      <c r="H3877">
        <v>100</v>
      </c>
      <c r="I3877">
        <v>2</v>
      </c>
      <c r="J3877">
        <v>2</v>
      </c>
    </row>
    <row r="3878" spans="1:12" x14ac:dyDescent="0.35">
      <c r="A3878" t="str">
        <f t="shared" si="61"/>
        <v>31 DayOctober-December 2024SCANUrology - Prostate</v>
      </c>
      <c r="B3878" t="s">
        <v>199</v>
      </c>
      <c r="C3878" t="s">
        <v>198</v>
      </c>
      <c r="D3878" t="s">
        <v>9</v>
      </c>
      <c r="E3878" t="s">
        <v>159</v>
      </c>
      <c r="F3878">
        <v>371</v>
      </c>
      <c r="G3878">
        <v>328</v>
      </c>
      <c r="H3878">
        <v>88.409703504043094</v>
      </c>
      <c r="I3878">
        <v>249</v>
      </c>
      <c r="J3878">
        <v>0</v>
      </c>
      <c r="K3878">
        <v>86</v>
      </c>
      <c r="L3878">
        <v>201</v>
      </c>
    </row>
    <row r="3879" spans="1:12" x14ac:dyDescent="0.35">
      <c r="A3879" t="str">
        <f t="shared" si="61"/>
        <v>31 DayOctober-December 2024WOSCANUrology - Prostate</v>
      </c>
      <c r="B3879" t="s">
        <v>199</v>
      </c>
      <c r="C3879" t="s">
        <v>198</v>
      </c>
      <c r="D3879" t="s">
        <v>10</v>
      </c>
      <c r="E3879" t="s">
        <v>159</v>
      </c>
      <c r="F3879">
        <v>551</v>
      </c>
      <c r="G3879">
        <v>501</v>
      </c>
      <c r="H3879">
        <v>90.925589836660606</v>
      </c>
      <c r="I3879">
        <v>117</v>
      </c>
      <c r="J3879">
        <v>2</v>
      </c>
      <c r="K3879">
        <v>28</v>
      </c>
      <c r="L3879">
        <v>40</v>
      </c>
    </row>
    <row r="3880" spans="1:12" x14ac:dyDescent="0.35">
      <c r="A3880" t="str">
        <f t="shared" si="61"/>
        <v/>
      </c>
      <c r="D3880"/>
      <c r="G3880"/>
    </row>
    <row r="3881" spans="1:12" x14ac:dyDescent="0.35">
      <c r="A3881" t="str">
        <f t="shared" si="61"/>
        <v/>
      </c>
      <c r="D3881"/>
      <c r="G3881"/>
    </row>
    <row r="3882" spans="1:12" x14ac:dyDescent="0.35">
      <c r="A3882" t="str">
        <f t="shared" si="61"/>
        <v/>
      </c>
      <c r="D3882"/>
      <c r="G3882"/>
    </row>
    <row r="3883" spans="1:12" x14ac:dyDescent="0.35">
      <c r="A3883" t="str">
        <f t="shared" si="61"/>
        <v/>
      </c>
      <c r="D3883"/>
      <c r="G3883"/>
    </row>
    <row r="3884" spans="1:12" x14ac:dyDescent="0.35">
      <c r="A3884" t="str">
        <f t="shared" si="61"/>
        <v/>
      </c>
      <c r="D3884"/>
      <c r="G3884"/>
    </row>
    <row r="3885" spans="1:12" x14ac:dyDescent="0.35">
      <c r="A3885" t="str">
        <f t="shared" si="61"/>
        <v/>
      </c>
      <c r="D3885"/>
      <c r="G3885"/>
    </row>
    <row r="3886" spans="1:12" x14ac:dyDescent="0.35">
      <c r="A3886" t="str">
        <f t="shared" si="61"/>
        <v/>
      </c>
      <c r="D3886"/>
      <c r="G3886"/>
    </row>
    <row r="3887" spans="1:12" x14ac:dyDescent="0.35">
      <c r="A3887" t="str">
        <f t="shared" si="61"/>
        <v/>
      </c>
      <c r="D3887"/>
      <c r="G3887"/>
    </row>
    <row r="3888" spans="1:12" x14ac:dyDescent="0.35">
      <c r="A3888" t="str">
        <f t="shared" si="61"/>
        <v/>
      </c>
      <c r="D3888"/>
      <c r="G3888"/>
    </row>
    <row r="3889" spans="1:7" x14ac:dyDescent="0.35">
      <c r="A3889" t="str">
        <f t="shared" si="61"/>
        <v/>
      </c>
      <c r="D3889"/>
      <c r="G3889"/>
    </row>
    <row r="3890" spans="1:7" x14ac:dyDescent="0.35">
      <c r="A3890" t="str">
        <f t="shared" si="61"/>
        <v/>
      </c>
      <c r="D3890"/>
      <c r="G3890"/>
    </row>
    <row r="3891" spans="1:7" x14ac:dyDescent="0.35">
      <c r="A3891" t="str">
        <f t="shared" si="61"/>
        <v/>
      </c>
      <c r="D3891"/>
      <c r="G3891"/>
    </row>
    <row r="3892" spans="1:7" x14ac:dyDescent="0.35">
      <c r="A3892" t="str">
        <f t="shared" si="61"/>
        <v/>
      </c>
      <c r="D3892"/>
      <c r="G3892"/>
    </row>
    <row r="3893" spans="1:7" x14ac:dyDescent="0.35">
      <c r="A3893" t="str">
        <f t="shared" si="61"/>
        <v/>
      </c>
      <c r="D3893"/>
      <c r="G3893"/>
    </row>
    <row r="3894" spans="1:7" x14ac:dyDescent="0.35">
      <c r="A3894" t="str">
        <f t="shared" si="61"/>
        <v/>
      </c>
      <c r="D3894"/>
      <c r="G3894"/>
    </row>
    <row r="3895" spans="1:7" x14ac:dyDescent="0.35">
      <c r="A3895" t="str">
        <f t="shared" si="61"/>
        <v/>
      </c>
      <c r="D3895"/>
      <c r="G3895"/>
    </row>
    <row r="3896" spans="1:7" x14ac:dyDescent="0.35">
      <c r="A3896" t="str">
        <f t="shared" si="61"/>
        <v/>
      </c>
      <c r="D3896"/>
      <c r="G3896"/>
    </row>
    <row r="3897" spans="1:7" x14ac:dyDescent="0.35">
      <c r="A3897" t="str">
        <f t="shared" si="61"/>
        <v/>
      </c>
      <c r="D3897"/>
      <c r="G3897"/>
    </row>
    <row r="3898" spans="1:7" x14ac:dyDescent="0.35">
      <c r="A3898" t="str">
        <f t="shared" si="61"/>
        <v/>
      </c>
      <c r="D3898"/>
      <c r="G3898"/>
    </row>
    <row r="3899" spans="1:7" x14ac:dyDescent="0.35">
      <c r="A3899" t="str">
        <f t="shared" si="61"/>
        <v/>
      </c>
      <c r="D3899"/>
      <c r="G3899"/>
    </row>
    <row r="3900" spans="1:7" x14ac:dyDescent="0.35">
      <c r="A3900" t="str">
        <f t="shared" si="61"/>
        <v/>
      </c>
      <c r="D3900"/>
      <c r="G3900"/>
    </row>
    <row r="3901" spans="1:7" x14ac:dyDescent="0.35">
      <c r="A3901" t="str">
        <f t="shared" si="61"/>
        <v/>
      </c>
      <c r="D3901"/>
      <c r="G3901"/>
    </row>
    <row r="3902" spans="1:7" x14ac:dyDescent="0.35">
      <c r="A3902" t="str">
        <f t="shared" si="61"/>
        <v/>
      </c>
      <c r="D3902"/>
      <c r="G3902"/>
    </row>
    <row r="3903" spans="1:7" x14ac:dyDescent="0.35">
      <c r="A3903" t="str">
        <f t="shared" si="61"/>
        <v/>
      </c>
      <c r="D3903"/>
      <c r="G3903"/>
    </row>
    <row r="3904" spans="1:7" x14ac:dyDescent="0.35">
      <c r="A3904" t="str">
        <f t="shared" si="61"/>
        <v/>
      </c>
      <c r="D3904"/>
      <c r="G3904"/>
    </row>
    <row r="3905" spans="1:12" x14ac:dyDescent="0.35">
      <c r="A3905" t="str">
        <f t="shared" si="61"/>
        <v/>
      </c>
      <c r="D3905"/>
      <c r="G3905"/>
    </row>
    <row r="3906" spans="1:12" x14ac:dyDescent="0.35">
      <c r="A3906" t="str">
        <f t="shared" si="61"/>
        <v/>
      </c>
      <c r="D3906"/>
      <c r="G3906"/>
    </row>
    <row r="3907" spans="1:12" x14ac:dyDescent="0.35">
      <c r="A3907" t="str">
        <f t="shared" si="61"/>
        <v/>
      </c>
      <c r="D3907"/>
      <c r="G3907"/>
    </row>
    <row r="3908" spans="1:12" x14ac:dyDescent="0.35">
      <c r="A3908" t="str">
        <f t="shared" si="61"/>
        <v/>
      </c>
      <c r="D3908"/>
      <c r="G3908"/>
    </row>
    <row r="3909" spans="1:12" x14ac:dyDescent="0.35">
      <c r="A3909" t="str">
        <f t="shared" si="61"/>
        <v/>
      </c>
      <c r="D3909"/>
      <c r="G3909"/>
    </row>
    <row r="3910" spans="1:12" x14ac:dyDescent="0.35">
      <c r="A3910" t="str">
        <f t="shared" si="61"/>
        <v/>
      </c>
      <c r="D3910"/>
      <c r="G3910"/>
    </row>
    <row r="3911" spans="1:12" x14ac:dyDescent="0.35">
      <c r="A3911" t="str">
        <f t="shared" si="61"/>
        <v/>
      </c>
      <c r="D3911"/>
      <c r="G3911"/>
    </row>
    <row r="3912" spans="1:12" x14ac:dyDescent="0.35">
      <c r="A3912" t="str">
        <f t="shared" si="61"/>
        <v/>
      </c>
      <c r="D3912"/>
      <c r="G3912"/>
    </row>
    <row r="3913" spans="1:12" x14ac:dyDescent="0.35">
      <c r="A3913" t="str">
        <f t="shared" si="61"/>
        <v/>
      </c>
      <c r="D3913"/>
      <c r="G3913"/>
    </row>
    <row r="3914" spans="1:12" x14ac:dyDescent="0.35">
      <c r="A3914" t="str">
        <f t="shared" si="61"/>
        <v/>
      </c>
      <c r="D3914"/>
      <c r="G3914"/>
    </row>
    <row r="3915" spans="1:12" x14ac:dyDescent="0.35">
      <c r="A3915" t="str">
        <f t="shared" si="61"/>
        <v/>
      </c>
      <c r="D3915"/>
      <c r="G3915"/>
    </row>
    <row r="3916" spans="1:12" x14ac:dyDescent="0.35">
      <c r="A3916" t="str">
        <f t="shared" si="61"/>
        <v/>
      </c>
      <c r="D3916"/>
      <c r="G3916"/>
    </row>
    <row r="3917" spans="1:12" x14ac:dyDescent="0.35">
      <c r="A3917" t="str">
        <f t="shared" si="61"/>
        <v/>
      </c>
      <c r="D3917"/>
      <c r="G3917"/>
    </row>
    <row r="3918" spans="1:12" x14ac:dyDescent="0.35">
      <c r="A3918" t="str">
        <f t="shared" si="61"/>
        <v/>
      </c>
      <c r="D3918"/>
      <c r="G3918"/>
    </row>
    <row r="3919" spans="1:12" x14ac:dyDescent="0.35">
      <c r="A3919" t="str">
        <f t="shared" si="61"/>
        <v/>
      </c>
      <c r="D3919"/>
      <c r="G3919"/>
    </row>
    <row r="3920" spans="1:12" x14ac:dyDescent="0.35">
      <c r="A3920" t="str">
        <f t="shared" si="61"/>
        <v/>
      </c>
      <c r="B3920" s="27"/>
      <c r="C3920" s="27"/>
      <c r="D3920" s="27"/>
      <c r="E3920" s="27"/>
      <c r="F3920" s="28"/>
      <c r="G3920" s="28"/>
      <c r="H3920" s="30"/>
      <c r="I3920" s="28"/>
      <c r="J3920" s="28"/>
      <c r="K3920" s="28"/>
      <c r="L3920" s="28"/>
    </row>
    <row r="3921" spans="1:10" x14ac:dyDescent="0.35">
      <c r="A3921" t="str">
        <f t="shared" si="61"/>
        <v/>
      </c>
      <c r="B3921" s="36"/>
      <c r="C3921" s="36"/>
      <c r="D3921" s="36"/>
      <c r="E3921" s="36"/>
      <c r="F3921" s="36"/>
      <c r="G3921" s="36"/>
      <c r="H3921" s="36"/>
      <c r="I3921" s="36"/>
      <c r="J3921" s="36"/>
    </row>
    <row r="3922" spans="1:10" x14ac:dyDescent="0.35">
      <c r="A3922" t="str">
        <f t="shared" ref="A3922:A3985" si="62">CONCATENATE(B3922,C3922,D3922,E3922)</f>
        <v/>
      </c>
      <c r="B3922" s="36"/>
      <c r="C3922" s="36"/>
      <c r="D3922" s="36"/>
      <c r="E3922" s="36"/>
      <c r="F3922" s="36"/>
      <c r="G3922" s="36"/>
      <c r="H3922" s="36"/>
      <c r="I3922" s="36"/>
      <c r="J3922" s="36"/>
    </row>
    <row r="3923" spans="1:10" x14ac:dyDescent="0.35">
      <c r="A3923" t="str">
        <f t="shared" si="62"/>
        <v/>
      </c>
      <c r="B3923" s="36"/>
      <c r="C3923" s="36"/>
      <c r="D3923" s="36"/>
      <c r="E3923" s="36"/>
      <c r="F3923" s="36"/>
      <c r="G3923" s="36"/>
      <c r="H3923" s="36"/>
      <c r="I3923" s="36"/>
      <c r="J3923" s="36"/>
    </row>
    <row r="3924" spans="1:10" x14ac:dyDescent="0.35">
      <c r="A3924" t="str">
        <f t="shared" si="62"/>
        <v/>
      </c>
      <c r="B3924" s="36"/>
      <c r="C3924" s="36"/>
      <c r="D3924" s="36"/>
      <c r="E3924" s="36"/>
      <c r="F3924" s="36"/>
      <c r="G3924" s="36"/>
      <c r="H3924" s="36"/>
      <c r="I3924" s="36"/>
      <c r="J3924" s="36"/>
    </row>
    <row r="3925" spans="1:10" x14ac:dyDescent="0.35">
      <c r="A3925" t="str">
        <f t="shared" si="62"/>
        <v/>
      </c>
      <c r="B3925" s="36"/>
      <c r="C3925" s="36"/>
      <c r="D3925" s="36"/>
      <c r="E3925" s="36"/>
      <c r="F3925" s="36"/>
      <c r="G3925" s="36"/>
      <c r="H3925" s="36"/>
      <c r="I3925" s="36"/>
      <c r="J3925" s="36"/>
    </row>
    <row r="3926" spans="1:10" x14ac:dyDescent="0.35">
      <c r="A3926" t="str">
        <f t="shared" si="62"/>
        <v/>
      </c>
      <c r="B3926" s="36"/>
      <c r="C3926" s="36"/>
      <c r="D3926" s="36"/>
      <c r="E3926" s="36"/>
      <c r="F3926" s="36"/>
      <c r="G3926" s="36"/>
      <c r="H3926" s="36"/>
      <c r="I3926" s="36"/>
      <c r="J3926" s="36"/>
    </row>
    <row r="3927" spans="1:10" x14ac:dyDescent="0.35">
      <c r="A3927" t="str">
        <f t="shared" si="62"/>
        <v/>
      </c>
      <c r="B3927" s="36"/>
      <c r="C3927" s="36"/>
      <c r="D3927" s="36"/>
      <c r="E3927" s="36"/>
      <c r="F3927" s="36"/>
      <c r="G3927" s="36"/>
      <c r="H3927" s="36"/>
      <c r="I3927" s="36"/>
      <c r="J3927" s="36"/>
    </row>
    <row r="3928" spans="1:10" x14ac:dyDescent="0.35">
      <c r="A3928" t="str">
        <f t="shared" si="62"/>
        <v/>
      </c>
      <c r="B3928" s="36"/>
      <c r="C3928" s="36"/>
      <c r="D3928" s="36"/>
      <c r="E3928" s="36"/>
      <c r="F3928" s="36"/>
      <c r="G3928" s="36"/>
      <c r="H3928" s="36"/>
      <c r="I3928" s="36"/>
      <c r="J3928" s="36"/>
    </row>
    <row r="3929" spans="1:10" x14ac:dyDescent="0.35">
      <c r="A3929" t="str">
        <f t="shared" si="62"/>
        <v/>
      </c>
      <c r="B3929" s="36"/>
      <c r="C3929" s="36"/>
      <c r="D3929" s="36"/>
      <c r="E3929" s="36"/>
      <c r="F3929" s="36"/>
      <c r="G3929" s="36"/>
      <c r="H3929" s="36"/>
      <c r="I3929" s="36"/>
      <c r="J3929" s="36"/>
    </row>
    <row r="3930" spans="1:10" x14ac:dyDescent="0.35">
      <c r="A3930" t="str">
        <f t="shared" si="62"/>
        <v/>
      </c>
      <c r="B3930" s="36"/>
      <c r="C3930" s="36"/>
      <c r="D3930" s="36"/>
      <c r="E3930" s="36"/>
      <c r="F3930" s="36"/>
      <c r="G3930" s="36"/>
      <c r="H3930" s="36"/>
      <c r="I3930" s="36"/>
      <c r="J3930" s="36"/>
    </row>
    <row r="3931" spans="1:10" x14ac:dyDescent="0.35">
      <c r="A3931" t="str">
        <f t="shared" si="62"/>
        <v/>
      </c>
      <c r="B3931" s="36"/>
      <c r="C3931" s="36"/>
      <c r="D3931" s="36"/>
      <c r="E3931" s="36"/>
      <c r="F3931" s="36"/>
      <c r="G3931" s="36"/>
      <c r="H3931" s="36"/>
      <c r="I3931" s="36"/>
      <c r="J3931" s="36"/>
    </row>
    <row r="3932" spans="1:10" x14ac:dyDescent="0.35">
      <c r="A3932" t="str">
        <f t="shared" si="62"/>
        <v/>
      </c>
      <c r="B3932" s="36"/>
      <c r="C3932" s="36"/>
      <c r="D3932" s="36"/>
      <c r="E3932" s="36"/>
      <c r="F3932" s="36"/>
      <c r="G3932" s="36"/>
      <c r="H3932" s="36"/>
      <c r="I3932" s="36"/>
      <c r="J3932" s="36"/>
    </row>
    <row r="3933" spans="1:10" x14ac:dyDescent="0.35">
      <c r="A3933" t="str">
        <f t="shared" si="62"/>
        <v/>
      </c>
      <c r="B3933" s="36"/>
      <c r="C3933" s="36"/>
      <c r="D3933" s="36"/>
      <c r="E3933" s="36"/>
      <c r="F3933" s="36"/>
      <c r="G3933" s="36"/>
      <c r="H3933" s="36"/>
      <c r="I3933" s="36"/>
      <c r="J3933" s="36"/>
    </row>
    <row r="3934" spans="1:10" x14ac:dyDescent="0.35">
      <c r="A3934" t="str">
        <f t="shared" si="62"/>
        <v/>
      </c>
      <c r="B3934" s="36"/>
      <c r="C3934" s="36"/>
      <c r="D3934" s="36"/>
      <c r="E3934" s="36"/>
      <c r="F3934" s="36"/>
      <c r="G3934" s="36"/>
      <c r="H3934" s="36"/>
      <c r="I3934" s="36"/>
      <c r="J3934" s="36"/>
    </row>
    <row r="3935" spans="1:10" x14ac:dyDescent="0.35">
      <c r="A3935" t="str">
        <f t="shared" si="62"/>
        <v/>
      </c>
      <c r="B3935" s="36"/>
      <c r="C3935" s="36"/>
      <c r="D3935" s="36"/>
      <c r="E3935" s="36"/>
      <c r="F3935" s="36"/>
      <c r="G3935" s="36"/>
      <c r="H3935" s="36"/>
      <c r="I3935" s="36"/>
      <c r="J3935" s="36"/>
    </row>
    <row r="3936" spans="1:10" x14ac:dyDescent="0.35">
      <c r="A3936" t="str">
        <f t="shared" si="62"/>
        <v/>
      </c>
      <c r="B3936" s="36"/>
      <c r="C3936" s="36"/>
      <c r="D3936" s="36"/>
      <c r="E3936" s="36"/>
      <c r="F3936" s="36"/>
      <c r="G3936" s="36"/>
      <c r="H3936" s="36"/>
      <c r="I3936" s="36"/>
      <c r="J3936" s="36"/>
    </row>
    <row r="3937" spans="1:10" x14ac:dyDescent="0.35">
      <c r="A3937" t="str">
        <f t="shared" si="62"/>
        <v/>
      </c>
      <c r="B3937" s="36"/>
      <c r="C3937" s="36"/>
      <c r="D3937" s="36"/>
      <c r="E3937" s="36"/>
      <c r="F3937" s="36"/>
      <c r="G3937" s="36"/>
      <c r="H3937" s="36"/>
      <c r="I3937" s="36"/>
      <c r="J3937" s="36"/>
    </row>
    <row r="3938" spans="1:10" x14ac:dyDescent="0.35">
      <c r="A3938" t="str">
        <f t="shared" si="62"/>
        <v/>
      </c>
      <c r="B3938" s="36"/>
      <c r="C3938" s="36"/>
      <c r="D3938" s="36"/>
      <c r="E3938" s="36"/>
      <c r="F3938" s="36"/>
      <c r="G3938" s="36"/>
      <c r="H3938" s="36"/>
      <c r="I3938" s="36"/>
      <c r="J3938" s="36"/>
    </row>
    <row r="3939" spans="1:10" x14ac:dyDescent="0.35">
      <c r="A3939" t="str">
        <f t="shared" si="62"/>
        <v/>
      </c>
      <c r="B3939" s="36"/>
      <c r="C3939" s="36"/>
      <c r="D3939" s="36"/>
      <c r="E3939" s="36"/>
      <c r="F3939" s="36"/>
      <c r="G3939" s="36"/>
      <c r="H3939" s="36"/>
      <c r="I3939" s="36"/>
      <c r="J3939" s="36"/>
    </row>
    <row r="3940" spans="1:10" x14ac:dyDescent="0.35">
      <c r="A3940" t="str">
        <f t="shared" si="62"/>
        <v/>
      </c>
      <c r="B3940" s="36"/>
      <c r="C3940" s="36"/>
      <c r="D3940" s="36"/>
      <c r="E3940" s="36"/>
      <c r="F3940" s="36"/>
      <c r="G3940" s="36"/>
      <c r="H3940" s="36"/>
      <c r="I3940" s="36"/>
      <c r="J3940" s="36"/>
    </row>
    <row r="3941" spans="1:10" x14ac:dyDescent="0.35">
      <c r="A3941" t="str">
        <f t="shared" si="62"/>
        <v/>
      </c>
      <c r="B3941" s="36"/>
      <c r="C3941" s="36"/>
      <c r="D3941" s="36"/>
      <c r="E3941" s="36"/>
      <c r="F3941" s="36"/>
      <c r="G3941" s="36"/>
      <c r="H3941" s="36"/>
      <c r="I3941" s="36"/>
      <c r="J3941" s="36"/>
    </row>
    <row r="3942" spans="1:10" x14ac:dyDescent="0.35">
      <c r="A3942" t="str">
        <f t="shared" si="62"/>
        <v/>
      </c>
      <c r="B3942" s="36"/>
      <c r="C3942" s="36"/>
      <c r="D3942" s="36"/>
      <c r="E3942" s="36"/>
      <c r="F3942" s="36"/>
      <c r="G3942" s="36"/>
      <c r="H3942" s="36"/>
      <c r="I3942" s="36"/>
      <c r="J3942" s="36"/>
    </row>
    <row r="3943" spans="1:10" x14ac:dyDescent="0.35">
      <c r="A3943" t="str">
        <f t="shared" si="62"/>
        <v/>
      </c>
      <c r="B3943" s="36"/>
      <c r="C3943" s="36"/>
      <c r="D3943" s="36"/>
      <c r="E3943" s="36"/>
      <c r="F3943" s="36"/>
      <c r="G3943" s="36"/>
      <c r="H3943" s="36"/>
      <c r="I3943" s="36"/>
      <c r="J3943" s="36"/>
    </row>
    <row r="3944" spans="1:10" x14ac:dyDescent="0.35">
      <c r="A3944" t="str">
        <f t="shared" si="62"/>
        <v/>
      </c>
      <c r="B3944" s="36"/>
      <c r="C3944" s="36"/>
      <c r="D3944" s="36"/>
      <c r="E3944" s="36"/>
      <c r="F3944" s="36"/>
      <c r="G3944" s="36"/>
      <c r="H3944" s="36"/>
      <c r="I3944" s="36"/>
      <c r="J3944" s="36"/>
    </row>
    <row r="3945" spans="1:10" x14ac:dyDescent="0.35">
      <c r="A3945" t="str">
        <f t="shared" si="62"/>
        <v/>
      </c>
      <c r="B3945" s="36"/>
      <c r="C3945" s="36"/>
      <c r="D3945" s="36"/>
      <c r="E3945" s="36"/>
      <c r="F3945" s="36"/>
      <c r="G3945" s="36"/>
      <c r="H3945" s="36"/>
      <c r="I3945" s="36"/>
      <c r="J3945" s="36"/>
    </row>
    <row r="3946" spans="1:10" x14ac:dyDescent="0.35">
      <c r="A3946" t="str">
        <f t="shared" si="62"/>
        <v/>
      </c>
      <c r="B3946" s="36"/>
      <c r="C3946" s="36"/>
      <c r="D3946" s="36"/>
      <c r="E3946" s="36"/>
      <c r="F3946" s="36"/>
      <c r="G3946" s="36"/>
      <c r="H3946" s="36"/>
      <c r="I3946" s="36"/>
      <c r="J3946" s="36"/>
    </row>
    <row r="3947" spans="1:10" x14ac:dyDescent="0.35">
      <c r="A3947" t="str">
        <f t="shared" si="62"/>
        <v/>
      </c>
      <c r="B3947" s="36"/>
      <c r="C3947" s="36"/>
      <c r="D3947" s="36"/>
      <c r="E3947" s="36"/>
      <c r="F3947" s="36"/>
      <c r="G3947" s="36"/>
      <c r="H3947" s="36"/>
      <c r="I3947" s="36"/>
      <c r="J3947" s="36"/>
    </row>
    <row r="3948" spans="1:10" x14ac:dyDescent="0.35">
      <c r="A3948" t="str">
        <f t="shared" si="62"/>
        <v/>
      </c>
      <c r="B3948" s="36"/>
      <c r="C3948" s="36"/>
      <c r="D3948" s="36"/>
      <c r="E3948" s="36"/>
      <c r="F3948" s="36"/>
      <c r="G3948" s="36"/>
      <c r="H3948" s="36"/>
      <c r="I3948" s="36"/>
      <c r="J3948" s="36"/>
    </row>
    <row r="3949" spans="1:10" x14ac:dyDescent="0.35">
      <c r="A3949" t="str">
        <f t="shared" si="62"/>
        <v/>
      </c>
      <c r="B3949" s="36"/>
      <c r="C3949" s="36"/>
      <c r="D3949" s="36"/>
      <c r="E3949" s="36"/>
      <c r="F3949" s="36"/>
      <c r="G3949" s="36"/>
      <c r="H3949" s="36"/>
      <c r="I3949" s="36"/>
      <c r="J3949" s="36"/>
    </row>
    <row r="3950" spans="1:10" x14ac:dyDescent="0.35">
      <c r="A3950" t="str">
        <f t="shared" si="62"/>
        <v/>
      </c>
      <c r="B3950" s="36"/>
      <c r="C3950" s="36"/>
      <c r="D3950" s="36"/>
      <c r="E3950" s="36"/>
      <c r="F3950" s="36"/>
      <c r="G3950" s="36"/>
      <c r="H3950" s="36"/>
      <c r="I3950" s="36"/>
      <c r="J3950" s="36"/>
    </row>
    <row r="3951" spans="1:10" x14ac:dyDescent="0.35">
      <c r="A3951" t="str">
        <f t="shared" si="62"/>
        <v/>
      </c>
      <c r="B3951" s="36"/>
      <c r="C3951" s="36"/>
      <c r="D3951" s="36"/>
      <c r="E3951" s="36"/>
      <c r="F3951" s="36"/>
      <c r="G3951" s="36"/>
      <c r="H3951" s="36"/>
      <c r="I3951" s="36"/>
      <c r="J3951" s="36"/>
    </row>
    <row r="3952" spans="1:10" x14ac:dyDescent="0.35">
      <c r="A3952" t="str">
        <f t="shared" si="62"/>
        <v/>
      </c>
      <c r="B3952" s="36"/>
      <c r="C3952" s="36"/>
      <c r="D3952" s="36"/>
      <c r="E3952" s="36"/>
      <c r="F3952" s="36"/>
      <c r="G3952" s="36"/>
      <c r="H3952" s="36"/>
      <c r="I3952" s="36"/>
      <c r="J3952" s="36"/>
    </row>
    <row r="3953" spans="1:10" x14ac:dyDescent="0.35">
      <c r="A3953" t="str">
        <f t="shared" si="62"/>
        <v/>
      </c>
      <c r="B3953" s="36"/>
      <c r="C3953" s="36"/>
      <c r="D3953" s="36"/>
      <c r="E3953" s="36"/>
      <c r="F3953" s="36"/>
      <c r="G3953" s="36"/>
      <c r="H3953" s="36"/>
      <c r="I3953" s="36"/>
      <c r="J3953" s="36"/>
    </row>
    <row r="3954" spans="1:10" x14ac:dyDescent="0.35">
      <c r="A3954" t="str">
        <f t="shared" si="62"/>
        <v/>
      </c>
      <c r="B3954" s="36"/>
      <c r="C3954" s="36"/>
      <c r="D3954" s="36"/>
      <c r="E3954" s="36"/>
      <c r="F3954" s="36"/>
      <c r="G3954" s="36"/>
      <c r="H3954" s="36"/>
      <c r="I3954" s="36"/>
      <c r="J3954" s="36"/>
    </row>
    <row r="3955" spans="1:10" x14ac:dyDescent="0.35">
      <c r="A3955" t="str">
        <f t="shared" si="62"/>
        <v/>
      </c>
      <c r="B3955" s="36"/>
      <c r="C3955" s="36"/>
      <c r="D3955" s="36"/>
      <c r="E3955" s="36"/>
      <c r="F3955" s="36"/>
      <c r="G3955" s="36"/>
      <c r="H3955" s="36"/>
      <c r="I3955" s="36"/>
      <c r="J3955" s="36"/>
    </row>
    <row r="3956" spans="1:10" x14ac:dyDescent="0.35">
      <c r="A3956" t="str">
        <f t="shared" si="62"/>
        <v/>
      </c>
      <c r="B3956" s="36"/>
      <c r="C3956" s="36"/>
      <c r="D3956" s="36"/>
      <c r="E3956" s="36"/>
      <c r="F3956" s="36"/>
      <c r="G3956" s="36"/>
      <c r="H3956" s="36"/>
      <c r="I3956" s="36"/>
      <c r="J3956" s="36"/>
    </row>
    <row r="3957" spans="1:10" x14ac:dyDescent="0.35">
      <c r="A3957" t="str">
        <f t="shared" si="62"/>
        <v/>
      </c>
      <c r="B3957" s="36"/>
      <c r="C3957" s="36"/>
      <c r="D3957" s="36"/>
      <c r="E3957" s="36"/>
      <c r="F3957" s="36"/>
      <c r="G3957" s="36"/>
      <c r="H3957" s="36"/>
      <c r="I3957" s="36"/>
      <c r="J3957" s="36"/>
    </row>
    <row r="3958" spans="1:10" x14ac:dyDescent="0.35">
      <c r="A3958" t="str">
        <f t="shared" si="62"/>
        <v/>
      </c>
      <c r="B3958" s="36"/>
      <c r="C3958" s="36"/>
      <c r="D3958" s="36"/>
      <c r="E3958" s="36"/>
      <c r="F3958" s="36"/>
      <c r="G3958" s="36"/>
      <c r="H3958" s="36"/>
      <c r="I3958" s="36"/>
      <c r="J3958" s="36"/>
    </row>
    <row r="3959" spans="1:10" x14ac:dyDescent="0.35">
      <c r="A3959" t="str">
        <f t="shared" si="62"/>
        <v/>
      </c>
      <c r="B3959" s="36"/>
      <c r="C3959" s="36"/>
      <c r="D3959" s="36"/>
      <c r="E3959" s="36"/>
      <c r="F3959" s="36"/>
      <c r="G3959" s="36"/>
      <c r="H3959" s="36"/>
      <c r="I3959" s="36"/>
      <c r="J3959" s="36"/>
    </row>
    <row r="3960" spans="1:10" x14ac:dyDescent="0.35">
      <c r="A3960" t="str">
        <f t="shared" si="62"/>
        <v/>
      </c>
      <c r="B3960" s="36"/>
      <c r="C3960" s="36"/>
      <c r="D3960" s="36"/>
      <c r="E3960" s="36"/>
      <c r="F3960" s="36"/>
      <c r="G3960" s="36"/>
      <c r="H3960" s="36"/>
      <c r="I3960" s="36"/>
      <c r="J3960" s="36"/>
    </row>
    <row r="3961" spans="1:10" x14ac:dyDescent="0.35">
      <c r="A3961" t="str">
        <f t="shared" si="62"/>
        <v/>
      </c>
      <c r="B3961" s="36"/>
      <c r="C3961" s="36"/>
      <c r="D3961" s="36"/>
      <c r="E3961" s="36"/>
      <c r="F3961" s="36"/>
      <c r="G3961" s="36"/>
      <c r="H3961" s="36"/>
      <c r="I3961" s="36"/>
      <c r="J3961" s="36"/>
    </row>
    <row r="3962" spans="1:10" x14ac:dyDescent="0.35">
      <c r="A3962" t="str">
        <f t="shared" si="62"/>
        <v/>
      </c>
      <c r="B3962" s="36"/>
      <c r="C3962" s="36"/>
      <c r="D3962" s="36"/>
      <c r="E3962" s="36"/>
      <c r="F3962" s="36"/>
      <c r="G3962" s="36"/>
      <c r="H3962" s="36"/>
      <c r="I3962" s="36"/>
      <c r="J3962" s="36"/>
    </row>
    <row r="3963" spans="1:10" x14ac:dyDescent="0.35">
      <c r="A3963" t="str">
        <f t="shared" si="62"/>
        <v/>
      </c>
      <c r="B3963" s="36"/>
      <c r="C3963" s="36"/>
      <c r="D3963" s="36"/>
      <c r="E3963" s="36"/>
      <c r="F3963" s="36"/>
      <c r="G3963" s="36"/>
      <c r="H3963" s="36"/>
      <c r="I3963" s="36"/>
      <c r="J3963" s="36"/>
    </row>
    <row r="3964" spans="1:10" x14ac:dyDescent="0.35">
      <c r="A3964" t="str">
        <f t="shared" si="62"/>
        <v/>
      </c>
      <c r="B3964" s="36"/>
      <c r="C3964" s="36"/>
      <c r="D3964" s="36"/>
      <c r="E3964" s="36"/>
      <c r="F3964" s="36"/>
      <c r="G3964" s="36"/>
      <c r="H3964" s="36"/>
      <c r="I3964" s="36"/>
      <c r="J3964" s="36"/>
    </row>
    <row r="3965" spans="1:10" x14ac:dyDescent="0.35">
      <c r="A3965" t="str">
        <f t="shared" si="62"/>
        <v/>
      </c>
      <c r="B3965" s="36"/>
      <c r="C3965" s="36"/>
      <c r="D3965" s="36"/>
      <c r="E3965" s="36"/>
      <c r="F3965" s="36"/>
      <c r="G3965" s="36"/>
      <c r="H3965" s="36"/>
      <c r="I3965" s="36"/>
      <c r="J3965" s="36"/>
    </row>
    <row r="3966" spans="1:10" x14ac:dyDescent="0.35">
      <c r="A3966" t="str">
        <f t="shared" si="62"/>
        <v/>
      </c>
      <c r="B3966" s="36"/>
      <c r="C3966" s="36"/>
      <c r="D3966" s="36"/>
      <c r="E3966" s="36"/>
      <c r="F3966" s="36"/>
      <c r="G3966" s="36"/>
      <c r="H3966" s="36"/>
      <c r="I3966" s="36"/>
      <c r="J3966" s="36"/>
    </row>
    <row r="3967" spans="1:10" x14ac:dyDescent="0.35">
      <c r="A3967" t="str">
        <f t="shared" si="62"/>
        <v/>
      </c>
      <c r="B3967" s="36"/>
      <c r="C3967" s="36"/>
      <c r="D3967" s="36"/>
      <c r="E3967" s="36"/>
      <c r="F3967" s="36"/>
      <c r="G3967" s="36"/>
      <c r="H3967" s="36"/>
      <c r="I3967" s="36"/>
      <c r="J3967" s="36"/>
    </row>
    <row r="3968" spans="1:10" x14ac:dyDescent="0.35">
      <c r="A3968" t="str">
        <f t="shared" si="62"/>
        <v/>
      </c>
      <c r="B3968" s="36"/>
      <c r="C3968" s="36"/>
      <c r="D3968" s="36"/>
      <c r="E3968" s="36"/>
      <c r="F3968" s="36"/>
      <c r="G3968" s="36"/>
      <c r="H3968" s="36"/>
      <c r="I3968" s="36"/>
      <c r="J3968" s="36"/>
    </row>
    <row r="3969" spans="1:10" x14ac:dyDescent="0.35">
      <c r="A3969" t="str">
        <f t="shared" si="62"/>
        <v/>
      </c>
      <c r="B3969" s="36"/>
      <c r="C3969" s="36"/>
      <c r="D3969" s="36"/>
      <c r="E3969" s="36"/>
      <c r="F3969" s="36"/>
      <c r="G3969" s="36"/>
      <c r="H3969" s="36"/>
      <c r="I3969" s="36"/>
      <c r="J3969" s="36"/>
    </row>
    <row r="3970" spans="1:10" x14ac:dyDescent="0.35">
      <c r="A3970" t="str">
        <f t="shared" si="62"/>
        <v/>
      </c>
      <c r="B3970" s="36"/>
      <c r="C3970" s="36"/>
      <c r="D3970" s="36"/>
      <c r="E3970" s="36"/>
      <c r="F3970" s="36"/>
      <c r="G3970" s="36"/>
      <c r="H3970" s="36"/>
      <c r="I3970" s="36"/>
      <c r="J3970" s="36"/>
    </row>
    <row r="3971" spans="1:10" x14ac:dyDescent="0.35">
      <c r="A3971" t="str">
        <f t="shared" si="62"/>
        <v/>
      </c>
      <c r="B3971" s="36"/>
      <c r="C3971" s="36"/>
      <c r="D3971" s="36"/>
      <c r="E3971" s="36"/>
      <c r="F3971" s="36"/>
      <c r="G3971" s="36"/>
      <c r="H3971" s="36"/>
      <c r="I3971" s="36"/>
      <c r="J3971" s="36"/>
    </row>
    <row r="3972" spans="1:10" x14ac:dyDescent="0.35">
      <c r="A3972" t="str">
        <f t="shared" si="62"/>
        <v/>
      </c>
      <c r="B3972" s="36"/>
      <c r="C3972" s="36"/>
      <c r="D3972" s="36"/>
      <c r="E3972" s="36"/>
      <c r="F3972" s="36"/>
      <c r="G3972" s="36"/>
      <c r="H3972" s="36"/>
      <c r="I3972" s="36"/>
      <c r="J3972" s="36"/>
    </row>
    <row r="3973" spans="1:10" x14ac:dyDescent="0.35">
      <c r="A3973" t="str">
        <f t="shared" si="62"/>
        <v/>
      </c>
      <c r="B3973" s="36"/>
      <c r="C3973" s="36"/>
      <c r="D3973" s="36"/>
      <c r="E3973" s="36"/>
      <c r="F3973" s="36"/>
      <c r="G3973" s="36"/>
      <c r="H3973" s="36"/>
      <c r="I3973" s="36"/>
      <c r="J3973" s="36"/>
    </row>
    <row r="3974" spans="1:10" x14ac:dyDescent="0.35">
      <c r="A3974" t="str">
        <f t="shared" si="62"/>
        <v/>
      </c>
      <c r="B3974" s="36"/>
      <c r="C3974" s="36"/>
      <c r="D3974" s="36"/>
      <c r="E3974" s="36"/>
      <c r="F3974" s="36"/>
      <c r="G3974" s="36"/>
      <c r="H3974" s="36"/>
      <c r="I3974" s="36"/>
      <c r="J3974" s="36"/>
    </row>
    <row r="3975" spans="1:10" x14ac:dyDescent="0.35">
      <c r="A3975" t="str">
        <f t="shared" si="62"/>
        <v/>
      </c>
      <c r="B3975" s="36"/>
      <c r="C3975" s="36"/>
      <c r="D3975" s="36"/>
      <c r="E3975" s="36"/>
      <c r="F3975" s="36"/>
      <c r="G3975" s="36"/>
      <c r="H3975" s="36"/>
      <c r="I3975" s="36"/>
      <c r="J3975" s="36"/>
    </row>
    <row r="3976" spans="1:10" x14ac:dyDescent="0.35">
      <c r="A3976" t="str">
        <f t="shared" si="62"/>
        <v/>
      </c>
      <c r="B3976" s="36"/>
      <c r="C3976" s="36"/>
      <c r="D3976" s="36"/>
      <c r="E3976" s="36"/>
      <c r="F3976" s="36"/>
      <c r="G3976" s="36"/>
      <c r="H3976" s="36"/>
      <c r="I3976" s="36"/>
      <c r="J3976" s="36"/>
    </row>
    <row r="3977" spans="1:10" x14ac:dyDescent="0.35">
      <c r="A3977" t="str">
        <f t="shared" si="62"/>
        <v/>
      </c>
      <c r="B3977" s="36"/>
      <c r="C3977" s="36"/>
      <c r="D3977" s="36"/>
      <c r="E3977" s="36"/>
      <c r="F3977" s="36"/>
      <c r="G3977" s="36"/>
      <c r="H3977" s="36"/>
      <c r="I3977" s="36"/>
      <c r="J3977" s="36"/>
    </row>
    <row r="3978" spans="1:10" x14ac:dyDescent="0.35">
      <c r="A3978" t="str">
        <f t="shared" si="62"/>
        <v/>
      </c>
      <c r="B3978" s="36"/>
      <c r="C3978" s="36"/>
      <c r="D3978" s="36"/>
      <c r="E3978" s="36"/>
      <c r="F3978" s="36"/>
      <c r="G3978" s="36"/>
      <c r="H3978" s="36"/>
      <c r="I3978" s="36"/>
      <c r="J3978" s="36"/>
    </row>
    <row r="3979" spans="1:10" x14ac:dyDescent="0.35">
      <c r="A3979" t="str">
        <f t="shared" si="62"/>
        <v/>
      </c>
      <c r="B3979" s="36"/>
      <c r="C3979" s="36"/>
      <c r="D3979" s="36"/>
      <c r="E3979" s="36"/>
      <c r="F3979" s="36"/>
      <c r="G3979" s="36"/>
      <c r="H3979" s="36"/>
      <c r="I3979" s="36"/>
      <c r="J3979" s="36"/>
    </row>
    <row r="3980" spans="1:10" x14ac:dyDescent="0.35">
      <c r="A3980" t="str">
        <f t="shared" si="62"/>
        <v/>
      </c>
      <c r="B3980" s="36"/>
      <c r="C3980" s="36"/>
      <c r="D3980" s="36"/>
      <c r="E3980" s="36"/>
      <c r="F3980" s="36"/>
      <c r="G3980" s="36"/>
      <c r="H3980" s="36"/>
      <c r="I3980" s="36"/>
      <c r="J3980" s="36"/>
    </row>
    <row r="3981" spans="1:10" x14ac:dyDescent="0.35">
      <c r="A3981" t="str">
        <f t="shared" si="62"/>
        <v/>
      </c>
      <c r="B3981" s="36"/>
      <c r="C3981" s="36"/>
      <c r="D3981" s="36"/>
      <c r="E3981" s="36"/>
      <c r="F3981" s="36"/>
      <c r="G3981" s="36"/>
      <c r="H3981" s="36"/>
      <c r="I3981" s="36"/>
      <c r="J3981" s="36"/>
    </row>
    <row r="3982" spans="1:10" x14ac:dyDescent="0.35">
      <c r="A3982" t="str">
        <f t="shared" si="62"/>
        <v/>
      </c>
      <c r="B3982" s="36"/>
      <c r="C3982" s="36"/>
      <c r="D3982" s="36"/>
      <c r="E3982" s="36"/>
      <c r="F3982" s="36"/>
      <c r="G3982" s="36"/>
      <c r="H3982" s="36"/>
      <c r="I3982" s="36"/>
      <c r="J3982" s="36"/>
    </row>
    <row r="3983" spans="1:10" x14ac:dyDescent="0.35">
      <c r="A3983" t="str">
        <f t="shared" si="62"/>
        <v/>
      </c>
      <c r="B3983" s="36"/>
      <c r="C3983" s="36"/>
      <c r="D3983" s="36"/>
      <c r="E3983" s="36"/>
      <c r="F3983" s="36"/>
      <c r="G3983" s="36"/>
      <c r="H3983" s="36"/>
      <c r="I3983" s="36"/>
      <c r="J3983" s="36"/>
    </row>
    <row r="3984" spans="1:10" x14ac:dyDescent="0.35">
      <c r="A3984" t="str">
        <f t="shared" si="62"/>
        <v/>
      </c>
      <c r="B3984" s="36"/>
      <c r="C3984" s="36"/>
      <c r="D3984" s="36"/>
      <c r="E3984" s="36"/>
      <c r="F3984" s="36"/>
      <c r="G3984" s="36"/>
      <c r="H3984" s="36"/>
      <c r="I3984" s="36"/>
      <c r="J3984" s="36"/>
    </row>
    <row r="3985" spans="1:10" x14ac:dyDescent="0.35">
      <c r="A3985" t="str">
        <f t="shared" si="62"/>
        <v/>
      </c>
      <c r="B3985" s="36"/>
      <c r="C3985" s="36"/>
      <c r="D3985" s="36"/>
      <c r="E3985" s="36"/>
      <c r="F3985" s="36"/>
      <c r="G3985" s="36"/>
      <c r="H3985" s="36"/>
      <c r="I3985" s="36"/>
      <c r="J3985" s="36"/>
    </row>
    <row r="3986" spans="1:10" x14ac:dyDescent="0.35">
      <c r="A3986" t="str">
        <f t="shared" ref="A3986:A4049" si="63">CONCATENATE(B3986,C3986,D3986,E3986)</f>
        <v/>
      </c>
      <c r="B3986" s="36"/>
      <c r="C3986" s="36"/>
      <c r="D3986" s="36"/>
      <c r="E3986" s="36"/>
      <c r="F3986" s="36"/>
      <c r="G3986" s="36"/>
      <c r="H3986" s="36"/>
      <c r="I3986" s="36"/>
      <c r="J3986" s="36"/>
    </row>
    <row r="3987" spans="1:10" x14ac:dyDescent="0.35">
      <c r="A3987" t="str">
        <f t="shared" si="63"/>
        <v/>
      </c>
      <c r="B3987" s="36"/>
      <c r="C3987" s="36"/>
      <c r="D3987" s="36"/>
      <c r="E3987" s="36"/>
      <c r="F3987" s="36"/>
      <c r="G3987" s="36"/>
      <c r="H3987" s="36"/>
      <c r="I3987" s="36"/>
      <c r="J3987" s="36"/>
    </row>
    <row r="3988" spans="1:10" x14ac:dyDescent="0.35">
      <c r="A3988" t="str">
        <f t="shared" si="63"/>
        <v/>
      </c>
      <c r="B3988" s="36"/>
      <c r="C3988" s="36"/>
      <c r="D3988" s="36"/>
      <c r="E3988" s="36"/>
      <c r="F3988" s="36"/>
      <c r="G3988" s="36"/>
      <c r="H3988" s="36"/>
      <c r="I3988" s="36"/>
      <c r="J3988" s="36"/>
    </row>
    <row r="3989" spans="1:10" x14ac:dyDescent="0.35">
      <c r="A3989" t="str">
        <f t="shared" si="63"/>
        <v/>
      </c>
      <c r="B3989" s="36"/>
      <c r="C3989" s="36"/>
      <c r="D3989" s="36"/>
      <c r="E3989" s="36"/>
      <c r="F3989" s="36"/>
      <c r="G3989" s="36"/>
      <c r="H3989" s="36"/>
      <c r="I3989" s="36"/>
      <c r="J3989" s="36"/>
    </row>
    <row r="3990" spans="1:10" x14ac:dyDescent="0.35">
      <c r="A3990" t="str">
        <f t="shared" si="63"/>
        <v/>
      </c>
      <c r="B3990" s="36"/>
      <c r="C3990" s="36"/>
      <c r="D3990" s="36"/>
      <c r="E3990" s="36"/>
      <c r="F3990" s="36"/>
      <c r="G3990" s="36"/>
      <c r="H3990" s="36"/>
      <c r="I3990" s="36"/>
      <c r="J3990" s="36"/>
    </row>
    <row r="3991" spans="1:10" x14ac:dyDescent="0.35">
      <c r="A3991" t="str">
        <f t="shared" si="63"/>
        <v/>
      </c>
      <c r="B3991" s="36"/>
      <c r="C3991" s="36"/>
      <c r="D3991" s="36"/>
      <c r="E3991" s="36"/>
      <c r="F3991" s="36"/>
      <c r="G3991" s="36"/>
      <c r="H3991" s="36"/>
      <c r="I3991" s="36"/>
      <c r="J3991" s="36"/>
    </row>
    <row r="3992" spans="1:10" x14ac:dyDescent="0.35">
      <c r="A3992" t="str">
        <f t="shared" si="63"/>
        <v/>
      </c>
      <c r="B3992" s="36"/>
      <c r="C3992" s="36"/>
      <c r="D3992" s="36"/>
      <c r="E3992" s="36"/>
      <c r="F3992" s="36"/>
      <c r="G3992" s="36"/>
      <c r="H3992" s="36"/>
      <c r="I3992" s="36"/>
      <c r="J3992" s="36"/>
    </row>
    <row r="3993" spans="1:10" x14ac:dyDescent="0.35">
      <c r="A3993" t="str">
        <f t="shared" si="63"/>
        <v/>
      </c>
      <c r="B3993" s="36"/>
      <c r="C3993" s="36"/>
      <c r="D3993" s="36"/>
      <c r="E3993" s="36"/>
      <c r="F3993" s="36"/>
      <c r="G3993" s="36"/>
      <c r="H3993" s="36"/>
      <c r="I3993" s="36"/>
      <c r="J3993" s="36"/>
    </row>
    <row r="3994" spans="1:10" x14ac:dyDescent="0.35">
      <c r="A3994" t="str">
        <f t="shared" si="63"/>
        <v/>
      </c>
      <c r="B3994" s="36"/>
      <c r="C3994" s="36"/>
      <c r="D3994" s="36"/>
      <c r="E3994" s="36"/>
      <c r="F3994" s="36"/>
      <c r="G3994" s="36"/>
      <c r="H3994" s="36"/>
      <c r="I3994" s="36"/>
      <c r="J3994" s="36"/>
    </row>
    <row r="3995" spans="1:10" x14ac:dyDescent="0.35">
      <c r="A3995" t="str">
        <f t="shared" si="63"/>
        <v/>
      </c>
      <c r="B3995" s="36"/>
      <c r="C3995" s="36"/>
      <c r="D3995" s="36"/>
      <c r="E3995" s="36"/>
      <c r="F3995" s="36"/>
      <c r="G3995" s="36"/>
      <c r="H3995" s="36"/>
      <c r="I3995" s="36"/>
      <c r="J3995" s="36"/>
    </row>
    <row r="3996" spans="1:10" x14ac:dyDescent="0.35">
      <c r="A3996" t="str">
        <f t="shared" si="63"/>
        <v/>
      </c>
      <c r="B3996" s="36"/>
      <c r="C3996" s="36"/>
      <c r="D3996" s="36"/>
      <c r="E3996" s="36"/>
      <c r="F3996" s="36"/>
      <c r="G3996" s="36"/>
      <c r="H3996" s="36"/>
      <c r="I3996" s="36"/>
      <c r="J3996" s="36"/>
    </row>
    <row r="3997" spans="1:10" x14ac:dyDescent="0.35">
      <c r="A3997" t="str">
        <f t="shared" si="63"/>
        <v/>
      </c>
      <c r="B3997" s="36"/>
      <c r="C3997" s="36"/>
      <c r="D3997" s="36"/>
      <c r="E3997" s="36"/>
      <c r="F3997" s="36"/>
      <c r="G3997" s="36"/>
      <c r="H3997" s="36"/>
      <c r="I3997" s="36"/>
      <c r="J3997" s="36"/>
    </row>
    <row r="3998" spans="1:10" x14ac:dyDescent="0.35">
      <c r="A3998" t="str">
        <f t="shared" si="63"/>
        <v/>
      </c>
      <c r="B3998" s="36"/>
      <c r="C3998" s="36"/>
      <c r="D3998" s="36"/>
      <c r="E3998" s="36"/>
      <c r="F3998" s="36"/>
      <c r="G3998" s="36"/>
      <c r="H3998" s="36"/>
      <c r="I3998" s="36"/>
      <c r="J3998" s="36"/>
    </row>
    <row r="3999" spans="1:10" x14ac:dyDescent="0.35">
      <c r="A3999" t="str">
        <f t="shared" si="63"/>
        <v/>
      </c>
      <c r="B3999" s="36"/>
      <c r="C3999" s="36"/>
      <c r="D3999" s="36"/>
      <c r="E3999" s="36"/>
      <c r="F3999" s="36"/>
      <c r="G3999" s="36"/>
      <c r="H3999" s="36"/>
      <c r="I3999" s="36"/>
      <c r="J3999" s="36"/>
    </row>
    <row r="4000" spans="1:10" x14ac:dyDescent="0.35">
      <c r="A4000" t="str">
        <f t="shared" si="63"/>
        <v/>
      </c>
      <c r="B4000" s="36"/>
      <c r="C4000" s="36"/>
      <c r="D4000" s="36"/>
      <c r="E4000" s="36"/>
      <c r="F4000" s="36"/>
      <c r="G4000" s="36"/>
      <c r="H4000" s="36"/>
      <c r="I4000" s="36"/>
      <c r="J4000" s="36"/>
    </row>
    <row r="4001" spans="1:10" x14ac:dyDescent="0.35">
      <c r="A4001" t="str">
        <f t="shared" si="63"/>
        <v/>
      </c>
      <c r="B4001" s="36"/>
      <c r="C4001" s="36"/>
      <c r="D4001" s="36"/>
      <c r="E4001" s="36"/>
      <c r="F4001" s="36"/>
      <c r="G4001" s="36"/>
      <c r="H4001" s="36"/>
      <c r="I4001" s="36"/>
      <c r="J4001" s="36"/>
    </row>
    <row r="4002" spans="1:10" x14ac:dyDescent="0.35">
      <c r="A4002" t="str">
        <f t="shared" si="63"/>
        <v/>
      </c>
      <c r="B4002" s="36"/>
      <c r="C4002" s="36"/>
      <c r="D4002" s="36"/>
      <c r="E4002" s="36"/>
      <c r="F4002" s="36"/>
      <c r="G4002" s="36"/>
      <c r="H4002" s="36"/>
      <c r="I4002" s="36"/>
      <c r="J4002" s="36"/>
    </row>
    <row r="4003" spans="1:10" x14ac:dyDescent="0.35">
      <c r="A4003" t="str">
        <f t="shared" si="63"/>
        <v/>
      </c>
      <c r="B4003" s="36"/>
      <c r="C4003" s="36"/>
      <c r="D4003" s="36"/>
      <c r="E4003" s="36"/>
      <c r="F4003" s="36"/>
      <c r="G4003" s="36"/>
      <c r="H4003" s="36"/>
      <c r="I4003" s="36"/>
      <c r="J4003" s="36"/>
    </row>
    <row r="4004" spans="1:10" x14ac:dyDescent="0.35">
      <c r="A4004" t="str">
        <f t="shared" si="63"/>
        <v/>
      </c>
      <c r="B4004" s="36"/>
      <c r="C4004" s="36"/>
      <c r="D4004" s="36"/>
      <c r="E4004" s="36"/>
      <c r="F4004" s="36"/>
      <c r="G4004" s="36"/>
      <c r="H4004" s="36"/>
      <c r="I4004" s="36"/>
      <c r="J4004" s="36"/>
    </row>
    <row r="4005" spans="1:10" x14ac:dyDescent="0.35">
      <c r="A4005" t="str">
        <f t="shared" si="63"/>
        <v/>
      </c>
      <c r="B4005" s="36"/>
      <c r="C4005" s="36"/>
      <c r="D4005" s="36"/>
      <c r="E4005" s="36"/>
      <c r="F4005" s="36"/>
      <c r="G4005" s="36"/>
      <c r="H4005" s="36"/>
      <c r="I4005" s="36"/>
      <c r="J4005" s="36"/>
    </row>
    <row r="4006" spans="1:10" x14ac:dyDescent="0.35">
      <c r="A4006" t="str">
        <f t="shared" si="63"/>
        <v/>
      </c>
      <c r="B4006" s="36"/>
      <c r="C4006" s="36"/>
      <c r="D4006" s="36"/>
      <c r="E4006" s="36"/>
      <c r="F4006" s="36"/>
      <c r="G4006" s="36"/>
      <c r="H4006" s="36"/>
      <c r="I4006" s="36"/>
      <c r="J4006" s="36"/>
    </row>
    <row r="4007" spans="1:10" x14ac:dyDescent="0.35">
      <c r="A4007" t="str">
        <f t="shared" si="63"/>
        <v/>
      </c>
      <c r="B4007" s="36"/>
      <c r="C4007" s="36"/>
      <c r="D4007" s="36"/>
      <c r="E4007" s="36"/>
      <c r="F4007" s="36"/>
      <c r="G4007" s="36"/>
      <c r="H4007" s="36"/>
      <c r="I4007" s="36"/>
      <c r="J4007" s="36"/>
    </row>
    <row r="4008" spans="1:10" x14ac:dyDescent="0.35">
      <c r="A4008" t="str">
        <f t="shared" si="63"/>
        <v/>
      </c>
      <c r="B4008" s="36"/>
      <c r="C4008" s="36"/>
      <c r="D4008" s="36"/>
      <c r="E4008" s="36"/>
      <c r="F4008" s="36"/>
      <c r="G4008" s="36"/>
      <c r="H4008" s="36"/>
      <c r="I4008" s="36"/>
      <c r="J4008" s="36"/>
    </row>
    <row r="4009" spans="1:10" x14ac:dyDescent="0.35">
      <c r="A4009" t="str">
        <f t="shared" si="63"/>
        <v/>
      </c>
      <c r="B4009" s="36"/>
      <c r="C4009" s="36"/>
      <c r="D4009" s="36"/>
      <c r="E4009" s="36"/>
      <c r="F4009" s="36"/>
      <c r="G4009" s="36"/>
      <c r="H4009" s="36"/>
      <c r="I4009" s="36"/>
      <c r="J4009" s="36"/>
    </row>
    <row r="4010" spans="1:10" x14ac:dyDescent="0.35">
      <c r="A4010" t="str">
        <f t="shared" si="63"/>
        <v/>
      </c>
      <c r="B4010" s="36"/>
      <c r="C4010" s="36"/>
      <c r="D4010" s="36"/>
      <c r="E4010" s="36"/>
      <c r="F4010" s="36"/>
      <c r="G4010" s="36"/>
      <c r="H4010" s="36"/>
      <c r="I4010" s="36"/>
      <c r="J4010" s="36"/>
    </row>
    <row r="4011" spans="1:10" x14ac:dyDescent="0.35">
      <c r="A4011" t="str">
        <f t="shared" si="63"/>
        <v/>
      </c>
      <c r="B4011" s="36"/>
      <c r="C4011" s="36"/>
      <c r="D4011" s="36"/>
      <c r="E4011" s="36"/>
      <c r="F4011" s="36"/>
      <c r="G4011" s="36"/>
      <c r="H4011" s="36"/>
      <c r="I4011" s="36"/>
      <c r="J4011" s="36"/>
    </row>
    <row r="4012" spans="1:10" x14ac:dyDescent="0.35">
      <c r="A4012" t="str">
        <f t="shared" si="63"/>
        <v/>
      </c>
      <c r="B4012" s="36"/>
      <c r="C4012" s="36"/>
      <c r="D4012" s="36"/>
      <c r="E4012" s="36"/>
      <c r="F4012" s="36"/>
      <c r="G4012" s="36"/>
      <c r="H4012" s="36"/>
      <c r="I4012" s="36"/>
      <c r="J4012" s="36"/>
    </row>
    <row r="4013" spans="1:10" x14ac:dyDescent="0.35">
      <c r="A4013" t="str">
        <f t="shared" si="63"/>
        <v/>
      </c>
      <c r="B4013" s="36"/>
      <c r="C4013" s="36"/>
      <c r="D4013" s="36"/>
      <c r="E4013" s="36"/>
      <c r="F4013" s="36"/>
      <c r="G4013" s="36"/>
      <c r="H4013" s="36"/>
      <c r="I4013" s="36"/>
      <c r="J4013" s="36"/>
    </row>
    <row r="4014" spans="1:10" x14ac:dyDescent="0.35">
      <c r="A4014" t="str">
        <f t="shared" si="63"/>
        <v/>
      </c>
      <c r="B4014" s="36"/>
      <c r="C4014" s="36"/>
      <c r="D4014" s="36"/>
      <c r="E4014" s="36"/>
      <c r="F4014" s="36"/>
      <c r="G4014" s="36"/>
      <c r="H4014" s="36"/>
      <c r="I4014" s="36"/>
      <c r="J4014" s="36"/>
    </row>
    <row r="4015" spans="1:10" x14ac:dyDescent="0.35">
      <c r="A4015" t="str">
        <f t="shared" si="63"/>
        <v/>
      </c>
      <c r="B4015" s="36"/>
      <c r="C4015" s="36"/>
      <c r="D4015" s="36"/>
      <c r="E4015" s="36"/>
      <c r="F4015" s="36"/>
      <c r="G4015" s="36"/>
      <c r="H4015" s="36"/>
      <c r="I4015" s="36"/>
      <c r="J4015" s="36"/>
    </row>
    <row r="4016" spans="1:10" x14ac:dyDescent="0.35">
      <c r="A4016" t="str">
        <f t="shared" si="63"/>
        <v/>
      </c>
      <c r="B4016" s="36"/>
      <c r="C4016" s="36"/>
      <c r="D4016" s="36"/>
      <c r="E4016" s="36"/>
      <c r="F4016" s="36"/>
      <c r="G4016" s="36"/>
      <c r="H4016" s="36"/>
      <c r="I4016" s="36"/>
      <c r="J4016" s="36"/>
    </row>
    <row r="4017" spans="1:10" x14ac:dyDescent="0.35">
      <c r="A4017" t="str">
        <f t="shared" si="63"/>
        <v/>
      </c>
      <c r="B4017" s="36"/>
      <c r="C4017" s="36"/>
      <c r="D4017" s="36"/>
      <c r="E4017" s="36"/>
      <c r="F4017" s="36"/>
      <c r="G4017" s="36"/>
      <c r="H4017" s="36"/>
      <c r="I4017" s="36"/>
      <c r="J4017" s="36"/>
    </row>
    <row r="4018" spans="1:10" x14ac:dyDescent="0.35">
      <c r="A4018" t="str">
        <f t="shared" si="63"/>
        <v/>
      </c>
      <c r="B4018" s="36"/>
      <c r="C4018" s="36"/>
      <c r="D4018" s="36"/>
      <c r="E4018" s="36"/>
      <c r="F4018" s="36"/>
      <c r="G4018" s="36"/>
      <c r="H4018" s="36"/>
      <c r="I4018" s="36"/>
      <c r="J4018" s="36"/>
    </row>
    <row r="4019" spans="1:10" x14ac:dyDescent="0.35">
      <c r="A4019" t="str">
        <f t="shared" si="63"/>
        <v/>
      </c>
      <c r="B4019" s="36"/>
      <c r="C4019" s="36"/>
      <c r="D4019" s="36"/>
      <c r="E4019" s="36"/>
      <c r="F4019" s="36"/>
      <c r="G4019" s="36"/>
      <c r="H4019" s="36"/>
      <c r="I4019" s="36"/>
      <c r="J4019" s="36"/>
    </row>
    <row r="4020" spans="1:10" x14ac:dyDescent="0.35">
      <c r="A4020" t="str">
        <f t="shared" si="63"/>
        <v/>
      </c>
      <c r="B4020" s="36"/>
      <c r="C4020" s="36"/>
      <c r="D4020" s="36"/>
      <c r="E4020" s="36"/>
      <c r="F4020" s="36"/>
      <c r="G4020" s="36"/>
      <c r="H4020" s="36"/>
      <c r="I4020" s="36"/>
      <c r="J4020" s="36"/>
    </row>
    <row r="4021" spans="1:10" x14ac:dyDescent="0.35">
      <c r="A4021" t="str">
        <f t="shared" si="63"/>
        <v/>
      </c>
      <c r="B4021" s="36"/>
      <c r="C4021" s="36"/>
      <c r="D4021" s="36"/>
      <c r="E4021" s="36"/>
      <c r="F4021" s="36"/>
      <c r="G4021" s="36"/>
      <c r="H4021" s="36"/>
      <c r="I4021" s="36"/>
      <c r="J4021" s="36"/>
    </row>
    <row r="4022" spans="1:10" x14ac:dyDescent="0.35">
      <c r="A4022" t="str">
        <f t="shared" si="63"/>
        <v/>
      </c>
      <c r="B4022" s="36"/>
      <c r="C4022" s="36"/>
      <c r="D4022" s="36"/>
      <c r="E4022" s="36"/>
      <c r="F4022" s="36"/>
      <c r="G4022" s="36"/>
      <c r="H4022" s="36"/>
      <c r="I4022" s="36"/>
      <c r="J4022" s="36"/>
    </row>
    <row r="4023" spans="1:10" x14ac:dyDescent="0.35">
      <c r="A4023" t="str">
        <f t="shared" si="63"/>
        <v/>
      </c>
      <c r="B4023" s="36"/>
      <c r="C4023" s="36"/>
      <c r="D4023" s="36"/>
      <c r="E4023" s="36"/>
      <c r="F4023" s="36"/>
      <c r="G4023" s="36"/>
      <c r="H4023" s="36"/>
      <c r="I4023" s="36"/>
      <c r="J4023" s="36"/>
    </row>
    <row r="4024" spans="1:10" x14ac:dyDescent="0.35">
      <c r="A4024" t="str">
        <f t="shared" si="63"/>
        <v/>
      </c>
      <c r="B4024" s="36"/>
      <c r="C4024" s="36"/>
      <c r="D4024" s="36"/>
      <c r="E4024" s="36"/>
      <c r="F4024" s="36"/>
      <c r="G4024" s="36"/>
      <c r="H4024" s="36"/>
      <c r="I4024" s="36"/>
      <c r="J4024" s="36"/>
    </row>
    <row r="4025" spans="1:10" x14ac:dyDescent="0.35">
      <c r="A4025" t="str">
        <f t="shared" si="63"/>
        <v/>
      </c>
      <c r="B4025" s="36"/>
      <c r="C4025" s="36"/>
      <c r="D4025" s="36"/>
      <c r="E4025" s="36"/>
      <c r="F4025" s="36"/>
      <c r="G4025" s="36"/>
      <c r="H4025" s="36"/>
      <c r="I4025" s="36"/>
      <c r="J4025" s="36"/>
    </row>
    <row r="4026" spans="1:10" x14ac:dyDescent="0.35">
      <c r="A4026" t="str">
        <f t="shared" si="63"/>
        <v/>
      </c>
      <c r="B4026" s="36"/>
      <c r="C4026" s="36"/>
      <c r="D4026" s="36"/>
      <c r="E4026" s="36"/>
      <c r="F4026" s="36"/>
      <c r="G4026" s="36"/>
      <c r="H4026" s="36"/>
      <c r="I4026" s="36"/>
      <c r="J4026" s="36"/>
    </row>
    <row r="4027" spans="1:10" x14ac:dyDescent="0.35">
      <c r="A4027" t="str">
        <f t="shared" si="63"/>
        <v/>
      </c>
      <c r="B4027" s="36"/>
      <c r="C4027" s="36"/>
      <c r="D4027" s="36"/>
      <c r="E4027" s="36"/>
      <c r="F4027" s="36"/>
      <c r="G4027" s="36"/>
      <c r="H4027" s="36"/>
      <c r="I4027" s="36"/>
      <c r="J4027" s="36"/>
    </row>
    <row r="4028" spans="1:10" x14ac:dyDescent="0.35">
      <c r="A4028" t="str">
        <f t="shared" si="63"/>
        <v/>
      </c>
      <c r="B4028" s="36"/>
      <c r="C4028" s="36"/>
      <c r="D4028" s="36"/>
      <c r="E4028" s="36"/>
      <c r="F4028" s="36"/>
      <c r="G4028" s="36"/>
      <c r="H4028" s="36"/>
      <c r="I4028" s="36"/>
      <c r="J4028" s="36"/>
    </row>
    <row r="4029" spans="1:10" x14ac:dyDescent="0.35">
      <c r="A4029" t="str">
        <f t="shared" si="63"/>
        <v/>
      </c>
      <c r="B4029" s="36"/>
      <c r="C4029" s="36"/>
      <c r="D4029" s="36"/>
      <c r="E4029" s="36"/>
      <c r="F4029" s="36"/>
      <c r="G4029" s="36"/>
      <c r="H4029" s="36"/>
      <c r="I4029" s="36"/>
      <c r="J4029" s="36"/>
    </row>
    <row r="4030" spans="1:10" x14ac:dyDescent="0.35">
      <c r="A4030" t="str">
        <f t="shared" si="63"/>
        <v/>
      </c>
      <c r="B4030" s="36"/>
      <c r="C4030" s="36"/>
      <c r="D4030" s="36"/>
      <c r="E4030" s="36"/>
      <c r="F4030" s="36"/>
      <c r="G4030" s="36"/>
      <c r="H4030" s="36"/>
      <c r="I4030" s="36"/>
      <c r="J4030" s="36"/>
    </row>
    <row r="4031" spans="1:10" x14ac:dyDescent="0.35">
      <c r="A4031" t="str">
        <f t="shared" si="63"/>
        <v/>
      </c>
      <c r="B4031" s="36"/>
      <c r="C4031" s="36"/>
      <c r="D4031" s="36"/>
      <c r="E4031" s="36"/>
      <c r="F4031" s="36"/>
      <c r="G4031" s="36"/>
      <c r="H4031" s="36"/>
      <c r="I4031" s="36"/>
      <c r="J4031" s="36"/>
    </row>
    <row r="4032" spans="1:10" x14ac:dyDescent="0.35">
      <c r="A4032" t="str">
        <f t="shared" si="63"/>
        <v/>
      </c>
      <c r="B4032" s="36"/>
      <c r="C4032" s="36"/>
      <c r="D4032" s="36"/>
      <c r="E4032" s="36"/>
      <c r="F4032" s="36"/>
      <c r="G4032" s="36"/>
      <c r="H4032" s="36"/>
      <c r="I4032" s="36"/>
      <c r="J4032" s="36"/>
    </row>
    <row r="4033" spans="1:10" x14ac:dyDescent="0.35">
      <c r="A4033" t="str">
        <f t="shared" si="63"/>
        <v/>
      </c>
      <c r="B4033" s="36"/>
      <c r="C4033" s="36"/>
      <c r="D4033" s="36"/>
      <c r="E4033" s="36"/>
      <c r="F4033" s="36"/>
      <c r="G4033" s="36"/>
      <c r="H4033" s="36"/>
      <c r="I4033" s="36"/>
      <c r="J4033" s="36"/>
    </row>
    <row r="4034" spans="1:10" x14ac:dyDescent="0.35">
      <c r="A4034" t="str">
        <f t="shared" si="63"/>
        <v/>
      </c>
      <c r="B4034" s="36"/>
      <c r="C4034" s="36"/>
      <c r="D4034" s="36"/>
      <c r="E4034" s="36"/>
      <c r="F4034" s="36"/>
      <c r="G4034" s="36"/>
      <c r="H4034" s="36"/>
      <c r="I4034" s="36"/>
      <c r="J4034" s="36"/>
    </row>
    <row r="4035" spans="1:10" x14ac:dyDescent="0.35">
      <c r="A4035" t="str">
        <f t="shared" si="63"/>
        <v/>
      </c>
      <c r="B4035" s="36"/>
      <c r="C4035" s="36"/>
      <c r="D4035" s="36"/>
      <c r="E4035" s="36"/>
      <c r="F4035" s="36"/>
      <c r="G4035" s="36"/>
      <c r="H4035" s="36"/>
      <c r="I4035" s="36"/>
      <c r="J4035" s="36"/>
    </row>
    <row r="4036" spans="1:10" x14ac:dyDescent="0.35">
      <c r="A4036" t="str">
        <f t="shared" si="63"/>
        <v/>
      </c>
      <c r="B4036" s="36"/>
      <c r="C4036" s="36"/>
      <c r="D4036" s="36"/>
      <c r="E4036" s="36"/>
      <c r="F4036" s="36"/>
      <c r="G4036" s="36"/>
      <c r="H4036" s="36"/>
      <c r="I4036" s="36"/>
      <c r="J4036" s="36"/>
    </row>
    <row r="4037" spans="1:10" x14ac:dyDescent="0.35">
      <c r="A4037" t="str">
        <f t="shared" si="63"/>
        <v/>
      </c>
      <c r="B4037" s="36"/>
      <c r="C4037" s="36"/>
      <c r="D4037" s="36"/>
      <c r="E4037" s="36"/>
      <c r="F4037" s="36"/>
      <c r="G4037" s="36"/>
      <c r="H4037" s="36"/>
      <c r="I4037" s="36"/>
      <c r="J4037" s="36"/>
    </row>
    <row r="4038" spans="1:10" x14ac:dyDescent="0.35">
      <c r="A4038" t="str">
        <f t="shared" si="63"/>
        <v/>
      </c>
      <c r="B4038" s="36"/>
      <c r="C4038" s="36"/>
      <c r="D4038" s="36"/>
      <c r="E4038" s="36"/>
      <c r="F4038" s="36"/>
      <c r="G4038" s="36"/>
      <c r="H4038" s="36"/>
      <c r="I4038" s="36"/>
      <c r="J4038" s="36"/>
    </row>
    <row r="4039" spans="1:10" x14ac:dyDescent="0.35">
      <c r="A4039" t="str">
        <f t="shared" si="63"/>
        <v/>
      </c>
      <c r="B4039" s="36"/>
      <c r="C4039" s="36"/>
      <c r="D4039" s="36"/>
      <c r="E4039" s="36"/>
      <c r="F4039" s="36"/>
      <c r="G4039" s="36"/>
      <c r="H4039" s="36"/>
      <c r="I4039" s="36"/>
      <c r="J4039" s="36"/>
    </row>
    <row r="4040" spans="1:10" x14ac:dyDescent="0.35">
      <c r="A4040" t="str">
        <f t="shared" si="63"/>
        <v/>
      </c>
      <c r="B4040" s="36"/>
      <c r="C4040" s="36"/>
      <c r="D4040" s="36"/>
      <c r="E4040" s="36"/>
      <c r="F4040" s="36"/>
      <c r="G4040" s="36"/>
      <c r="H4040" s="36"/>
      <c r="I4040" s="36"/>
      <c r="J4040" s="36"/>
    </row>
    <row r="4041" spans="1:10" x14ac:dyDescent="0.35">
      <c r="A4041" t="str">
        <f t="shared" si="63"/>
        <v/>
      </c>
      <c r="B4041" s="36"/>
      <c r="C4041" s="36"/>
      <c r="D4041" s="36"/>
      <c r="E4041" s="36"/>
      <c r="F4041" s="36"/>
      <c r="G4041" s="36"/>
      <c r="H4041" s="36"/>
      <c r="I4041" s="36"/>
      <c r="J4041" s="36"/>
    </row>
    <row r="4042" spans="1:10" x14ac:dyDescent="0.35">
      <c r="A4042" t="str">
        <f t="shared" si="63"/>
        <v/>
      </c>
      <c r="B4042" s="36"/>
      <c r="C4042" s="36"/>
      <c r="D4042" s="36"/>
      <c r="E4042" s="36"/>
      <c r="F4042" s="36"/>
      <c r="G4042" s="36"/>
      <c r="H4042" s="36"/>
      <c r="I4042" s="36"/>
      <c r="J4042" s="36"/>
    </row>
    <row r="4043" spans="1:10" x14ac:dyDescent="0.35">
      <c r="A4043" t="str">
        <f t="shared" si="63"/>
        <v/>
      </c>
      <c r="B4043" s="36"/>
      <c r="C4043" s="36"/>
      <c r="D4043" s="36"/>
      <c r="E4043" s="36"/>
      <c r="F4043" s="36"/>
      <c r="G4043" s="36"/>
      <c r="H4043" s="36"/>
      <c r="I4043" s="36"/>
      <c r="J4043" s="36"/>
    </row>
    <row r="4044" spans="1:10" x14ac:dyDescent="0.35">
      <c r="A4044" t="str">
        <f t="shared" si="63"/>
        <v/>
      </c>
      <c r="B4044" s="36"/>
      <c r="C4044" s="36"/>
      <c r="D4044" s="36"/>
      <c r="E4044" s="36"/>
      <c r="F4044" s="36"/>
      <c r="G4044" s="36"/>
      <c r="H4044" s="36"/>
      <c r="I4044" s="36"/>
      <c r="J4044" s="36"/>
    </row>
    <row r="4045" spans="1:10" x14ac:dyDescent="0.35">
      <c r="A4045" t="str">
        <f t="shared" si="63"/>
        <v/>
      </c>
      <c r="B4045" s="36"/>
      <c r="C4045" s="36"/>
      <c r="D4045" s="36"/>
      <c r="E4045" s="36"/>
      <c r="F4045" s="36"/>
      <c r="G4045" s="36"/>
      <c r="H4045" s="36"/>
      <c r="I4045" s="36"/>
      <c r="J4045" s="36"/>
    </row>
    <row r="4046" spans="1:10" x14ac:dyDescent="0.35">
      <c r="A4046" t="str">
        <f t="shared" si="63"/>
        <v/>
      </c>
      <c r="B4046" s="36"/>
      <c r="C4046" s="36"/>
      <c r="D4046" s="36"/>
      <c r="E4046" s="36"/>
      <c r="F4046" s="36"/>
      <c r="G4046" s="36"/>
      <c r="H4046" s="36"/>
      <c r="I4046" s="36"/>
      <c r="J4046" s="36"/>
    </row>
    <row r="4047" spans="1:10" x14ac:dyDescent="0.35">
      <c r="A4047" t="str">
        <f t="shared" si="63"/>
        <v/>
      </c>
      <c r="B4047" s="36"/>
      <c r="C4047" s="36"/>
      <c r="D4047" s="36"/>
      <c r="E4047" s="36"/>
      <c r="F4047" s="36"/>
      <c r="G4047" s="36"/>
      <c r="H4047" s="36"/>
      <c r="I4047" s="36"/>
      <c r="J4047" s="36"/>
    </row>
    <row r="4048" spans="1:10" x14ac:dyDescent="0.35">
      <c r="A4048" t="str">
        <f t="shared" si="63"/>
        <v/>
      </c>
      <c r="B4048" s="36"/>
      <c r="C4048" s="36"/>
      <c r="D4048" s="36"/>
      <c r="E4048" s="36"/>
      <c r="F4048" s="36"/>
      <c r="G4048" s="36"/>
      <c r="H4048" s="36"/>
      <c r="I4048" s="36"/>
      <c r="J4048" s="36"/>
    </row>
    <row r="4049" spans="1:10" x14ac:dyDescent="0.35">
      <c r="A4049" t="str">
        <f t="shared" si="63"/>
        <v/>
      </c>
      <c r="B4049" s="36"/>
      <c r="C4049" s="36"/>
      <c r="D4049" s="36"/>
      <c r="E4049" s="36"/>
      <c r="F4049" s="36"/>
      <c r="G4049" s="36"/>
      <c r="H4049" s="36"/>
      <c r="I4049" s="36"/>
      <c r="J4049" s="36"/>
    </row>
    <row r="4050" spans="1:10" x14ac:dyDescent="0.35">
      <c r="A4050" t="str">
        <f t="shared" ref="A4050:A4113" si="64">CONCATENATE(B4050,C4050,D4050,E4050)</f>
        <v/>
      </c>
      <c r="B4050" s="36"/>
      <c r="C4050" s="36"/>
      <c r="D4050" s="36"/>
      <c r="E4050" s="36"/>
      <c r="F4050" s="36"/>
      <c r="G4050" s="36"/>
      <c r="H4050" s="36"/>
      <c r="I4050" s="36"/>
      <c r="J4050" s="36"/>
    </row>
    <row r="4051" spans="1:10" x14ac:dyDescent="0.35">
      <c r="A4051" t="str">
        <f t="shared" si="64"/>
        <v/>
      </c>
      <c r="B4051" s="36"/>
      <c r="C4051" s="36"/>
      <c r="D4051" s="36"/>
      <c r="E4051" s="36"/>
      <c r="F4051" s="36"/>
      <c r="G4051" s="36"/>
      <c r="H4051" s="36"/>
      <c r="I4051" s="36"/>
      <c r="J4051" s="36"/>
    </row>
    <row r="4052" spans="1:10" x14ac:dyDescent="0.35">
      <c r="A4052" t="str">
        <f t="shared" si="64"/>
        <v/>
      </c>
      <c r="B4052" s="36"/>
      <c r="C4052" s="36"/>
      <c r="D4052" s="36"/>
      <c r="E4052" s="36"/>
      <c r="F4052" s="36"/>
      <c r="G4052" s="36"/>
      <c r="H4052" s="36"/>
      <c r="I4052" s="36"/>
      <c r="J4052" s="36"/>
    </row>
    <row r="4053" spans="1:10" x14ac:dyDescent="0.35">
      <c r="A4053" t="str">
        <f t="shared" si="64"/>
        <v/>
      </c>
      <c r="B4053" s="36"/>
      <c r="C4053" s="36"/>
      <c r="D4053" s="36"/>
      <c r="E4053" s="36"/>
      <c r="F4053" s="36"/>
      <c r="G4053" s="36"/>
      <c r="H4053" s="36"/>
      <c r="I4053" s="36"/>
      <c r="J4053" s="36"/>
    </row>
    <row r="4054" spans="1:10" x14ac:dyDescent="0.35">
      <c r="A4054" t="str">
        <f t="shared" si="64"/>
        <v/>
      </c>
      <c r="B4054" s="36"/>
      <c r="C4054" s="36"/>
      <c r="D4054" s="36"/>
      <c r="E4054" s="36"/>
      <c r="F4054" s="36"/>
      <c r="G4054" s="36"/>
      <c r="H4054" s="36"/>
      <c r="I4054" s="36"/>
      <c r="J4054" s="36"/>
    </row>
    <row r="4055" spans="1:10" x14ac:dyDescent="0.35">
      <c r="A4055" t="str">
        <f t="shared" si="64"/>
        <v/>
      </c>
      <c r="B4055" s="36"/>
      <c r="C4055" s="36"/>
      <c r="D4055" s="36"/>
      <c r="E4055" s="36"/>
      <c r="F4055" s="36"/>
      <c r="G4055" s="36"/>
      <c r="H4055" s="36"/>
      <c r="I4055" s="36"/>
      <c r="J4055" s="36"/>
    </row>
    <row r="4056" spans="1:10" x14ac:dyDescent="0.35">
      <c r="A4056" t="str">
        <f t="shared" si="64"/>
        <v/>
      </c>
      <c r="B4056" s="36"/>
      <c r="C4056" s="36"/>
      <c r="D4056" s="36"/>
      <c r="E4056" s="36"/>
      <c r="F4056" s="36"/>
      <c r="G4056" s="36"/>
      <c r="H4056" s="36"/>
      <c r="I4056" s="36"/>
      <c r="J4056" s="36"/>
    </row>
    <row r="4057" spans="1:10" x14ac:dyDescent="0.35">
      <c r="A4057" t="str">
        <f t="shared" si="64"/>
        <v/>
      </c>
      <c r="B4057" s="36"/>
      <c r="C4057" s="36"/>
      <c r="D4057" s="36"/>
      <c r="E4057" s="36"/>
      <c r="F4057" s="36"/>
      <c r="G4057" s="36"/>
      <c r="H4057" s="36"/>
      <c r="I4057" s="36"/>
      <c r="J4057" s="36"/>
    </row>
    <row r="4058" spans="1:10" x14ac:dyDescent="0.35">
      <c r="A4058" t="str">
        <f t="shared" si="64"/>
        <v/>
      </c>
      <c r="B4058" s="36"/>
      <c r="C4058" s="36"/>
      <c r="D4058" s="36"/>
      <c r="E4058" s="36"/>
      <c r="F4058" s="36"/>
      <c r="G4058" s="36"/>
      <c r="H4058" s="36"/>
      <c r="I4058" s="36"/>
      <c r="J4058" s="36"/>
    </row>
    <row r="4059" spans="1:10" x14ac:dyDescent="0.35">
      <c r="A4059" t="str">
        <f t="shared" si="64"/>
        <v/>
      </c>
      <c r="B4059" s="36"/>
      <c r="C4059" s="36"/>
      <c r="D4059" s="36"/>
      <c r="E4059" s="36"/>
      <c r="F4059" s="36"/>
      <c r="G4059" s="36"/>
      <c r="H4059" s="36"/>
      <c r="I4059" s="36"/>
      <c r="J4059" s="36"/>
    </row>
    <row r="4060" spans="1:10" x14ac:dyDescent="0.35">
      <c r="A4060" t="str">
        <f t="shared" si="64"/>
        <v/>
      </c>
      <c r="B4060" s="36"/>
      <c r="C4060" s="36"/>
      <c r="D4060" s="36"/>
      <c r="E4060" s="36"/>
      <c r="F4060" s="36"/>
      <c r="G4060" s="36"/>
      <c r="H4060" s="36"/>
      <c r="I4060" s="36"/>
      <c r="J4060" s="36"/>
    </row>
    <row r="4061" spans="1:10" x14ac:dyDescent="0.35">
      <c r="A4061" t="str">
        <f t="shared" si="64"/>
        <v/>
      </c>
      <c r="B4061" s="36"/>
      <c r="C4061" s="36"/>
      <c r="D4061" s="36"/>
      <c r="E4061" s="36"/>
      <c r="F4061" s="36"/>
      <c r="G4061" s="36"/>
      <c r="H4061" s="36"/>
      <c r="I4061" s="36"/>
      <c r="J4061" s="36"/>
    </row>
    <row r="4062" spans="1:10" x14ac:dyDescent="0.35">
      <c r="A4062" t="str">
        <f t="shared" si="64"/>
        <v/>
      </c>
      <c r="B4062" s="36"/>
      <c r="C4062" s="36"/>
      <c r="D4062" s="36"/>
      <c r="E4062" s="36"/>
      <c r="F4062" s="36"/>
      <c r="G4062" s="36"/>
      <c r="H4062" s="36"/>
      <c r="I4062" s="36"/>
      <c r="J4062" s="36"/>
    </row>
    <row r="4063" spans="1:10" x14ac:dyDescent="0.35">
      <c r="A4063" t="str">
        <f t="shared" si="64"/>
        <v/>
      </c>
      <c r="B4063" s="36"/>
      <c r="C4063" s="36"/>
      <c r="D4063" s="36"/>
      <c r="E4063" s="36"/>
      <c r="F4063" s="36"/>
      <c r="G4063" s="36"/>
      <c r="H4063" s="36"/>
      <c r="I4063" s="36"/>
      <c r="J4063" s="36"/>
    </row>
    <row r="4064" spans="1:10" x14ac:dyDescent="0.35">
      <c r="A4064" t="str">
        <f t="shared" si="64"/>
        <v/>
      </c>
      <c r="B4064" s="36"/>
      <c r="C4064" s="36"/>
      <c r="D4064" s="36"/>
      <c r="E4064" s="36"/>
      <c r="F4064" s="36"/>
      <c r="G4064" s="36"/>
      <c r="H4064" s="36"/>
      <c r="I4064" s="36"/>
      <c r="J4064" s="36"/>
    </row>
    <row r="4065" spans="1:10" x14ac:dyDescent="0.35">
      <c r="A4065" t="str">
        <f t="shared" si="64"/>
        <v/>
      </c>
      <c r="B4065" s="36"/>
      <c r="C4065" s="36"/>
      <c r="D4065" s="36"/>
      <c r="E4065" s="36"/>
      <c r="F4065" s="36"/>
      <c r="G4065" s="36"/>
      <c r="H4065" s="36"/>
      <c r="I4065" s="36"/>
      <c r="J4065" s="36"/>
    </row>
    <row r="4066" spans="1:10" x14ac:dyDescent="0.35">
      <c r="A4066" t="str">
        <f t="shared" si="64"/>
        <v/>
      </c>
      <c r="B4066" s="36"/>
      <c r="C4066" s="36"/>
      <c r="D4066" s="36"/>
      <c r="E4066" s="36"/>
      <c r="F4066" s="36"/>
      <c r="G4066" s="36"/>
      <c r="H4066" s="36"/>
      <c r="I4066" s="36"/>
      <c r="J4066" s="36"/>
    </row>
    <row r="4067" spans="1:10" x14ac:dyDescent="0.35">
      <c r="A4067" t="str">
        <f t="shared" si="64"/>
        <v/>
      </c>
      <c r="B4067" s="36"/>
      <c r="C4067" s="36"/>
      <c r="D4067" s="36"/>
      <c r="E4067" s="36"/>
      <c r="F4067" s="36"/>
      <c r="G4067" s="36"/>
      <c r="H4067" s="36"/>
      <c r="I4067" s="36"/>
      <c r="J4067" s="36"/>
    </row>
    <row r="4068" spans="1:10" x14ac:dyDescent="0.35">
      <c r="A4068" t="str">
        <f t="shared" si="64"/>
        <v/>
      </c>
      <c r="B4068" s="36"/>
      <c r="C4068" s="36"/>
      <c r="D4068" s="36"/>
      <c r="E4068" s="36"/>
      <c r="F4068" s="36"/>
      <c r="G4068" s="36"/>
      <c r="H4068" s="36"/>
      <c r="I4068" s="36"/>
      <c r="J4068" s="36"/>
    </row>
    <row r="4069" spans="1:10" x14ac:dyDescent="0.35">
      <c r="A4069" t="str">
        <f t="shared" si="64"/>
        <v/>
      </c>
      <c r="B4069" s="36"/>
      <c r="C4069" s="36"/>
      <c r="D4069" s="36"/>
      <c r="E4069" s="36"/>
      <c r="F4069" s="36"/>
      <c r="G4069" s="36"/>
      <c r="H4069" s="36"/>
      <c r="I4069" s="36"/>
      <c r="J4069" s="36"/>
    </row>
    <row r="4070" spans="1:10" x14ac:dyDescent="0.35">
      <c r="A4070" t="str">
        <f t="shared" si="64"/>
        <v/>
      </c>
      <c r="B4070" s="36"/>
      <c r="C4070" s="36"/>
      <c r="D4070" s="36"/>
      <c r="E4070" s="36"/>
      <c r="F4070" s="36"/>
      <c r="G4070" s="36"/>
      <c r="H4070" s="36"/>
      <c r="I4070" s="36"/>
      <c r="J4070" s="36"/>
    </row>
    <row r="4071" spans="1:10" x14ac:dyDescent="0.35">
      <c r="A4071" t="str">
        <f t="shared" si="64"/>
        <v/>
      </c>
      <c r="B4071" s="36"/>
      <c r="C4071" s="36"/>
      <c r="D4071" s="36"/>
      <c r="E4071" s="36"/>
      <c r="F4071" s="36"/>
      <c r="G4071" s="36"/>
      <c r="H4071" s="36"/>
      <c r="I4071" s="36"/>
      <c r="J4071" s="36"/>
    </row>
    <row r="4072" spans="1:10" x14ac:dyDescent="0.35">
      <c r="A4072" t="str">
        <f t="shared" si="64"/>
        <v/>
      </c>
      <c r="B4072" s="36"/>
      <c r="C4072" s="36"/>
      <c r="D4072" s="36"/>
      <c r="E4072" s="36"/>
      <c r="F4072" s="36"/>
      <c r="G4072" s="36"/>
      <c r="H4072" s="36"/>
      <c r="I4072" s="36"/>
      <c r="J4072" s="36"/>
    </row>
    <row r="4073" spans="1:10" x14ac:dyDescent="0.35">
      <c r="A4073" t="str">
        <f t="shared" si="64"/>
        <v/>
      </c>
      <c r="B4073" s="36"/>
      <c r="C4073" s="36"/>
      <c r="D4073" s="36"/>
      <c r="E4073" s="36"/>
      <c r="F4073" s="36"/>
      <c r="G4073" s="36"/>
      <c r="H4073" s="36"/>
      <c r="I4073" s="36"/>
      <c r="J4073" s="36"/>
    </row>
    <row r="4074" spans="1:10" x14ac:dyDescent="0.35">
      <c r="A4074" t="str">
        <f t="shared" si="64"/>
        <v/>
      </c>
      <c r="B4074" s="36"/>
      <c r="C4074" s="36"/>
      <c r="D4074" s="36"/>
      <c r="E4074" s="36"/>
      <c r="F4074" s="36"/>
      <c r="G4074" s="36"/>
      <c r="H4074" s="36"/>
      <c r="I4074" s="36"/>
      <c r="J4074" s="36"/>
    </row>
    <row r="4075" spans="1:10" x14ac:dyDescent="0.35">
      <c r="A4075" t="str">
        <f t="shared" si="64"/>
        <v/>
      </c>
      <c r="B4075" s="36"/>
      <c r="C4075" s="36"/>
      <c r="D4075" s="36"/>
      <c r="E4075" s="36"/>
      <c r="F4075" s="36"/>
      <c r="G4075" s="36"/>
      <c r="H4075" s="36"/>
      <c r="I4075" s="36"/>
      <c r="J4075" s="36"/>
    </row>
    <row r="4076" spans="1:10" x14ac:dyDescent="0.35">
      <c r="A4076" t="str">
        <f t="shared" si="64"/>
        <v/>
      </c>
      <c r="B4076" s="36"/>
      <c r="C4076" s="36"/>
      <c r="D4076" s="36"/>
      <c r="E4076" s="36"/>
      <c r="F4076" s="36"/>
      <c r="G4076" s="36"/>
      <c r="H4076" s="36"/>
      <c r="I4076" s="36"/>
      <c r="J4076" s="36"/>
    </row>
    <row r="4077" spans="1:10" x14ac:dyDescent="0.35">
      <c r="A4077" t="str">
        <f t="shared" si="64"/>
        <v/>
      </c>
      <c r="B4077" s="36"/>
      <c r="C4077" s="36"/>
      <c r="D4077" s="36"/>
      <c r="E4077" s="36"/>
      <c r="F4077" s="36"/>
      <c r="G4077" s="36"/>
      <c r="H4077" s="36"/>
      <c r="I4077" s="36"/>
      <c r="J4077" s="36"/>
    </row>
    <row r="4078" spans="1:10" x14ac:dyDescent="0.35">
      <c r="A4078" t="str">
        <f t="shared" si="64"/>
        <v/>
      </c>
      <c r="B4078" s="36"/>
      <c r="C4078" s="36"/>
      <c r="D4078" s="36"/>
      <c r="E4078" s="36"/>
      <c r="F4078" s="36"/>
      <c r="G4078" s="36"/>
      <c r="H4078" s="36"/>
      <c r="I4078" s="36"/>
      <c r="J4078" s="36"/>
    </row>
    <row r="4079" spans="1:10" x14ac:dyDescent="0.35">
      <c r="A4079" t="str">
        <f t="shared" si="64"/>
        <v/>
      </c>
      <c r="B4079" s="36"/>
      <c r="C4079" s="36"/>
      <c r="D4079" s="36"/>
      <c r="E4079" s="36"/>
      <c r="F4079" s="36"/>
      <c r="G4079" s="36"/>
      <c r="H4079" s="36"/>
      <c r="I4079" s="36"/>
      <c r="J4079" s="36"/>
    </row>
    <row r="4080" spans="1:10" x14ac:dyDescent="0.35">
      <c r="A4080" t="str">
        <f t="shared" si="64"/>
        <v/>
      </c>
      <c r="B4080" s="36"/>
      <c r="C4080" s="36"/>
      <c r="D4080" s="36"/>
      <c r="E4080" s="36"/>
      <c r="F4080" s="36"/>
      <c r="G4080" s="36"/>
      <c r="H4080" s="36"/>
      <c r="I4080" s="36"/>
      <c r="J4080" s="36"/>
    </row>
    <row r="4081" spans="1:10" x14ac:dyDescent="0.35">
      <c r="A4081" t="str">
        <f t="shared" si="64"/>
        <v/>
      </c>
      <c r="B4081" s="36"/>
      <c r="C4081" s="36"/>
      <c r="D4081" s="36"/>
      <c r="E4081" s="36"/>
      <c r="F4081" s="36"/>
      <c r="G4081" s="36"/>
      <c r="H4081" s="36"/>
      <c r="I4081" s="36"/>
      <c r="J4081" s="36"/>
    </row>
    <row r="4082" spans="1:10" x14ac:dyDescent="0.35">
      <c r="A4082" t="str">
        <f t="shared" si="64"/>
        <v/>
      </c>
      <c r="B4082" s="36"/>
      <c r="C4082" s="36"/>
      <c r="D4082" s="36"/>
      <c r="E4082" s="36"/>
      <c r="F4082" s="36"/>
      <c r="G4082" s="36"/>
      <c r="H4082" s="36"/>
      <c r="I4082" s="36"/>
      <c r="J4082" s="36"/>
    </row>
    <row r="4083" spans="1:10" x14ac:dyDescent="0.35">
      <c r="A4083" t="str">
        <f t="shared" si="64"/>
        <v/>
      </c>
      <c r="B4083" s="36"/>
      <c r="C4083" s="36"/>
      <c r="D4083" s="36"/>
      <c r="E4083" s="36"/>
      <c r="F4083" s="36"/>
      <c r="G4083" s="36"/>
      <c r="H4083" s="36"/>
      <c r="I4083" s="36"/>
      <c r="J4083" s="36"/>
    </row>
    <row r="4084" spans="1:10" x14ac:dyDescent="0.35">
      <c r="A4084" t="str">
        <f t="shared" si="64"/>
        <v/>
      </c>
      <c r="B4084" s="36"/>
      <c r="C4084" s="36"/>
      <c r="D4084" s="36"/>
      <c r="E4084" s="36"/>
      <c r="F4084" s="36"/>
      <c r="G4084" s="36"/>
      <c r="H4084" s="36"/>
      <c r="I4084" s="36"/>
      <c r="J4084" s="36"/>
    </row>
    <row r="4085" spans="1:10" x14ac:dyDescent="0.35">
      <c r="A4085" t="str">
        <f t="shared" si="64"/>
        <v/>
      </c>
      <c r="B4085" s="36"/>
      <c r="C4085" s="36"/>
      <c r="D4085" s="36"/>
      <c r="E4085" s="36"/>
      <c r="F4085" s="36"/>
      <c r="G4085" s="36"/>
      <c r="H4085" s="36"/>
      <c r="I4085" s="36"/>
      <c r="J4085" s="36"/>
    </row>
    <row r="4086" spans="1:10" x14ac:dyDescent="0.35">
      <c r="A4086" t="str">
        <f t="shared" si="64"/>
        <v/>
      </c>
      <c r="B4086" s="36"/>
      <c r="C4086" s="36"/>
      <c r="D4086" s="36"/>
      <c r="E4086" s="36"/>
      <c r="F4086" s="36"/>
      <c r="G4086" s="36"/>
      <c r="H4086" s="36"/>
      <c r="I4086" s="36"/>
      <c r="J4086" s="36"/>
    </row>
    <row r="4087" spans="1:10" x14ac:dyDescent="0.35">
      <c r="A4087" t="str">
        <f t="shared" si="64"/>
        <v/>
      </c>
      <c r="B4087" s="36"/>
      <c r="C4087" s="36"/>
      <c r="D4087" s="36"/>
      <c r="E4087" s="36"/>
      <c r="F4087" s="36"/>
      <c r="G4087" s="36"/>
      <c r="H4087" s="36"/>
      <c r="I4087" s="36"/>
      <c r="J4087" s="36"/>
    </row>
    <row r="4088" spans="1:10" x14ac:dyDescent="0.35">
      <c r="A4088" t="str">
        <f t="shared" si="64"/>
        <v/>
      </c>
      <c r="B4088" s="36"/>
      <c r="C4088" s="36"/>
      <c r="D4088" s="36"/>
      <c r="E4088" s="36"/>
      <c r="F4088" s="36"/>
      <c r="G4088" s="36"/>
      <c r="H4088" s="36"/>
      <c r="I4088" s="36"/>
      <c r="J4088" s="36"/>
    </row>
    <row r="4089" spans="1:10" x14ac:dyDescent="0.35">
      <c r="A4089" t="str">
        <f t="shared" si="64"/>
        <v/>
      </c>
      <c r="B4089" s="36"/>
      <c r="C4089" s="36"/>
      <c r="D4089" s="36"/>
      <c r="E4089" s="36"/>
      <c r="F4089" s="36"/>
      <c r="G4089" s="36"/>
      <c r="H4089" s="36"/>
      <c r="I4089" s="36"/>
      <c r="J4089" s="36"/>
    </row>
    <row r="4090" spans="1:10" x14ac:dyDescent="0.35">
      <c r="A4090" t="str">
        <f t="shared" si="64"/>
        <v/>
      </c>
      <c r="B4090" s="36"/>
      <c r="C4090" s="36"/>
      <c r="D4090" s="36"/>
      <c r="E4090" s="36"/>
      <c r="F4090" s="36"/>
      <c r="G4090" s="36"/>
      <c r="H4090" s="36"/>
      <c r="I4090" s="36"/>
      <c r="J4090" s="36"/>
    </row>
    <row r="4091" spans="1:10" x14ac:dyDescent="0.35">
      <c r="A4091" t="str">
        <f t="shared" si="64"/>
        <v/>
      </c>
      <c r="B4091" s="36"/>
      <c r="C4091" s="36"/>
      <c r="D4091" s="36"/>
      <c r="E4091" s="36"/>
      <c r="F4091" s="36"/>
      <c r="G4091" s="36"/>
      <c r="H4091" s="36"/>
      <c r="I4091" s="36"/>
      <c r="J4091" s="36"/>
    </row>
    <row r="4092" spans="1:10" x14ac:dyDescent="0.35">
      <c r="A4092" t="str">
        <f t="shared" si="64"/>
        <v/>
      </c>
      <c r="B4092" s="36"/>
      <c r="C4092" s="36"/>
      <c r="D4092" s="36"/>
      <c r="E4092" s="36"/>
      <c r="F4092" s="36"/>
      <c r="G4092" s="36"/>
      <c r="H4092" s="36"/>
      <c r="I4092" s="36"/>
      <c r="J4092" s="36"/>
    </row>
    <row r="4093" spans="1:10" x14ac:dyDescent="0.35">
      <c r="A4093" t="str">
        <f t="shared" si="64"/>
        <v/>
      </c>
      <c r="B4093" s="36"/>
      <c r="C4093" s="36"/>
      <c r="D4093" s="36"/>
      <c r="E4093" s="36"/>
      <c r="F4093" s="36"/>
      <c r="G4093" s="36"/>
      <c r="H4093" s="36"/>
      <c r="I4093" s="36"/>
      <c r="J4093" s="36"/>
    </row>
    <row r="4094" spans="1:10" x14ac:dyDescent="0.35">
      <c r="A4094" t="str">
        <f t="shared" si="64"/>
        <v/>
      </c>
      <c r="B4094" s="36"/>
      <c r="C4094" s="36"/>
      <c r="D4094" s="36"/>
      <c r="E4094" s="36"/>
      <c r="F4094" s="36"/>
      <c r="G4094" s="36"/>
      <c r="H4094" s="36"/>
      <c r="I4094" s="36"/>
      <c r="J4094" s="36"/>
    </row>
    <row r="4095" spans="1:10" x14ac:dyDescent="0.35">
      <c r="A4095" t="str">
        <f t="shared" si="64"/>
        <v/>
      </c>
      <c r="B4095" s="36"/>
      <c r="C4095" s="36"/>
      <c r="D4095" s="36"/>
      <c r="E4095" s="36"/>
      <c r="F4095" s="36"/>
      <c r="G4095" s="36"/>
      <c r="H4095" s="36"/>
      <c r="I4095" s="36"/>
      <c r="J4095" s="36"/>
    </row>
    <row r="4096" spans="1:10" x14ac:dyDescent="0.35">
      <c r="A4096" t="str">
        <f t="shared" si="64"/>
        <v/>
      </c>
      <c r="B4096" s="36"/>
      <c r="C4096" s="36"/>
      <c r="D4096" s="36"/>
      <c r="E4096" s="36"/>
      <c r="F4096" s="36"/>
      <c r="G4096" s="36"/>
      <c r="H4096" s="36"/>
      <c r="I4096" s="36"/>
      <c r="J4096" s="36"/>
    </row>
    <row r="4097" spans="1:10" x14ac:dyDescent="0.35">
      <c r="A4097" t="str">
        <f t="shared" si="64"/>
        <v/>
      </c>
      <c r="B4097" s="36"/>
      <c r="C4097" s="36"/>
      <c r="D4097" s="36"/>
      <c r="E4097" s="36"/>
      <c r="F4097" s="36"/>
      <c r="G4097" s="36"/>
      <c r="H4097" s="36"/>
      <c r="I4097" s="36"/>
      <c r="J4097" s="36"/>
    </row>
    <row r="4098" spans="1:10" x14ac:dyDescent="0.35">
      <c r="A4098" t="str">
        <f t="shared" si="64"/>
        <v/>
      </c>
      <c r="B4098" s="36"/>
      <c r="C4098" s="36"/>
      <c r="D4098" s="36"/>
      <c r="E4098" s="36"/>
      <c r="F4098" s="36"/>
      <c r="G4098" s="36"/>
      <c r="H4098" s="36"/>
      <c r="I4098" s="36"/>
      <c r="J4098" s="36"/>
    </row>
    <row r="4099" spans="1:10" x14ac:dyDescent="0.35">
      <c r="A4099" t="str">
        <f t="shared" si="64"/>
        <v/>
      </c>
      <c r="B4099" s="36"/>
      <c r="C4099" s="36"/>
      <c r="D4099" s="36"/>
      <c r="E4099" s="36"/>
      <c r="F4099" s="36"/>
      <c r="G4099" s="36"/>
      <c r="H4099" s="36"/>
      <c r="I4099" s="36"/>
      <c r="J4099" s="36"/>
    </row>
    <row r="4100" spans="1:10" x14ac:dyDescent="0.35">
      <c r="A4100" t="str">
        <f t="shared" si="64"/>
        <v/>
      </c>
      <c r="B4100" s="36"/>
      <c r="C4100" s="36"/>
      <c r="D4100" s="36"/>
      <c r="E4100" s="36"/>
      <c r="F4100" s="36"/>
      <c r="G4100" s="36"/>
      <c r="H4100" s="36"/>
      <c r="I4100" s="36"/>
      <c r="J4100" s="36"/>
    </row>
    <row r="4101" spans="1:10" x14ac:dyDescent="0.35">
      <c r="A4101" t="str">
        <f t="shared" si="64"/>
        <v/>
      </c>
      <c r="B4101" s="36"/>
      <c r="C4101" s="36"/>
      <c r="D4101" s="36"/>
      <c r="E4101" s="36"/>
      <c r="F4101" s="36"/>
      <c r="G4101" s="36"/>
      <c r="H4101" s="36"/>
      <c r="I4101" s="36"/>
      <c r="J4101" s="36"/>
    </row>
    <row r="4102" spans="1:10" x14ac:dyDescent="0.35">
      <c r="A4102" t="str">
        <f t="shared" si="64"/>
        <v/>
      </c>
      <c r="B4102" s="36"/>
      <c r="C4102" s="36"/>
      <c r="D4102" s="36"/>
      <c r="E4102" s="36"/>
      <c r="F4102" s="36"/>
      <c r="G4102" s="36"/>
      <c r="H4102" s="36"/>
      <c r="I4102" s="36"/>
      <c r="J4102" s="36"/>
    </row>
    <row r="4103" spans="1:10" x14ac:dyDescent="0.35">
      <c r="A4103" t="str">
        <f t="shared" si="64"/>
        <v/>
      </c>
      <c r="B4103" s="36"/>
      <c r="C4103" s="36"/>
      <c r="D4103" s="36"/>
      <c r="E4103" s="36"/>
      <c r="F4103" s="36"/>
      <c r="G4103" s="36"/>
      <c r="H4103" s="36"/>
      <c r="I4103" s="36"/>
      <c r="J4103" s="36"/>
    </row>
    <row r="4104" spans="1:10" x14ac:dyDescent="0.35">
      <c r="A4104" t="str">
        <f t="shared" si="64"/>
        <v/>
      </c>
      <c r="B4104" s="36"/>
      <c r="C4104" s="36"/>
      <c r="D4104" s="36"/>
      <c r="E4104" s="36"/>
      <c r="F4104" s="36"/>
      <c r="G4104" s="36"/>
      <c r="H4104" s="36"/>
      <c r="I4104" s="36"/>
      <c r="J4104" s="36"/>
    </row>
    <row r="4105" spans="1:10" x14ac:dyDescent="0.35">
      <c r="A4105" t="str">
        <f t="shared" si="64"/>
        <v/>
      </c>
      <c r="B4105" s="36"/>
      <c r="C4105" s="36"/>
      <c r="D4105" s="36"/>
      <c r="E4105" s="36"/>
      <c r="F4105" s="36"/>
      <c r="G4105" s="36"/>
      <c r="H4105" s="36"/>
      <c r="I4105" s="36"/>
      <c r="J4105" s="36"/>
    </row>
    <row r="4106" spans="1:10" x14ac:dyDescent="0.35">
      <c r="A4106" t="str">
        <f t="shared" si="64"/>
        <v/>
      </c>
      <c r="B4106" s="36"/>
      <c r="C4106" s="36"/>
      <c r="D4106" s="36"/>
      <c r="E4106" s="36"/>
      <c r="F4106" s="36"/>
      <c r="G4106" s="36"/>
      <c r="H4106" s="36"/>
      <c r="I4106" s="36"/>
      <c r="J4106" s="36"/>
    </row>
    <row r="4107" spans="1:10" x14ac:dyDescent="0.35">
      <c r="A4107" t="str">
        <f t="shared" si="64"/>
        <v/>
      </c>
      <c r="B4107" s="36"/>
      <c r="C4107" s="36"/>
      <c r="D4107" s="36"/>
      <c r="E4107" s="36"/>
      <c r="F4107" s="36"/>
      <c r="G4107" s="36"/>
      <c r="H4107" s="36"/>
      <c r="I4107" s="36"/>
      <c r="J4107" s="36"/>
    </row>
    <row r="4108" spans="1:10" x14ac:dyDescent="0.35">
      <c r="A4108" t="str">
        <f t="shared" si="64"/>
        <v/>
      </c>
      <c r="B4108" s="36"/>
      <c r="C4108" s="36"/>
      <c r="D4108" s="36"/>
      <c r="E4108" s="36"/>
      <c r="F4108" s="36"/>
      <c r="G4108" s="36"/>
      <c r="H4108" s="36"/>
      <c r="I4108" s="36"/>
      <c r="J4108" s="36"/>
    </row>
    <row r="4109" spans="1:10" x14ac:dyDescent="0.35">
      <c r="A4109" t="str">
        <f t="shared" si="64"/>
        <v/>
      </c>
      <c r="B4109" s="36"/>
      <c r="C4109" s="36"/>
      <c r="D4109" s="36"/>
      <c r="E4109" s="36"/>
      <c r="F4109" s="36"/>
      <c r="G4109" s="36"/>
      <c r="H4109" s="36"/>
      <c r="I4109" s="36"/>
      <c r="J4109" s="36"/>
    </row>
    <row r="4110" spans="1:10" x14ac:dyDescent="0.35">
      <c r="A4110" t="str">
        <f t="shared" si="64"/>
        <v/>
      </c>
      <c r="B4110" s="36"/>
      <c r="C4110" s="36"/>
      <c r="D4110" s="36"/>
      <c r="E4110" s="36"/>
      <c r="F4110" s="36"/>
      <c r="G4110" s="36"/>
      <c r="H4110" s="36"/>
      <c r="I4110" s="36"/>
      <c r="J4110" s="36"/>
    </row>
    <row r="4111" spans="1:10" x14ac:dyDescent="0.35">
      <c r="A4111" t="str">
        <f t="shared" si="64"/>
        <v/>
      </c>
      <c r="B4111" s="36"/>
      <c r="C4111" s="36"/>
      <c r="D4111" s="36"/>
      <c r="E4111" s="36"/>
      <c r="F4111" s="36"/>
      <c r="G4111" s="36"/>
      <c r="H4111" s="36"/>
      <c r="I4111" s="36"/>
      <c r="J4111" s="36"/>
    </row>
    <row r="4112" spans="1:10" x14ac:dyDescent="0.35">
      <c r="A4112" t="str">
        <f t="shared" si="64"/>
        <v/>
      </c>
      <c r="B4112" s="36"/>
      <c r="C4112" s="36"/>
      <c r="D4112" s="36"/>
      <c r="E4112" s="36"/>
      <c r="F4112" s="36"/>
      <c r="G4112" s="36"/>
      <c r="H4112" s="36"/>
      <c r="I4112" s="36"/>
      <c r="J4112" s="36"/>
    </row>
    <row r="4113" spans="1:10" x14ac:dyDescent="0.35">
      <c r="A4113" t="str">
        <f t="shared" si="64"/>
        <v/>
      </c>
      <c r="B4113" s="36"/>
      <c r="C4113" s="36"/>
      <c r="D4113" s="36"/>
      <c r="E4113" s="36"/>
      <c r="F4113" s="36"/>
      <c r="G4113" s="36"/>
      <c r="H4113" s="36"/>
      <c r="I4113" s="36"/>
      <c r="J4113" s="36"/>
    </row>
    <row r="4114" spans="1:10" x14ac:dyDescent="0.35">
      <c r="A4114" t="str">
        <f t="shared" ref="A4114:A4177" si="65">CONCATENATE(B4114,C4114,D4114,E4114)</f>
        <v/>
      </c>
      <c r="B4114" s="36"/>
      <c r="C4114" s="36"/>
      <c r="D4114" s="36"/>
      <c r="E4114" s="36"/>
      <c r="F4114" s="36"/>
      <c r="G4114" s="36"/>
      <c r="H4114" s="36"/>
      <c r="I4114" s="36"/>
      <c r="J4114" s="36"/>
    </row>
    <row r="4115" spans="1:10" x14ac:dyDescent="0.35">
      <c r="A4115" t="str">
        <f t="shared" si="65"/>
        <v/>
      </c>
      <c r="B4115" s="36"/>
      <c r="C4115" s="36"/>
      <c r="D4115" s="36"/>
      <c r="E4115" s="36"/>
      <c r="F4115" s="36"/>
      <c r="G4115" s="36"/>
      <c r="H4115" s="36"/>
      <c r="I4115" s="36"/>
      <c r="J4115" s="36"/>
    </row>
    <row r="4116" spans="1:10" x14ac:dyDescent="0.35">
      <c r="A4116" t="str">
        <f t="shared" si="65"/>
        <v/>
      </c>
      <c r="B4116" s="36"/>
      <c r="C4116" s="36"/>
      <c r="D4116" s="36"/>
      <c r="E4116" s="36"/>
      <c r="F4116" s="36"/>
      <c r="G4116" s="36"/>
      <c r="H4116" s="36"/>
      <c r="I4116" s="36"/>
      <c r="J4116" s="36"/>
    </row>
    <row r="4117" spans="1:10" x14ac:dyDescent="0.35">
      <c r="A4117" t="str">
        <f t="shared" si="65"/>
        <v/>
      </c>
      <c r="B4117" s="36"/>
      <c r="C4117" s="36"/>
      <c r="D4117" s="36"/>
      <c r="E4117" s="36"/>
      <c r="F4117" s="36"/>
      <c r="G4117" s="36"/>
      <c r="H4117" s="36"/>
      <c r="I4117" s="36"/>
      <c r="J4117" s="36"/>
    </row>
    <row r="4118" spans="1:10" x14ac:dyDescent="0.35">
      <c r="A4118" t="str">
        <f t="shared" si="65"/>
        <v/>
      </c>
      <c r="B4118" s="36"/>
      <c r="C4118" s="36"/>
      <c r="D4118" s="36"/>
      <c r="E4118" s="36"/>
      <c r="F4118" s="36"/>
      <c r="G4118" s="36"/>
      <c r="H4118" s="36"/>
      <c r="I4118" s="36"/>
      <c r="J4118" s="36"/>
    </row>
    <row r="4119" spans="1:10" x14ac:dyDescent="0.35">
      <c r="A4119" t="str">
        <f t="shared" si="65"/>
        <v/>
      </c>
      <c r="B4119" s="36"/>
      <c r="C4119" s="36"/>
      <c r="D4119" s="36"/>
      <c r="E4119" s="36"/>
      <c r="F4119" s="36"/>
      <c r="G4119" s="36"/>
      <c r="H4119" s="36"/>
      <c r="I4119" s="36"/>
      <c r="J4119" s="36"/>
    </row>
    <row r="4120" spans="1:10" x14ac:dyDescent="0.35">
      <c r="A4120" t="str">
        <f t="shared" si="65"/>
        <v/>
      </c>
      <c r="B4120" s="36"/>
      <c r="C4120" s="36"/>
      <c r="D4120" s="36"/>
      <c r="E4120" s="36"/>
      <c r="F4120" s="36"/>
      <c r="G4120" s="36"/>
      <c r="H4120" s="36"/>
      <c r="I4120" s="36"/>
      <c r="J4120" s="36"/>
    </row>
    <row r="4121" spans="1:10" x14ac:dyDescent="0.35">
      <c r="A4121" t="str">
        <f t="shared" si="65"/>
        <v/>
      </c>
      <c r="B4121" s="36"/>
      <c r="C4121" s="36"/>
      <c r="D4121" s="36"/>
      <c r="E4121" s="36"/>
      <c r="F4121" s="36"/>
      <c r="G4121" s="36"/>
      <c r="H4121" s="36"/>
      <c r="I4121" s="36"/>
      <c r="J4121" s="36"/>
    </row>
    <row r="4122" spans="1:10" x14ac:dyDescent="0.35">
      <c r="A4122" t="str">
        <f t="shared" si="65"/>
        <v/>
      </c>
      <c r="B4122" s="36"/>
      <c r="C4122" s="36"/>
      <c r="D4122" s="36"/>
      <c r="E4122" s="36"/>
      <c r="F4122" s="36"/>
      <c r="G4122" s="36"/>
      <c r="H4122" s="36"/>
      <c r="I4122" s="36"/>
      <c r="J4122" s="36"/>
    </row>
    <row r="4123" spans="1:10" x14ac:dyDescent="0.35">
      <c r="A4123" t="str">
        <f t="shared" si="65"/>
        <v/>
      </c>
      <c r="B4123" s="36"/>
      <c r="C4123" s="36"/>
      <c r="D4123" s="36"/>
      <c r="E4123" s="36"/>
      <c r="F4123" s="36"/>
      <c r="G4123" s="36"/>
      <c r="H4123" s="36"/>
      <c r="I4123" s="36"/>
      <c r="J4123" s="36"/>
    </row>
    <row r="4124" spans="1:10" x14ac:dyDescent="0.35">
      <c r="A4124" t="str">
        <f t="shared" si="65"/>
        <v/>
      </c>
      <c r="B4124" s="36"/>
      <c r="C4124" s="36"/>
      <c r="D4124" s="36"/>
      <c r="E4124" s="36"/>
      <c r="F4124" s="36"/>
      <c r="G4124" s="36"/>
      <c r="H4124" s="36"/>
      <c r="I4124" s="36"/>
      <c r="J4124" s="36"/>
    </row>
    <row r="4125" spans="1:10" x14ac:dyDescent="0.35">
      <c r="A4125" t="str">
        <f t="shared" si="65"/>
        <v/>
      </c>
      <c r="B4125" s="36"/>
      <c r="C4125" s="36"/>
      <c r="D4125" s="36"/>
      <c r="E4125" s="36"/>
      <c r="F4125" s="36"/>
      <c r="G4125" s="36"/>
      <c r="H4125" s="36"/>
      <c r="I4125" s="36"/>
      <c r="J4125" s="36"/>
    </row>
    <row r="4126" spans="1:10" x14ac:dyDescent="0.35">
      <c r="A4126" t="str">
        <f t="shared" si="65"/>
        <v/>
      </c>
      <c r="B4126" s="36"/>
      <c r="C4126" s="36"/>
      <c r="D4126" s="36"/>
      <c r="E4126" s="36"/>
      <c r="F4126" s="36"/>
      <c r="G4126" s="36"/>
      <c r="H4126" s="36"/>
      <c r="I4126" s="36"/>
      <c r="J4126" s="36"/>
    </row>
    <row r="4127" spans="1:10" x14ac:dyDescent="0.35">
      <c r="A4127" t="str">
        <f t="shared" si="65"/>
        <v/>
      </c>
      <c r="B4127" s="36"/>
      <c r="C4127" s="36"/>
      <c r="D4127" s="36"/>
      <c r="E4127" s="36"/>
      <c r="F4127" s="36"/>
      <c r="G4127" s="36"/>
      <c r="H4127" s="36"/>
      <c r="I4127" s="36"/>
      <c r="J4127" s="36"/>
    </row>
    <row r="4128" spans="1:10" x14ac:dyDescent="0.35">
      <c r="A4128" t="str">
        <f t="shared" si="65"/>
        <v/>
      </c>
      <c r="B4128" s="36"/>
      <c r="C4128" s="36"/>
      <c r="D4128" s="36"/>
      <c r="E4128" s="36"/>
      <c r="F4128" s="36"/>
      <c r="G4128" s="36"/>
      <c r="H4128" s="36"/>
      <c r="I4128" s="36"/>
      <c r="J4128" s="36"/>
    </row>
    <row r="4129" spans="1:10" x14ac:dyDescent="0.35">
      <c r="A4129" t="str">
        <f t="shared" si="65"/>
        <v/>
      </c>
      <c r="B4129" s="36"/>
      <c r="C4129" s="36"/>
      <c r="D4129" s="36"/>
      <c r="E4129" s="36"/>
      <c r="F4129" s="36"/>
      <c r="G4129" s="36"/>
      <c r="H4129" s="36"/>
      <c r="I4129" s="36"/>
      <c r="J4129" s="36"/>
    </row>
    <row r="4130" spans="1:10" x14ac:dyDescent="0.35">
      <c r="A4130" t="str">
        <f t="shared" si="65"/>
        <v/>
      </c>
      <c r="B4130" s="36"/>
      <c r="C4130" s="36"/>
      <c r="D4130" s="36"/>
      <c r="E4130" s="36"/>
      <c r="F4130" s="36"/>
      <c r="G4130" s="36"/>
      <c r="H4130" s="36"/>
      <c r="I4130" s="36"/>
      <c r="J4130" s="36"/>
    </row>
    <row r="4131" spans="1:10" x14ac:dyDescent="0.35">
      <c r="A4131" t="str">
        <f t="shared" si="65"/>
        <v/>
      </c>
      <c r="B4131" s="36"/>
      <c r="C4131" s="36"/>
      <c r="D4131" s="36"/>
      <c r="E4131" s="36"/>
      <c r="F4131" s="36"/>
      <c r="G4131" s="36"/>
      <c r="H4131" s="36"/>
      <c r="I4131" s="36"/>
      <c r="J4131" s="36"/>
    </row>
    <row r="4132" spans="1:10" x14ac:dyDescent="0.35">
      <c r="A4132" t="str">
        <f t="shared" si="65"/>
        <v/>
      </c>
      <c r="B4132" s="36"/>
      <c r="C4132" s="36"/>
      <c r="D4132" s="36"/>
      <c r="E4132" s="36"/>
      <c r="F4132" s="36"/>
      <c r="G4132" s="36"/>
      <c r="H4132" s="36"/>
      <c r="I4132" s="36"/>
      <c r="J4132" s="36"/>
    </row>
    <row r="4133" spans="1:10" x14ac:dyDescent="0.35">
      <c r="A4133" t="str">
        <f t="shared" si="65"/>
        <v/>
      </c>
      <c r="B4133" s="36"/>
      <c r="C4133" s="36"/>
      <c r="D4133" s="36"/>
      <c r="E4133" s="36"/>
      <c r="F4133" s="36"/>
      <c r="G4133" s="36"/>
      <c r="H4133" s="36"/>
      <c r="I4133" s="36"/>
      <c r="J4133" s="36"/>
    </row>
    <row r="4134" spans="1:10" x14ac:dyDescent="0.35">
      <c r="A4134" t="str">
        <f t="shared" si="65"/>
        <v/>
      </c>
      <c r="B4134" s="36"/>
      <c r="C4134" s="36"/>
      <c r="D4134" s="36"/>
      <c r="E4134" s="36"/>
      <c r="F4134" s="36"/>
      <c r="G4134" s="36"/>
      <c r="H4134" s="36"/>
      <c r="I4134" s="36"/>
      <c r="J4134" s="36"/>
    </row>
    <row r="4135" spans="1:10" x14ac:dyDescent="0.35">
      <c r="A4135" t="str">
        <f t="shared" si="65"/>
        <v/>
      </c>
      <c r="B4135" s="36"/>
      <c r="C4135" s="36"/>
      <c r="D4135" s="36"/>
      <c r="E4135" s="36"/>
      <c r="F4135" s="36"/>
      <c r="G4135" s="36"/>
      <c r="H4135" s="36"/>
      <c r="I4135" s="36"/>
      <c r="J4135" s="36"/>
    </row>
    <row r="4136" spans="1:10" x14ac:dyDescent="0.35">
      <c r="A4136" t="str">
        <f t="shared" si="65"/>
        <v/>
      </c>
      <c r="B4136" s="36"/>
      <c r="C4136" s="36"/>
      <c r="D4136" s="36"/>
      <c r="E4136" s="36"/>
      <c r="F4136" s="36"/>
      <c r="G4136" s="36"/>
      <c r="H4136" s="36"/>
      <c r="I4136" s="36"/>
      <c r="J4136" s="36"/>
    </row>
    <row r="4137" spans="1:10" x14ac:dyDescent="0.35">
      <c r="A4137" t="str">
        <f t="shared" si="65"/>
        <v/>
      </c>
      <c r="B4137" s="36"/>
      <c r="C4137" s="36"/>
      <c r="D4137" s="36"/>
      <c r="E4137" s="36"/>
      <c r="F4137" s="36"/>
      <c r="G4137" s="36"/>
      <c r="H4137" s="36"/>
      <c r="I4137" s="36"/>
      <c r="J4137" s="36"/>
    </row>
    <row r="4138" spans="1:10" x14ac:dyDescent="0.35">
      <c r="A4138" t="str">
        <f t="shared" si="65"/>
        <v/>
      </c>
      <c r="B4138" s="36"/>
      <c r="C4138" s="36"/>
      <c r="D4138" s="36"/>
      <c r="E4138" s="36"/>
      <c r="F4138" s="36"/>
      <c r="G4138" s="36"/>
      <c r="H4138" s="36"/>
      <c r="I4138" s="36"/>
      <c r="J4138" s="36"/>
    </row>
    <row r="4139" spans="1:10" x14ac:dyDescent="0.35">
      <c r="A4139" t="str">
        <f t="shared" si="65"/>
        <v/>
      </c>
      <c r="B4139" s="36"/>
      <c r="C4139" s="36"/>
      <c r="D4139" s="36"/>
      <c r="E4139" s="36"/>
      <c r="F4139" s="36"/>
      <c r="G4139" s="36"/>
      <c r="H4139" s="36"/>
      <c r="I4139" s="36"/>
      <c r="J4139" s="36"/>
    </row>
    <row r="4140" spans="1:10" x14ac:dyDescent="0.35">
      <c r="A4140" t="str">
        <f t="shared" si="65"/>
        <v/>
      </c>
      <c r="B4140" s="36"/>
      <c r="C4140" s="36"/>
      <c r="D4140" s="36"/>
      <c r="E4140" s="36"/>
      <c r="F4140" s="36"/>
      <c r="G4140" s="36"/>
      <c r="H4140" s="36"/>
      <c r="I4140" s="36"/>
      <c r="J4140" s="36"/>
    </row>
    <row r="4141" spans="1:10" x14ac:dyDescent="0.35">
      <c r="A4141" t="str">
        <f t="shared" si="65"/>
        <v/>
      </c>
      <c r="B4141" s="36"/>
      <c r="C4141" s="36"/>
      <c r="D4141" s="36"/>
      <c r="E4141" s="36"/>
      <c r="F4141" s="36"/>
      <c r="G4141" s="36"/>
      <c r="H4141" s="36"/>
      <c r="I4141" s="36"/>
      <c r="J4141" s="36"/>
    </row>
    <row r="4142" spans="1:10" x14ac:dyDescent="0.35">
      <c r="A4142" t="str">
        <f t="shared" si="65"/>
        <v/>
      </c>
      <c r="B4142" s="36"/>
      <c r="C4142" s="36"/>
      <c r="D4142" s="36"/>
      <c r="E4142" s="36"/>
      <c r="F4142" s="36"/>
      <c r="G4142" s="36"/>
      <c r="H4142" s="36"/>
      <c r="I4142" s="36"/>
      <c r="J4142" s="36"/>
    </row>
    <row r="4143" spans="1:10" x14ac:dyDescent="0.35">
      <c r="A4143" t="str">
        <f t="shared" si="65"/>
        <v/>
      </c>
      <c r="B4143" s="36"/>
      <c r="C4143" s="36"/>
      <c r="D4143" s="36"/>
      <c r="E4143" s="36"/>
      <c r="F4143" s="36"/>
      <c r="G4143" s="36"/>
      <c r="H4143" s="36"/>
      <c r="I4143" s="36"/>
      <c r="J4143" s="36"/>
    </row>
    <row r="4144" spans="1:10" x14ac:dyDescent="0.35">
      <c r="A4144" t="str">
        <f t="shared" si="65"/>
        <v/>
      </c>
      <c r="B4144" s="36"/>
      <c r="C4144" s="36"/>
      <c r="D4144" s="36"/>
      <c r="E4144" s="36"/>
      <c r="F4144" s="36"/>
      <c r="G4144" s="36"/>
      <c r="H4144" s="36"/>
      <c r="I4144" s="36"/>
      <c r="J4144" s="36"/>
    </row>
    <row r="4145" spans="1:10" x14ac:dyDescent="0.35">
      <c r="A4145" t="str">
        <f t="shared" si="65"/>
        <v/>
      </c>
      <c r="B4145" s="36"/>
      <c r="C4145" s="36"/>
      <c r="D4145" s="36"/>
      <c r="E4145" s="36"/>
      <c r="F4145" s="36"/>
      <c r="G4145" s="36"/>
      <c r="H4145" s="36"/>
      <c r="I4145" s="36"/>
      <c r="J4145" s="36"/>
    </row>
    <row r="4146" spans="1:10" x14ac:dyDescent="0.35">
      <c r="A4146" t="str">
        <f t="shared" si="65"/>
        <v/>
      </c>
      <c r="B4146" s="36"/>
      <c r="C4146" s="36"/>
      <c r="D4146" s="36"/>
      <c r="E4146" s="36"/>
      <c r="F4146" s="36"/>
      <c r="G4146" s="36"/>
      <c r="H4146" s="36"/>
      <c r="I4146" s="36"/>
      <c r="J4146" s="36"/>
    </row>
    <row r="4147" spans="1:10" x14ac:dyDescent="0.35">
      <c r="A4147" t="str">
        <f t="shared" si="65"/>
        <v/>
      </c>
      <c r="B4147" s="36"/>
      <c r="C4147" s="36"/>
      <c r="D4147" s="36"/>
      <c r="E4147" s="36"/>
      <c r="F4147" s="36"/>
      <c r="G4147" s="36"/>
      <c r="H4147" s="36"/>
      <c r="I4147" s="36"/>
      <c r="J4147" s="36"/>
    </row>
    <row r="4148" spans="1:10" x14ac:dyDescent="0.35">
      <c r="A4148" t="str">
        <f t="shared" si="65"/>
        <v/>
      </c>
      <c r="B4148" s="36"/>
      <c r="C4148" s="36"/>
      <c r="D4148" s="36"/>
      <c r="E4148" s="36"/>
      <c r="F4148" s="36"/>
      <c r="G4148" s="36"/>
      <c r="H4148" s="36"/>
      <c r="I4148" s="36"/>
      <c r="J4148" s="36"/>
    </row>
    <row r="4149" spans="1:10" x14ac:dyDescent="0.35">
      <c r="A4149" t="str">
        <f t="shared" si="65"/>
        <v/>
      </c>
      <c r="B4149" s="36"/>
      <c r="C4149" s="36"/>
      <c r="D4149" s="36"/>
      <c r="E4149" s="36"/>
      <c r="F4149" s="36"/>
      <c r="G4149" s="36"/>
      <c r="H4149" s="36"/>
      <c r="I4149" s="36"/>
      <c r="J4149" s="36"/>
    </row>
    <row r="4150" spans="1:10" x14ac:dyDescent="0.35">
      <c r="A4150" t="str">
        <f t="shared" si="65"/>
        <v/>
      </c>
      <c r="B4150" s="36"/>
      <c r="C4150" s="36"/>
      <c r="D4150" s="36"/>
      <c r="E4150" s="36"/>
      <c r="F4150" s="36"/>
      <c r="G4150" s="36"/>
      <c r="H4150" s="36"/>
      <c r="I4150" s="36"/>
      <c r="J4150" s="36"/>
    </row>
    <row r="4151" spans="1:10" x14ac:dyDescent="0.35">
      <c r="A4151" t="str">
        <f t="shared" si="65"/>
        <v/>
      </c>
      <c r="B4151" s="36"/>
      <c r="C4151" s="36"/>
      <c r="D4151" s="36"/>
      <c r="E4151" s="36"/>
      <c r="F4151" s="36"/>
      <c r="G4151" s="36"/>
      <c r="H4151" s="36"/>
      <c r="I4151" s="36"/>
      <c r="J4151" s="36"/>
    </row>
    <row r="4152" spans="1:10" x14ac:dyDescent="0.35">
      <c r="A4152" t="str">
        <f t="shared" si="65"/>
        <v/>
      </c>
      <c r="B4152" s="36"/>
      <c r="C4152" s="36"/>
      <c r="D4152" s="36"/>
      <c r="E4152" s="36"/>
      <c r="F4152" s="36"/>
      <c r="G4152" s="36"/>
      <c r="H4152" s="36"/>
      <c r="I4152" s="36"/>
      <c r="J4152" s="36"/>
    </row>
    <row r="4153" spans="1:10" x14ac:dyDescent="0.35">
      <c r="A4153" t="str">
        <f t="shared" si="65"/>
        <v/>
      </c>
      <c r="B4153" s="36"/>
      <c r="C4153" s="36"/>
      <c r="D4153" s="36"/>
      <c r="E4153" s="36"/>
      <c r="F4153" s="36"/>
      <c r="G4153" s="36"/>
      <c r="H4153" s="36"/>
      <c r="I4153" s="36"/>
      <c r="J4153" s="36"/>
    </row>
    <row r="4154" spans="1:10" x14ac:dyDescent="0.35">
      <c r="A4154" t="str">
        <f t="shared" si="65"/>
        <v/>
      </c>
      <c r="B4154" s="36"/>
      <c r="C4154" s="36"/>
      <c r="D4154" s="36"/>
      <c r="E4154" s="36"/>
      <c r="F4154" s="36"/>
      <c r="G4154" s="36"/>
      <c r="H4154" s="36"/>
      <c r="I4154" s="36"/>
      <c r="J4154" s="36"/>
    </row>
    <row r="4155" spans="1:10" x14ac:dyDescent="0.35">
      <c r="A4155" t="str">
        <f t="shared" si="65"/>
        <v/>
      </c>
      <c r="B4155" s="36"/>
      <c r="C4155" s="36"/>
      <c r="D4155" s="36"/>
      <c r="E4155" s="36"/>
      <c r="F4155" s="36"/>
      <c r="G4155" s="36"/>
      <c r="H4155" s="36"/>
      <c r="I4155" s="36"/>
      <c r="J4155" s="36"/>
    </row>
    <row r="4156" spans="1:10" x14ac:dyDescent="0.35">
      <c r="A4156" t="str">
        <f t="shared" si="65"/>
        <v/>
      </c>
      <c r="B4156" s="36"/>
      <c r="C4156" s="36"/>
      <c r="D4156" s="36"/>
      <c r="E4156" s="36"/>
      <c r="F4156" s="36"/>
      <c r="G4156" s="36"/>
      <c r="H4156" s="36"/>
      <c r="I4156" s="36"/>
      <c r="J4156" s="36"/>
    </row>
    <row r="4157" spans="1:10" x14ac:dyDescent="0.35">
      <c r="A4157" t="str">
        <f t="shared" si="65"/>
        <v/>
      </c>
      <c r="B4157" s="36"/>
      <c r="C4157" s="36"/>
      <c r="D4157" s="36"/>
      <c r="E4157" s="36"/>
      <c r="F4157" s="36"/>
      <c r="G4157" s="36"/>
      <c r="H4157" s="36"/>
      <c r="I4157" s="36"/>
      <c r="J4157" s="36"/>
    </row>
    <row r="4158" spans="1:10" x14ac:dyDescent="0.35">
      <c r="A4158" t="str">
        <f t="shared" si="65"/>
        <v/>
      </c>
      <c r="B4158" s="36"/>
      <c r="C4158" s="36"/>
      <c r="D4158" s="36"/>
      <c r="E4158" s="36"/>
      <c r="F4158" s="36"/>
      <c r="G4158" s="36"/>
      <c r="H4158" s="36"/>
      <c r="I4158" s="36"/>
      <c r="J4158" s="36"/>
    </row>
    <row r="4159" spans="1:10" x14ac:dyDescent="0.35">
      <c r="A4159" t="str">
        <f t="shared" si="65"/>
        <v/>
      </c>
      <c r="B4159" s="36"/>
      <c r="C4159" s="36"/>
      <c r="D4159" s="36"/>
      <c r="E4159" s="36"/>
      <c r="F4159" s="36"/>
      <c r="G4159" s="36"/>
      <c r="H4159" s="36"/>
      <c r="I4159" s="36"/>
      <c r="J4159" s="36"/>
    </row>
    <row r="4160" spans="1:10" x14ac:dyDescent="0.35">
      <c r="A4160" t="str">
        <f t="shared" si="65"/>
        <v/>
      </c>
      <c r="B4160" s="36"/>
      <c r="C4160" s="36"/>
      <c r="D4160" s="36"/>
      <c r="E4160" s="36"/>
      <c r="F4160" s="36"/>
      <c r="G4160" s="36"/>
      <c r="H4160" s="36"/>
      <c r="I4160" s="36"/>
      <c r="J4160" s="36"/>
    </row>
    <row r="4161" spans="1:10" x14ac:dyDescent="0.35">
      <c r="A4161" t="str">
        <f t="shared" si="65"/>
        <v/>
      </c>
      <c r="B4161" s="36"/>
      <c r="C4161" s="36"/>
      <c r="D4161" s="36"/>
      <c r="E4161" s="36"/>
      <c r="F4161" s="36"/>
      <c r="G4161" s="36"/>
      <c r="H4161" s="36"/>
      <c r="I4161" s="36"/>
      <c r="J4161" s="36"/>
    </row>
    <row r="4162" spans="1:10" x14ac:dyDescent="0.35">
      <c r="A4162" t="str">
        <f t="shared" si="65"/>
        <v/>
      </c>
      <c r="B4162" s="36"/>
      <c r="C4162" s="36"/>
      <c r="D4162" s="36"/>
      <c r="E4162" s="36"/>
      <c r="F4162" s="36"/>
      <c r="G4162" s="36"/>
      <c r="H4162" s="36"/>
      <c r="I4162" s="36"/>
      <c r="J4162" s="36"/>
    </row>
    <row r="4163" spans="1:10" x14ac:dyDescent="0.35">
      <c r="A4163" t="str">
        <f t="shared" si="65"/>
        <v/>
      </c>
      <c r="B4163" s="36"/>
      <c r="C4163" s="36"/>
      <c r="D4163" s="36"/>
      <c r="E4163" s="36"/>
      <c r="F4163" s="36"/>
      <c r="G4163" s="36"/>
      <c r="H4163" s="36"/>
      <c r="I4163" s="36"/>
      <c r="J4163" s="36"/>
    </row>
    <row r="4164" spans="1:10" x14ac:dyDescent="0.35">
      <c r="A4164" t="str">
        <f t="shared" si="65"/>
        <v/>
      </c>
      <c r="B4164" s="36"/>
      <c r="C4164" s="36"/>
      <c r="D4164" s="36"/>
      <c r="E4164" s="36"/>
      <c r="F4164" s="36"/>
      <c r="G4164" s="36"/>
      <c r="H4164" s="36"/>
      <c r="I4164" s="36"/>
      <c r="J4164" s="36"/>
    </row>
    <row r="4165" spans="1:10" x14ac:dyDescent="0.35">
      <c r="A4165" t="str">
        <f t="shared" si="65"/>
        <v/>
      </c>
      <c r="B4165" s="36"/>
      <c r="C4165" s="36"/>
      <c r="D4165" s="36"/>
      <c r="E4165" s="36"/>
      <c r="F4165" s="36"/>
      <c r="G4165" s="36"/>
      <c r="H4165" s="36"/>
      <c r="I4165" s="36"/>
      <c r="J4165" s="36"/>
    </row>
    <row r="4166" spans="1:10" x14ac:dyDescent="0.35">
      <c r="A4166" t="str">
        <f t="shared" si="65"/>
        <v/>
      </c>
      <c r="B4166" s="36"/>
      <c r="C4166" s="36"/>
      <c r="D4166" s="36"/>
      <c r="E4166" s="36"/>
      <c r="F4166" s="36"/>
      <c r="G4166" s="36"/>
      <c r="H4166" s="36"/>
      <c r="I4166" s="36"/>
      <c r="J4166" s="36"/>
    </row>
    <row r="4167" spans="1:10" x14ac:dyDescent="0.35">
      <c r="A4167" t="str">
        <f t="shared" si="65"/>
        <v/>
      </c>
      <c r="B4167" s="36"/>
      <c r="C4167" s="36"/>
      <c r="D4167" s="36"/>
      <c r="E4167" s="36"/>
      <c r="F4167" s="36"/>
      <c r="G4167" s="36"/>
      <c r="H4167" s="36"/>
      <c r="I4167" s="36"/>
      <c r="J4167" s="36"/>
    </row>
    <row r="4168" spans="1:10" x14ac:dyDescent="0.35">
      <c r="A4168" t="str">
        <f t="shared" si="65"/>
        <v/>
      </c>
      <c r="B4168" s="36"/>
      <c r="C4168" s="36"/>
      <c r="D4168" s="36"/>
      <c r="E4168" s="36"/>
      <c r="F4168" s="36"/>
      <c r="G4168" s="36"/>
      <c r="H4168" s="36"/>
      <c r="I4168" s="36"/>
      <c r="J4168" s="36"/>
    </row>
    <row r="4169" spans="1:10" x14ac:dyDescent="0.35">
      <c r="A4169" t="str">
        <f t="shared" si="65"/>
        <v/>
      </c>
      <c r="B4169" s="36"/>
      <c r="C4169" s="36"/>
      <c r="D4169" s="36"/>
      <c r="E4169" s="36"/>
      <c r="F4169" s="36"/>
      <c r="G4169" s="36"/>
      <c r="H4169" s="36"/>
      <c r="I4169" s="36"/>
      <c r="J4169" s="36"/>
    </row>
    <row r="4170" spans="1:10" x14ac:dyDescent="0.35">
      <c r="A4170" t="str">
        <f t="shared" si="65"/>
        <v/>
      </c>
      <c r="B4170" s="36"/>
      <c r="C4170" s="36"/>
      <c r="D4170" s="36"/>
      <c r="E4170" s="36"/>
      <c r="F4170" s="36"/>
      <c r="G4170" s="36"/>
      <c r="H4170" s="36"/>
      <c r="I4170" s="36"/>
      <c r="J4170" s="36"/>
    </row>
    <row r="4171" spans="1:10" x14ac:dyDescent="0.35">
      <c r="A4171" t="str">
        <f t="shared" si="65"/>
        <v/>
      </c>
      <c r="B4171" s="36"/>
      <c r="C4171" s="36"/>
      <c r="D4171" s="36"/>
      <c r="E4171" s="36"/>
      <c r="F4171" s="36"/>
      <c r="G4171" s="36"/>
      <c r="H4171" s="36"/>
      <c r="I4171" s="36"/>
      <c r="J4171" s="36"/>
    </row>
    <row r="4172" spans="1:10" x14ac:dyDescent="0.35">
      <c r="A4172" t="str">
        <f t="shared" si="65"/>
        <v/>
      </c>
      <c r="B4172" s="36"/>
      <c r="C4172" s="36"/>
      <c r="D4172" s="36"/>
      <c r="E4172" s="36"/>
      <c r="F4172" s="36"/>
      <c r="G4172" s="36"/>
      <c r="H4172" s="36"/>
      <c r="I4172" s="36"/>
      <c r="J4172" s="36"/>
    </row>
    <row r="4173" spans="1:10" x14ac:dyDescent="0.35">
      <c r="A4173" t="str">
        <f t="shared" si="65"/>
        <v/>
      </c>
      <c r="B4173" s="36"/>
      <c r="C4173" s="36"/>
      <c r="D4173" s="36"/>
      <c r="E4173" s="36"/>
      <c r="F4173" s="36"/>
      <c r="G4173" s="36"/>
      <c r="H4173" s="36"/>
      <c r="I4173" s="36"/>
      <c r="J4173" s="36"/>
    </row>
    <row r="4174" spans="1:10" x14ac:dyDescent="0.35">
      <c r="A4174" t="str">
        <f t="shared" si="65"/>
        <v/>
      </c>
      <c r="B4174" s="36"/>
      <c r="C4174" s="36"/>
      <c r="D4174" s="36"/>
      <c r="E4174" s="36"/>
      <c r="F4174" s="36"/>
      <c r="G4174" s="36"/>
      <c r="H4174" s="36"/>
      <c r="I4174" s="36"/>
      <c r="J4174" s="36"/>
    </row>
    <row r="4175" spans="1:10" x14ac:dyDescent="0.35">
      <c r="A4175" t="str">
        <f t="shared" si="65"/>
        <v/>
      </c>
      <c r="B4175" s="36"/>
      <c r="C4175" s="36"/>
      <c r="D4175" s="36"/>
      <c r="E4175" s="36"/>
      <c r="F4175" s="36"/>
      <c r="G4175" s="36"/>
      <c r="H4175" s="36"/>
      <c r="I4175" s="36"/>
      <c r="J4175" s="36"/>
    </row>
    <row r="4176" spans="1:10" x14ac:dyDescent="0.35">
      <c r="A4176" t="str">
        <f t="shared" si="65"/>
        <v/>
      </c>
      <c r="B4176" s="36"/>
      <c r="C4176" s="36"/>
      <c r="D4176" s="36"/>
      <c r="E4176" s="36"/>
      <c r="F4176" s="36"/>
      <c r="G4176" s="36"/>
      <c r="H4176" s="36"/>
      <c r="I4176" s="36"/>
      <c r="J4176" s="36"/>
    </row>
    <row r="4177" spans="1:10" x14ac:dyDescent="0.35">
      <c r="A4177" t="str">
        <f t="shared" si="65"/>
        <v/>
      </c>
      <c r="B4177" s="36"/>
      <c r="C4177" s="36"/>
      <c r="D4177" s="36"/>
      <c r="E4177" s="36"/>
      <c r="F4177" s="36"/>
      <c r="G4177" s="36"/>
      <c r="H4177" s="36"/>
      <c r="I4177" s="36"/>
      <c r="J4177" s="36"/>
    </row>
    <row r="4178" spans="1:10" x14ac:dyDescent="0.35">
      <c r="A4178" t="str">
        <f t="shared" ref="A4178:A4241" si="66">CONCATENATE(B4178,C4178,D4178,E4178)</f>
        <v/>
      </c>
      <c r="B4178" s="36"/>
      <c r="C4178" s="36"/>
      <c r="D4178" s="36"/>
      <c r="E4178" s="36"/>
      <c r="F4178" s="36"/>
      <c r="G4178" s="36"/>
      <c r="H4178" s="36"/>
      <c r="I4178" s="36"/>
      <c r="J4178" s="36"/>
    </row>
    <row r="4179" spans="1:10" x14ac:dyDescent="0.35">
      <c r="A4179" t="str">
        <f t="shared" si="66"/>
        <v/>
      </c>
      <c r="B4179" s="36"/>
      <c r="C4179" s="36"/>
      <c r="D4179" s="36"/>
      <c r="E4179" s="36"/>
      <c r="F4179" s="36"/>
      <c r="G4179" s="36"/>
      <c r="H4179" s="36"/>
      <c r="I4179" s="36"/>
      <c r="J4179" s="36"/>
    </row>
    <row r="4180" spans="1:10" x14ac:dyDescent="0.35">
      <c r="A4180" t="str">
        <f t="shared" si="66"/>
        <v/>
      </c>
      <c r="B4180" s="36"/>
      <c r="C4180" s="36"/>
      <c r="D4180" s="36"/>
      <c r="E4180" s="36"/>
      <c r="F4180" s="36"/>
      <c r="G4180" s="36"/>
      <c r="H4180" s="36"/>
      <c r="I4180" s="36"/>
      <c r="J4180" s="36"/>
    </row>
    <row r="4181" spans="1:10" x14ac:dyDescent="0.35">
      <c r="A4181" t="str">
        <f t="shared" si="66"/>
        <v/>
      </c>
      <c r="B4181" s="36"/>
      <c r="C4181" s="36"/>
      <c r="D4181" s="36"/>
      <c r="E4181" s="36"/>
      <c r="F4181" s="36"/>
      <c r="G4181" s="36"/>
      <c r="H4181" s="36"/>
      <c r="I4181" s="36"/>
      <c r="J4181" s="36"/>
    </row>
    <row r="4182" spans="1:10" x14ac:dyDescent="0.35">
      <c r="A4182" t="str">
        <f t="shared" si="66"/>
        <v/>
      </c>
      <c r="B4182" s="36"/>
      <c r="C4182" s="36"/>
      <c r="D4182" s="36"/>
      <c r="E4182" s="36"/>
      <c r="F4182" s="36"/>
      <c r="G4182" s="36"/>
      <c r="H4182" s="36"/>
      <c r="I4182" s="36"/>
      <c r="J4182" s="36"/>
    </row>
    <row r="4183" spans="1:10" x14ac:dyDescent="0.35">
      <c r="A4183" t="str">
        <f t="shared" si="66"/>
        <v/>
      </c>
      <c r="B4183" s="36"/>
      <c r="C4183" s="36"/>
      <c r="D4183" s="36"/>
      <c r="E4183" s="36"/>
      <c r="F4183" s="36"/>
      <c r="G4183" s="36"/>
      <c r="H4183" s="36"/>
      <c r="I4183" s="36"/>
      <c r="J4183" s="36"/>
    </row>
    <row r="4184" spans="1:10" x14ac:dyDescent="0.35">
      <c r="A4184" t="str">
        <f t="shared" si="66"/>
        <v/>
      </c>
      <c r="B4184" s="36"/>
      <c r="C4184" s="36"/>
      <c r="D4184" s="36"/>
      <c r="E4184" s="36"/>
      <c r="F4184" s="36"/>
      <c r="G4184" s="36"/>
      <c r="H4184" s="36"/>
      <c r="I4184" s="36"/>
      <c r="J4184" s="36"/>
    </row>
    <row r="4185" spans="1:10" x14ac:dyDescent="0.35">
      <c r="A4185" t="str">
        <f t="shared" si="66"/>
        <v/>
      </c>
      <c r="B4185" s="36"/>
      <c r="C4185" s="36"/>
      <c r="D4185" s="36"/>
      <c r="E4185" s="36"/>
      <c r="F4185" s="36"/>
      <c r="G4185" s="36"/>
      <c r="H4185" s="36"/>
      <c r="I4185" s="36"/>
      <c r="J4185" s="36"/>
    </row>
    <row r="4186" spans="1:10" x14ac:dyDescent="0.35">
      <c r="A4186" t="str">
        <f t="shared" si="66"/>
        <v/>
      </c>
      <c r="B4186" s="36"/>
      <c r="C4186" s="36"/>
      <c r="D4186" s="36"/>
      <c r="E4186" s="36"/>
      <c r="F4186" s="36"/>
      <c r="G4186" s="36"/>
      <c r="H4186" s="36"/>
      <c r="I4186" s="36"/>
      <c r="J4186" s="36"/>
    </row>
    <row r="4187" spans="1:10" x14ac:dyDescent="0.35">
      <c r="A4187" t="str">
        <f t="shared" si="66"/>
        <v/>
      </c>
      <c r="B4187" s="36"/>
      <c r="C4187" s="36"/>
      <c r="D4187" s="36"/>
      <c r="E4187" s="36"/>
      <c r="F4187" s="36"/>
      <c r="G4187" s="36"/>
      <c r="H4187" s="36"/>
      <c r="I4187" s="36"/>
      <c r="J4187" s="36"/>
    </row>
    <row r="4188" spans="1:10" x14ac:dyDescent="0.35">
      <c r="A4188" t="str">
        <f t="shared" si="66"/>
        <v/>
      </c>
      <c r="B4188" s="36"/>
      <c r="C4188" s="36"/>
      <c r="D4188" s="36"/>
      <c r="E4188" s="36"/>
      <c r="F4188" s="36"/>
      <c r="G4188" s="36"/>
      <c r="H4188" s="36"/>
      <c r="I4188" s="36"/>
      <c r="J4188" s="36"/>
    </row>
    <row r="4189" spans="1:10" x14ac:dyDescent="0.35">
      <c r="A4189" t="str">
        <f t="shared" si="66"/>
        <v/>
      </c>
      <c r="B4189" s="36"/>
      <c r="C4189" s="36"/>
      <c r="D4189" s="36"/>
      <c r="E4189" s="36"/>
      <c r="F4189" s="36"/>
      <c r="G4189" s="36"/>
      <c r="H4189" s="36"/>
      <c r="I4189" s="36"/>
      <c r="J4189" s="36"/>
    </row>
    <row r="4190" spans="1:10" x14ac:dyDescent="0.35">
      <c r="A4190" t="str">
        <f t="shared" si="66"/>
        <v/>
      </c>
      <c r="B4190" s="36"/>
      <c r="C4190" s="36"/>
      <c r="D4190" s="36"/>
      <c r="E4190" s="36"/>
      <c r="F4190" s="36"/>
      <c r="G4190" s="36"/>
      <c r="H4190" s="36"/>
      <c r="I4190" s="36"/>
      <c r="J4190" s="36"/>
    </row>
    <row r="4191" spans="1:10" x14ac:dyDescent="0.35">
      <c r="A4191" t="str">
        <f t="shared" si="66"/>
        <v/>
      </c>
      <c r="B4191" s="36"/>
      <c r="C4191" s="36"/>
      <c r="D4191" s="36"/>
      <c r="E4191" s="36"/>
      <c r="F4191" s="36"/>
      <c r="G4191" s="36"/>
      <c r="H4191" s="36"/>
      <c r="I4191" s="36"/>
      <c r="J4191" s="36"/>
    </row>
    <row r="4192" spans="1:10" x14ac:dyDescent="0.35">
      <c r="A4192" t="str">
        <f t="shared" si="66"/>
        <v/>
      </c>
      <c r="B4192" s="36"/>
      <c r="C4192" s="36"/>
      <c r="D4192" s="36"/>
      <c r="E4192" s="36"/>
      <c r="F4192" s="36"/>
      <c r="G4192" s="36"/>
      <c r="H4192" s="36"/>
      <c r="I4192" s="36"/>
      <c r="J4192" s="36"/>
    </row>
    <row r="4193" spans="1:10" x14ac:dyDescent="0.35">
      <c r="A4193" t="str">
        <f t="shared" si="66"/>
        <v/>
      </c>
      <c r="B4193" s="36"/>
      <c r="C4193" s="36"/>
      <c r="D4193" s="36"/>
      <c r="E4193" s="36"/>
      <c r="F4193" s="36"/>
      <c r="G4193" s="36"/>
      <c r="H4193" s="36"/>
      <c r="I4193" s="36"/>
      <c r="J4193" s="36"/>
    </row>
    <row r="4194" spans="1:10" x14ac:dyDescent="0.35">
      <c r="A4194" t="str">
        <f t="shared" si="66"/>
        <v/>
      </c>
      <c r="B4194" s="36"/>
      <c r="C4194" s="36"/>
      <c r="D4194" s="36"/>
      <c r="E4194" s="36"/>
      <c r="F4194" s="36"/>
      <c r="G4194" s="36"/>
      <c r="H4194" s="36"/>
      <c r="I4194" s="36"/>
      <c r="J4194" s="36"/>
    </row>
    <row r="4195" spans="1:10" x14ac:dyDescent="0.35">
      <c r="A4195" t="str">
        <f t="shared" si="66"/>
        <v/>
      </c>
      <c r="B4195" s="36"/>
      <c r="C4195" s="36"/>
      <c r="D4195" s="36"/>
      <c r="E4195" s="36"/>
      <c r="F4195" s="36"/>
      <c r="G4195" s="36"/>
      <c r="H4195" s="36"/>
      <c r="I4195" s="36"/>
      <c r="J4195" s="36"/>
    </row>
    <row r="4196" spans="1:10" x14ac:dyDescent="0.35">
      <c r="A4196" t="str">
        <f t="shared" si="66"/>
        <v/>
      </c>
      <c r="B4196" s="36"/>
      <c r="C4196" s="36"/>
      <c r="D4196" s="36"/>
      <c r="E4196" s="36"/>
      <c r="F4196" s="36"/>
      <c r="G4196" s="36"/>
      <c r="H4196" s="36"/>
      <c r="I4196" s="36"/>
      <c r="J4196" s="36"/>
    </row>
    <row r="4197" spans="1:10" x14ac:dyDescent="0.35">
      <c r="A4197" t="str">
        <f t="shared" si="66"/>
        <v/>
      </c>
      <c r="B4197" s="36"/>
      <c r="C4197" s="36"/>
      <c r="D4197" s="36"/>
      <c r="E4197" s="36"/>
      <c r="F4197" s="36"/>
      <c r="G4197" s="36"/>
      <c r="H4197" s="36"/>
      <c r="I4197" s="36"/>
      <c r="J4197" s="36"/>
    </row>
    <row r="4198" spans="1:10" x14ac:dyDescent="0.35">
      <c r="A4198" t="str">
        <f t="shared" si="66"/>
        <v/>
      </c>
      <c r="B4198" s="36"/>
      <c r="C4198" s="36"/>
      <c r="D4198" s="36"/>
      <c r="E4198" s="36"/>
      <c r="F4198" s="36"/>
      <c r="G4198" s="36"/>
      <c r="H4198" s="36"/>
      <c r="I4198" s="36"/>
      <c r="J4198" s="36"/>
    </row>
    <row r="4199" spans="1:10" x14ac:dyDescent="0.35">
      <c r="A4199" t="str">
        <f t="shared" si="66"/>
        <v/>
      </c>
      <c r="B4199" s="36"/>
      <c r="C4199" s="36"/>
      <c r="D4199" s="36"/>
      <c r="E4199" s="36"/>
      <c r="F4199" s="36"/>
      <c r="G4199" s="36"/>
      <c r="H4199" s="36"/>
      <c r="I4199" s="36"/>
      <c r="J4199" s="36"/>
    </row>
    <row r="4200" spans="1:10" x14ac:dyDescent="0.35">
      <c r="A4200" t="str">
        <f t="shared" si="66"/>
        <v/>
      </c>
      <c r="B4200" s="36"/>
      <c r="C4200" s="36"/>
      <c r="D4200" s="36"/>
      <c r="E4200" s="36"/>
      <c r="F4200" s="36"/>
      <c r="G4200" s="36"/>
      <c r="H4200" s="36"/>
      <c r="I4200" s="36"/>
      <c r="J4200" s="36"/>
    </row>
    <row r="4201" spans="1:10" x14ac:dyDescent="0.35">
      <c r="A4201" t="str">
        <f t="shared" si="66"/>
        <v/>
      </c>
      <c r="B4201" s="36"/>
      <c r="C4201" s="36"/>
      <c r="D4201" s="36"/>
      <c r="E4201" s="36"/>
      <c r="F4201" s="36"/>
      <c r="G4201" s="36"/>
      <c r="H4201" s="36"/>
      <c r="I4201" s="36"/>
      <c r="J4201" s="36"/>
    </row>
    <row r="4202" spans="1:10" x14ac:dyDescent="0.35">
      <c r="A4202" t="str">
        <f t="shared" si="66"/>
        <v/>
      </c>
      <c r="B4202" s="36"/>
      <c r="C4202" s="36"/>
      <c r="D4202" s="36"/>
      <c r="E4202" s="36"/>
      <c r="F4202" s="36"/>
      <c r="G4202" s="36"/>
      <c r="H4202" s="36"/>
      <c r="I4202" s="36"/>
      <c r="J4202" s="36"/>
    </row>
    <row r="4203" spans="1:10" x14ac:dyDescent="0.35">
      <c r="A4203" t="str">
        <f t="shared" si="66"/>
        <v/>
      </c>
      <c r="B4203" s="36"/>
      <c r="C4203" s="36"/>
      <c r="D4203" s="36"/>
      <c r="E4203" s="36"/>
      <c r="F4203" s="36"/>
      <c r="G4203" s="36"/>
      <c r="H4203" s="36"/>
      <c r="I4203" s="36"/>
      <c r="J4203" s="36"/>
    </row>
    <row r="4204" spans="1:10" x14ac:dyDescent="0.35">
      <c r="A4204" t="str">
        <f t="shared" si="66"/>
        <v/>
      </c>
      <c r="B4204" s="36"/>
      <c r="C4204" s="36"/>
      <c r="D4204" s="36"/>
      <c r="E4204" s="36"/>
      <c r="F4204" s="36"/>
      <c r="G4204" s="36"/>
      <c r="H4204" s="36"/>
      <c r="I4204" s="36"/>
      <c r="J4204" s="36"/>
    </row>
    <row r="4205" spans="1:10" x14ac:dyDescent="0.35">
      <c r="A4205" t="str">
        <f t="shared" si="66"/>
        <v/>
      </c>
      <c r="B4205" s="36"/>
      <c r="C4205" s="36"/>
      <c r="D4205" s="36"/>
      <c r="E4205" s="36"/>
      <c r="F4205" s="36"/>
      <c r="G4205" s="36"/>
      <c r="H4205" s="36"/>
      <c r="I4205" s="36"/>
      <c r="J4205" s="36"/>
    </row>
    <row r="4206" spans="1:10" x14ac:dyDescent="0.35">
      <c r="A4206" t="str">
        <f t="shared" si="66"/>
        <v/>
      </c>
      <c r="B4206" s="36"/>
      <c r="C4206" s="36"/>
      <c r="D4206" s="36"/>
      <c r="E4206" s="36"/>
      <c r="F4206" s="36"/>
      <c r="G4206" s="36"/>
      <c r="H4206" s="36"/>
      <c r="I4206" s="36"/>
      <c r="J4206" s="36"/>
    </row>
    <row r="4207" spans="1:10" x14ac:dyDescent="0.35">
      <c r="A4207" t="str">
        <f t="shared" si="66"/>
        <v/>
      </c>
      <c r="B4207" s="36"/>
      <c r="C4207" s="36"/>
      <c r="D4207" s="36"/>
      <c r="E4207" s="36"/>
      <c r="F4207" s="36"/>
      <c r="G4207" s="36"/>
      <c r="H4207" s="36"/>
      <c r="I4207" s="36"/>
      <c r="J4207" s="36"/>
    </row>
    <row r="4208" spans="1:10" x14ac:dyDescent="0.35">
      <c r="A4208" t="str">
        <f t="shared" si="66"/>
        <v/>
      </c>
      <c r="B4208" s="36"/>
      <c r="C4208" s="36"/>
      <c r="D4208" s="36"/>
      <c r="E4208" s="36"/>
      <c r="F4208" s="36"/>
      <c r="G4208" s="36"/>
      <c r="H4208" s="36"/>
      <c r="I4208" s="36"/>
      <c r="J4208" s="36"/>
    </row>
    <row r="4209" spans="1:10" x14ac:dyDescent="0.35">
      <c r="A4209" t="str">
        <f t="shared" si="66"/>
        <v/>
      </c>
      <c r="B4209" s="36"/>
      <c r="C4209" s="36"/>
      <c r="D4209" s="36"/>
      <c r="E4209" s="36"/>
      <c r="F4209" s="36"/>
      <c r="G4209" s="36"/>
      <c r="H4209" s="36"/>
      <c r="I4209" s="36"/>
      <c r="J4209" s="36"/>
    </row>
    <row r="4210" spans="1:10" x14ac:dyDescent="0.35">
      <c r="A4210" t="str">
        <f t="shared" si="66"/>
        <v/>
      </c>
      <c r="B4210" s="36"/>
      <c r="C4210" s="36"/>
      <c r="D4210" s="36"/>
      <c r="E4210" s="36"/>
      <c r="F4210" s="36"/>
      <c r="G4210" s="36"/>
      <c r="H4210" s="36"/>
      <c r="I4210" s="36"/>
      <c r="J4210" s="36"/>
    </row>
    <row r="4211" spans="1:10" x14ac:dyDescent="0.35">
      <c r="A4211" t="str">
        <f t="shared" si="66"/>
        <v/>
      </c>
      <c r="B4211" s="36"/>
      <c r="C4211" s="36"/>
      <c r="D4211" s="36"/>
      <c r="E4211" s="36"/>
      <c r="F4211" s="36"/>
      <c r="G4211" s="36"/>
      <c r="H4211" s="36"/>
      <c r="I4211" s="36"/>
      <c r="J4211" s="36"/>
    </row>
    <row r="4212" spans="1:10" x14ac:dyDescent="0.35">
      <c r="A4212" t="str">
        <f t="shared" si="66"/>
        <v/>
      </c>
      <c r="B4212" s="36"/>
      <c r="C4212" s="36"/>
      <c r="D4212" s="36"/>
      <c r="E4212" s="36"/>
      <c r="F4212" s="36"/>
      <c r="G4212" s="36"/>
      <c r="H4212" s="36"/>
      <c r="I4212" s="36"/>
      <c r="J4212" s="36"/>
    </row>
    <row r="4213" spans="1:10" x14ac:dyDescent="0.35">
      <c r="A4213" t="str">
        <f t="shared" si="66"/>
        <v/>
      </c>
      <c r="B4213" s="36"/>
      <c r="C4213" s="36"/>
      <c r="D4213" s="36"/>
      <c r="E4213" s="36"/>
      <c r="F4213" s="36"/>
      <c r="G4213" s="36"/>
      <c r="H4213" s="36"/>
      <c r="I4213" s="36"/>
      <c r="J4213" s="36"/>
    </row>
    <row r="4214" spans="1:10" x14ac:dyDescent="0.35">
      <c r="A4214" t="str">
        <f t="shared" si="66"/>
        <v/>
      </c>
      <c r="B4214" s="36"/>
      <c r="C4214" s="36"/>
      <c r="D4214" s="36"/>
      <c r="E4214" s="36"/>
      <c r="F4214" s="36"/>
      <c r="G4214" s="36"/>
      <c r="H4214" s="36"/>
      <c r="I4214" s="36"/>
      <c r="J4214" s="36"/>
    </row>
    <row r="4215" spans="1:10" x14ac:dyDescent="0.35">
      <c r="A4215" t="str">
        <f t="shared" si="66"/>
        <v/>
      </c>
      <c r="B4215" s="36"/>
      <c r="C4215" s="36"/>
      <c r="D4215" s="36"/>
      <c r="E4215" s="36"/>
      <c r="F4215" s="36"/>
      <c r="G4215" s="36"/>
      <c r="H4215" s="36"/>
      <c r="I4215" s="36"/>
      <c r="J4215" s="36"/>
    </row>
    <row r="4216" spans="1:10" x14ac:dyDescent="0.35">
      <c r="A4216" t="str">
        <f t="shared" si="66"/>
        <v/>
      </c>
      <c r="B4216" s="36"/>
      <c r="C4216" s="36"/>
      <c r="D4216" s="36"/>
      <c r="E4216" s="36"/>
      <c r="F4216" s="36"/>
      <c r="G4216" s="36"/>
      <c r="H4216" s="36"/>
      <c r="I4216" s="36"/>
      <c r="J4216" s="36"/>
    </row>
    <row r="4217" spans="1:10" x14ac:dyDescent="0.35">
      <c r="A4217" t="str">
        <f t="shared" si="66"/>
        <v/>
      </c>
      <c r="B4217" s="36"/>
      <c r="C4217" s="36"/>
      <c r="D4217" s="36"/>
      <c r="E4217" s="36"/>
      <c r="F4217" s="36"/>
      <c r="G4217" s="36"/>
      <c r="H4217" s="36"/>
      <c r="I4217" s="36"/>
      <c r="J4217" s="36"/>
    </row>
    <row r="4218" spans="1:10" x14ac:dyDescent="0.35">
      <c r="A4218" t="str">
        <f t="shared" si="66"/>
        <v/>
      </c>
      <c r="B4218" s="36"/>
      <c r="C4218" s="36"/>
      <c r="D4218" s="36"/>
      <c r="E4218" s="36"/>
      <c r="F4218" s="36"/>
      <c r="G4218" s="36"/>
      <c r="H4218" s="36"/>
      <c r="I4218" s="36"/>
      <c r="J4218" s="36"/>
    </row>
    <row r="4219" spans="1:10" x14ac:dyDescent="0.35">
      <c r="A4219" t="str">
        <f t="shared" si="66"/>
        <v/>
      </c>
      <c r="B4219" s="36"/>
      <c r="C4219" s="36"/>
      <c r="D4219" s="36"/>
      <c r="E4219" s="36"/>
      <c r="F4219" s="36"/>
      <c r="G4219" s="36"/>
      <c r="H4219" s="36"/>
      <c r="I4219" s="36"/>
      <c r="J4219" s="36"/>
    </row>
    <row r="4220" spans="1:10" x14ac:dyDescent="0.35">
      <c r="A4220" t="str">
        <f t="shared" si="66"/>
        <v/>
      </c>
      <c r="B4220" s="36"/>
      <c r="C4220" s="36"/>
      <c r="D4220" s="36"/>
      <c r="E4220" s="36"/>
      <c r="F4220" s="36"/>
      <c r="G4220" s="36"/>
      <c r="H4220" s="36"/>
      <c r="I4220" s="36"/>
      <c r="J4220" s="36"/>
    </row>
    <row r="4221" spans="1:10" x14ac:dyDescent="0.35">
      <c r="A4221" t="str">
        <f t="shared" si="66"/>
        <v/>
      </c>
      <c r="B4221" s="36"/>
      <c r="C4221" s="36"/>
      <c r="D4221" s="36"/>
      <c r="E4221" s="36"/>
      <c r="F4221" s="36"/>
      <c r="G4221" s="36"/>
      <c r="H4221" s="36"/>
      <c r="I4221" s="36"/>
      <c r="J4221" s="36"/>
    </row>
    <row r="4222" spans="1:10" x14ac:dyDescent="0.35">
      <c r="A4222" t="str">
        <f t="shared" si="66"/>
        <v/>
      </c>
      <c r="B4222" s="36"/>
      <c r="C4222" s="36"/>
      <c r="D4222" s="36"/>
      <c r="E4222" s="36"/>
      <c r="F4222" s="36"/>
      <c r="G4222" s="36"/>
      <c r="H4222" s="36"/>
      <c r="I4222" s="36"/>
      <c r="J4222" s="36"/>
    </row>
    <row r="4223" spans="1:10" x14ac:dyDescent="0.35">
      <c r="A4223" t="str">
        <f t="shared" si="66"/>
        <v/>
      </c>
      <c r="B4223" s="36"/>
      <c r="C4223" s="36"/>
      <c r="D4223" s="36"/>
      <c r="E4223" s="36"/>
      <c r="F4223" s="36"/>
      <c r="G4223" s="36"/>
      <c r="H4223" s="36"/>
      <c r="I4223" s="36"/>
      <c r="J4223" s="36"/>
    </row>
    <row r="4224" spans="1:10" x14ac:dyDescent="0.35">
      <c r="A4224" t="str">
        <f t="shared" si="66"/>
        <v/>
      </c>
      <c r="B4224" s="36"/>
      <c r="C4224" s="36"/>
      <c r="D4224" s="36"/>
      <c r="E4224" s="36"/>
      <c r="F4224" s="36"/>
      <c r="G4224" s="36"/>
      <c r="H4224" s="36"/>
      <c r="I4224" s="36"/>
      <c r="J4224" s="36"/>
    </row>
    <row r="4225" spans="1:10" x14ac:dyDescent="0.35">
      <c r="A4225" t="str">
        <f t="shared" si="66"/>
        <v/>
      </c>
      <c r="B4225" s="36"/>
      <c r="C4225" s="36"/>
      <c r="D4225" s="36"/>
      <c r="E4225" s="36"/>
      <c r="F4225" s="36"/>
      <c r="G4225" s="36"/>
      <c r="H4225" s="36"/>
      <c r="I4225" s="36"/>
      <c r="J4225" s="36"/>
    </row>
    <row r="4226" spans="1:10" x14ac:dyDescent="0.35">
      <c r="A4226" t="str">
        <f t="shared" si="66"/>
        <v/>
      </c>
      <c r="B4226" s="36"/>
      <c r="C4226" s="36"/>
      <c r="D4226" s="36"/>
      <c r="E4226" s="36"/>
      <c r="F4226" s="36"/>
      <c r="G4226" s="36"/>
      <c r="H4226" s="36"/>
      <c r="I4226" s="36"/>
      <c r="J4226" s="36"/>
    </row>
    <row r="4227" spans="1:10" x14ac:dyDescent="0.35">
      <c r="A4227" t="str">
        <f t="shared" si="66"/>
        <v/>
      </c>
      <c r="B4227" s="36"/>
      <c r="C4227" s="36"/>
      <c r="D4227" s="36"/>
      <c r="E4227" s="36"/>
      <c r="F4227" s="36"/>
      <c r="G4227" s="36"/>
      <c r="H4227" s="36"/>
      <c r="I4227" s="36"/>
      <c r="J4227" s="36"/>
    </row>
    <row r="4228" spans="1:10" x14ac:dyDescent="0.35">
      <c r="A4228" t="str">
        <f t="shared" si="66"/>
        <v/>
      </c>
      <c r="B4228" s="36"/>
      <c r="C4228" s="36"/>
      <c r="D4228" s="36"/>
      <c r="E4228" s="36"/>
      <c r="F4228" s="36"/>
      <c r="G4228" s="36"/>
      <c r="H4228" s="36"/>
      <c r="I4228" s="36"/>
      <c r="J4228" s="36"/>
    </row>
    <row r="4229" spans="1:10" x14ac:dyDescent="0.35">
      <c r="A4229" t="str">
        <f t="shared" si="66"/>
        <v/>
      </c>
      <c r="B4229" s="36"/>
      <c r="C4229" s="36"/>
      <c r="D4229" s="36"/>
      <c r="E4229" s="36"/>
      <c r="F4229" s="36"/>
      <c r="G4229" s="36"/>
      <c r="H4229" s="36"/>
      <c r="I4229" s="36"/>
      <c r="J4229" s="36"/>
    </row>
    <row r="4230" spans="1:10" x14ac:dyDescent="0.35">
      <c r="A4230" t="str">
        <f t="shared" si="66"/>
        <v/>
      </c>
      <c r="B4230" s="36"/>
      <c r="C4230" s="36"/>
      <c r="D4230" s="36"/>
      <c r="E4230" s="36"/>
      <c r="F4230" s="36"/>
      <c r="G4230" s="36"/>
      <c r="H4230" s="36"/>
      <c r="I4230" s="36"/>
      <c r="J4230" s="36"/>
    </row>
    <row r="4231" spans="1:10" x14ac:dyDescent="0.35">
      <c r="A4231" t="str">
        <f t="shared" si="66"/>
        <v/>
      </c>
      <c r="B4231" s="36"/>
      <c r="C4231" s="36"/>
      <c r="D4231" s="36"/>
      <c r="E4231" s="36"/>
      <c r="F4231" s="36"/>
      <c r="G4231" s="36"/>
      <c r="H4231" s="36"/>
      <c r="I4231" s="36"/>
      <c r="J4231" s="36"/>
    </row>
    <row r="4232" spans="1:10" x14ac:dyDescent="0.35">
      <c r="A4232" t="str">
        <f t="shared" si="66"/>
        <v/>
      </c>
      <c r="B4232" s="36"/>
      <c r="C4232" s="36"/>
      <c r="D4232" s="36"/>
      <c r="E4232" s="36"/>
      <c r="F4232" s="36"/>
      <c r="G4232" s="36"/>
      <c r="H4232" s="36"/>
      <c r="I4232" s="36"/>
      <c r="J4232" s="36"/>
    </row>
    <row r="4233" spans="1:10" x14ac:dyDescent="0.35">
      <c r="A4233" t="str">
        <f t="shared" si="66"/>
        <v/>
      </c>
      <c r="B4233" s="36"/>
      <c r="C4233" s="36"/>
      <c r="D4233" s="36"/>
      <c r="E4233" s="36"/>
      <c r="F4233" s="36"/>
      <c r="G4233" s="36"/>
      <c r="H4233" s="36"/>
      <c r="I4233" s="36"/>
      <c r="J4233" s="36"/>
    </row>
    <row r="4234" spans="1:10" x14ac:dyDescent="0.35">
      <c r="A4234" t="str">
        <f t="shared" si="66"/>
        <v/>
      </c>
      <c r="B4234" s="36"/>
      <c r="C4234" s="36"/>
      <c r="D4234" s="36"/>
      <c r="E4234" s="36"/>
      <c r="F4234" s="36"/>
      <c r="G4234" s="36"/>
      <c r="H4234" s="36"/>
      <c r="I4234" s="36"/>
      <c r="J4234" s="36"/>
    </row>
    <row r="4235" spans="1:10" x14ac:dyDescent="0.35">
      <c r="A4235" t="str">
        <f t="shared" si="66"/>
        <v/>
      </c>
      <c r="B4235" s="36"/>
      <c r="C4235" s="36"/>
      <c r="D4235" s="36"/>
      <c r="E4235" s="36"/>
      <c r="F4235" s="36"/>
      <c r="G4235" s="36"/>
      <c r="H4235" s="36"/>
      <c r="I4235" s="36"/>
      <c r="J4235" s="36"/>
    </row>
    <row r="4236" spans="1:10" x14ac:dyDescent="0.35">
      <c r="A4236" t="str">
        <f t="shared" si="66"/>
        <v/>
      </c>
      <c r="B4236" s="36"/>
      <c r="C4236" s="36"/>
      <c r="D4236" s="36"/>
      <c r="E4236" s="36"/>
      <c r="F4236" s="36"/>
      <c r="G4236" s="36"/>
      <c r="H4236" s="36"/>
      <c r="I4236" s="36"/>
      <c r="J4236" s="36"/>
    </row>
    <row r="4237" spans="1:10" x14ac:dyDescent="0.35">
      <c r="A4237" t="str">
        <f t="shared" si="66"/>
        <v/>
      </c>
      <c r="B4237" s="36"/>
      <c r="C4237" s="36"/>
      <c r="D4237" s="36"/>
      <c r="E4237" s="36"/>
      <c r="F4237" s="36"/>
      <c r="G4237" s="36"/>
      <c r="H4237" s="36"/>
      <c r="I4237" s="36"/>
      <c r="J4237" s="36"/>
    </row>
    <row r="4238" spans="1:10" x14ac:dyDescent="0.35">
      <c r="A4238" t="str">
        <f t="shared" si="66"/>
        <v/>
      </c>
      <c r="B4238" s="36"/>
      <c r="C4238" s="36"/>
      <c r="D4238" s="36"/>
      <c r="E4238" s="36"/>
      <c r="F4238" s="36"/>
      <c r="G4238" s="36"/>
      <c r="H4238" s="36"/>
      <c r="I4238" s="36"/>
      <c r="J4238" s="36"/>
    </row>
    <row r="4239" spans="1:10" x14ac:dyDescent="0.35">
      <c r="A4239" t="str">
        <f t="shared" si="66"/>
        <v/>
      </c>
      <c r="B4239" s="36"/>
      <c r="C4239" s="36"/>
      <c r="D4239" s="36"/>
      <c r="E4239" s="36"/>
      <c r="F4239" s="36"/>
      <c r="G4239" s="36"/>
      <c r="H4239" s="36"/>
      <c r="I4239" s="36"/>
      <c r="J4239" s="36"/>
    </row>
    <row r="4240" spans="1:10" x14ac:dyDescent="0.35">
      <c r="A4240" t="str">
        <f t="shared" si="66"/>
        <v/>
      </c>
      <c r="B4240" s="36"/>
      <c r="C4240" s="36"/>
      <c r="D4240" s="36"/>
      <c r="E4240" s="36"/>
      <c r="F4240" s="36"/>
      <c r="G4240" s="36"/>
      <c r="H4240" s="36"/>
      <c r="I4240" s="36"/>
      <c r="J4240" s="36"/>
    </row>
    <row r="4241" spans="1:10" x14ac:dyDescent="0.35">
      <c r="A4241" t="str">
        <f t="shared" si="66"/>
        <v/>
      </c>
      <c r="B4241" s="36"/>
      <c r="C4241" s="36"/>
      <c r="D4241" s="36"/>
      <c r="E4241" s="36"/>
      <c r="F4241" s="36"/>
      <c r="G4241" s="36"/>
      <c r="H4241" s="36"/>
      <c r="I4241" s="36"/>
      <c r="J4241" s="36"/>
    </row>
    <row r="4242" spans="1:10" x14ac:dyDescent="0.35">
      <c r="A4242" t="str">
        <f t="shared" ref="A4242:A4305" si="67">CONCATENATE(B4242,C4242,D4242,E4242)</f>
        <v/>
      </c>
      <c r="B4242" s="36"/>
      <c r="C4242" s="36"/>
      <c r="D4242" s="36"/>
      <c r="E4242" s="36"/>
      <c r="F4242" s="36"/>
      <c r="G4242" s="36"/>
      <c r="H4242" s="36"/>
      <c r="I4242" s="36"/>
      <c r="J4242" s="36"/>
    </row>
    <row r="4243" spans="1:10" x14ac:dyDescent="0.35">
      <c r="A4243" t="str">
        <f t="shared" si="67"/>
        <v/>
      </c>
      <c r="B4243" s="36"/>
      <c r="C4243" s="36"/>
      <c r="D4243" s="36"/>
      <c r="E4243" s="36"/>
      <c r="F4243" s="36"/>
      <c r="G4243" s="36"/>
      <c r="H4243" s="36"/>
      <c r="I4243" s="36"/>
      <c r="J4243" s="36"/>
    </row>
    <row r="4244" spans="1:10" x14ac:dyDescent="0.35">
      <c r="A4244" t="str">
        <f t="shared" si="67"/>
        <v/>
      </c>
      <c r="B4244" s="36"/>
      <c r="C4244" s="36"/>
      <c r="D4244" s="36"/>
      <c r="E4244" s="36"/>
      <c r="F4244" s="36"/>
      <c r="G4244" s="36"/>
      <c r="H4244" s="36"/>
      <c r="I4244" s="36"/>
      <c r="J4244" s="36"/>
    </row>
    <row r="4245" spans="1:10" x14ac:dyDescent="0.35">
      <c r="A4245" t="str">
        <f t="shared" si="67"/>
        <v/>
      </c>
      <c r="B4245" s="36"/>
      <c r="C4245" s="36"/>
      <c r="D4245" s="36"/>
      <c r="E4245" s="36"/>
      <c r="F4245" s="36"/>
      <c r="G4245" s="36"/>
      <c r="H4245" s="36"/>
      <c r="I4245" s="36"/>
      <c r="J4245" s="36"/>
    </row>
    <row r="4246" spans="1:10" x14ac:dyDescent="0.35">
      <c r="A4246" t="str">
        <f t="shared" si="67"/>
        <v/>
      </c>
      <c r="B4246" s="36"/>
      <c r="C4246" s="36"/>
      <c r="D4246" s="36"/>
      <c r="E4246" s="36"/>
      <c r="F4246" s="36"/>
      <c r="G4246" s="36"/>
      <c r="H4246" s="36"/>
      <c r="I4246" s="36"/>
      <c r="J4246" s="36"/>
    </row>
    <row r="4247" spans="1:10" x14ac:dyDescent="0.35">
      <c r="A4247" t="str">
        <f t="shared" si="67"/>
        <v/>
      </c>
      <c r="B4247" s="36"/>
      <c r="C4247" s="36"/>
      <c r="D4247" s="36"/>
      <c r="E4247" s="36"/>
      <c r="F4247" s="36"/>
      <c r="G4247" s="36"/>
      <c r="H4247" s="36"/>
      <c r="I4247" s="36"/>
      <c r="J4247" s="36"/>
    </row>
    <row r="4248" spans="1:10" x14ac:dyDescent="0.35">
      <c r="A4248" t="str">
        <f t="shared" si="67"/>
        <v/>
      </c>
      <c r="B4248" s="36"/>
      <c r="C4248" s="36"/>
      <c r="D4248" s="36"/>
      <c r="E4248" s="36"/>
      <c r="F4248" s="36"/>
      <c r="G4248" s="36"/>
      <c r="H4248" s="36"/>
      <c r="I4248" s="36"/>
      <c r="J4248" s="36"/>
    </row>
    <row r="4249" spans="1:10" x14ac:dyDescent="0.35">
      <c r="A4249" t="str">
        <f t="shared" si="67"/>
        <v/>
      </c>
      <c r="B4249" s="36"/>
      <c r="C4249" s="36"/>
      <c r="D4249" s="36"/>
      <c r="E4249" s="36"/>
      <c r="F4249" s="36"/>
      <c r="G4249" s="36"/>
      <c r="H4249" s="36"/>
      <c r="I4249" s="36"/>
      <c r="J4249" s="36"/>
    </row>
    <row r="4250" spans="1:10" x14ac:dyDescent="0.35">
      <c r="A4250" t="str">
        <f t="shared" si="67"/>
        <v/>
      </c>
      <c r="B4250" s="36"/>
      <c r="C4250" s="36"/>
      <c r="D4250" s="36"/>
      <c r="E4250" s="36"/>
      <c r="F4250" s="36"/>
      <c r="G4250" s="36"/>
      <c r="H4250" s="36"/>
      <c r="I4250" s="36"/>
      <c r="J4250" s="36"/>
    </row>
    <row r="4251" spans="1:10" x14ac:dyDescent="0.35">
      <c r="A4251" t="str">
        <f t="shared" si="67"/>
        <v/>
      </c>
      <c r="B4251" s="36"/>
      <c r="C4251" s="36"/>
      <c r="D4251" s="36"/>
      <c r="E4251" s="36"/>
      <c r="F4251" s="36"/>
      <c r="G4251" s="36"/>
      <c r="H4251" s="36"/>
      <c r="I4251" s="36"/>
      <c r="J4251" s="36"/>
    </row>
    <row r="4252" spans="1:10" x14ac:dyDescent="0.35">
      <c r="A4252" t="str">
        <f t="shared" si="67"/>
        <v/>
      </c>
      <c r="B4252" s="36"/>
      <c r="C4252" s="36"/>
      <c r="D4252" s="36"/>
      <c r="E4252" s="36"/>
      <c r="F4252" s="36"/>
      <c r="G4252" s="36"/>
      <c r="H4252" s="36"/>
      <c r="I4252" s="36"/>
      <c r="J4252" s="36"/>
    </row>
    <row r="4253" spans="1:10" x14ac:dyDescent="0.35">
      <c r="A4253" t="str">
        <f t="shared" si="67"/>
        <v/>
      </c>
      <c r="B4253" s="36"/>
      <c r="C4253" s="36"/>
      <c r="D4253" s="36"/>
      <c r="E4253" s="36"/>
      <c r="F4253" s="36"/>
      <c r="G4253" s="36"/>
      <c r="H4253" s="36"/>
      <c r="I4253" s="36"/>
      <c r="J4253" s="36"/>
    </row>
    <row r="4254" spans="1:10" x14ac:dyDescent="0.35">
      <c r="A4254" t="str">
        <f t="shared" si="67"/>
        <v/>
      </c>
      <c r="B4254" s="36"/>
      <c r="C4254" s="36"/>
      <c r="D4254" s="36"/>
      <c r="E4254" s="36"/>
      <c r="F4254" s="36"/>
      <c r="G4254" s="36"/>
      <c r="H4254" s="36"/>
      <c r="I4254" s="36"/>
      <c r="J4254" s="36"/>
    </row>
    <row r="4255" spans="1:10" x14ac:dyDescent="0.35">
      <c r="A4255" t="str">
        <f t="shared" si="67"/>
        <v/>
      </c>
      <c r="B4255" s="36"/>
      <c r="C4255" s="36"/>
      <c r="D4255" s="36"/>
      <c r="E4255" s="36"/>
      <c r="F4255" s="36"/>
      <c r="G4255" s="36"/>
      <c r="H4255" s="36"/>
      <c r="I4255" s="36"/>
      <c r="J4255" s="36"/>
    </row>
    <row r="4256" spans="1:10" x14ac:dyDescent="0.35">
      <c r="A4256" t="str">
        <f t="shared" si="67"/>
        <v/>
      </c>
      <c r="B4256" s="36"/>
      <c r="C4256" s="36"/>
      <c r="D4256" s="36"/>
      <c r="E4256" s="36"/>
      <c r="F4256" s="36"/>
      <c r="G4256" s="36"/>
      <c r="H4256" s="36"/>
      <c r="I4256" s="36"/>
      <c r="J4256" s="36"/>
    </row>
    <row r="4257" spans="1:10" x14ac:dyDescent="0.35">
      <c r="A4257" t="str">
        <f t="shared" si="67"/>
        <v/>
      </c>
      <c r="B4257" s="36"/>
      <c r="C4257" s="36"/>
      <c r="D4257" s="36"/>
      <c r="E4257" s="36"/>
      <c r="F4257" s="36"/>
      <c r="G4257" s="36"/>
      <c r="H4257" s="36"/>
      <c r="I4257" s="36"/>
      <c r="J4257" s="36"/>
    </row>
    <row r="4258" spans="1:10" x14ac:dyDescent="0.35">
      <c r="A4258" t="str">
        <f t="shared" si="67"/>
        <v/>
      </c>
      <c r="B4258" s="36"/>
      <c r="C4258" s="36"/>
      <c r="D4258" s="36"/>
      <c r="E4258" s="36"/>
      <c r="F4258" s="36"/>
      <c r="G4258" s="36"/>
      <c r="H4258" s="36"/>
      <c r="I4258" s="36"/>
      <c r="J4258" s="36"/>
    </row>
    <row r="4259" spans="1:10" x14ac:dyDescent="0.35">
      <c r="A4259" t="str">
        <f t="shared" si="67"/>
        <v/>
      </c>
      <c r="B4259" s="36"/>
      <c r="C4259" s="36"/>
      <c r="D4259" s="36"/>
      <c r="E4259" s="36"/>
      <c r="F4259" s="36"/>
      <c r="G4259" s="36"/>
      <c r="H4259" s="36"/>
      <c r="I4259" s="36"/>
      <c r="J4259" s="36"/>
    </row>
    <row r="4260" spans="1:10" x14ac:dyDescent="0.35">
      <c r="A4260" t="str">
        <f t="shared" si="67"/>
        <v/>
      </c>
      <c r="B4260" s="36"/>
      <c r="C4260" s="36"/>
      <c r="D4260" s="36"/>
      <c r="E4260" s="36"/>
      <c r="F4260" s="36"/>
      <c r="G4260" s="36"/>
      <c r="H4260" s="36"/>
      <c r="I4260" s="36"/>
      <c r="J4260" s="36"/>
    </row>
    <row r="4261" spans="1:10" x14ac:dyDescent="0.35">
      <c r="A4261" t="str">
        <f t="shared" si="67"/>
        <v/>
      </c>
      <c r="B4261" s="36"/>
      <c r="C4261" s="36"/>
      <c r="D4261" s="36"/>
      <c r="E4261" s="36"/>
      <c r="F4261" s="36"/>
      <c r="G4261" s="36"/>
      <c r="H4261" s="36"/>
      <c r="I4261" s="36"/>
      <c r="J4261" s="36"/>
    </row>
    <row r="4262" spans="1:10" x14ac:dyDescent="0.35">
      <c r="A4262" t="str">
        <f t="shared" si="67"/>
        <v/>
      </c>
      <c r="B4262" s="36"/>
      <c r="C4262" s="36"/>
      <c r="D4262" s="36"/>
      <c r="E4262" s="36"/>
      <c r="F4262" s="36"/>
      <c r="G4262" s="36"/>
      <c r="H4262" s="36"/>
      <c r="I4262" s="36"/>
      <c r="J4262" s="36"/>
    </row>
    <row r="4263" spans="1:10" x14ac:dyDescent="0.35">
      <c r="A4263" t="str">
        <f t="shared" si="67"/>
        <v/>
      </c>
      <c r="B4263" s="36"/>
      <c r="C4263" s="36"/>
      <c r="D4263" s="36"/>
      <c r="E4263" s="36"/>
      <c r="F4263" s="36"/>
      <c r="G4263" s="36"/>
      <c r="H4263" s="36"/>
      <c r="I4263" s="36"/>
      <c r="J4263" s="36"/>
    </row>
    <row r="4264" spans="1:10" x14ac:dyDescent="0.35">
      <c r="A4264" t="str">
        <f t="shared" si="67"/>
        <v/>
      </c>
      <c r="B4264" s="36"/>
      <c r="C4264" s="36"/>
      <c r="D4264" s="36"/>
      <c r="E4264" s="36"/>
      <c r="F4264" s="36"/>
      <c r="G4264" s="36"/>
      <c r="H4264" s="36"/>
      <c r="I4264" s="36"/>
      <c r="J4264" s="36"/>
    </row>
    <row r="4265" spans="1:10" x14ac:dyDescent="0.35">
      <c r="A4265" t="str">
        <f t="shared" si="67"/>
        <v/>
      </c>
      <c r="B4265" s="36"/>
      <c r="C4265" s="36"/>
      <c r="D4265" s="36"/>
      <c r="E4265" s="36"/>
      <c r="F4265" s="36"/>
      <c r="G4265" s="36"/>
      <c r="H4265" s="36"/>
      <c r="I4265" s="36"/>
      <c r="J4265" s="36"/>
    </row>
    <row r="4266" spans="1:10" x14ac:dyDescent="0.35">
      <c r="A4266" t="str">
        <f t="shared" si="67"/>
        <v/>
      </c>
      <c r="B4266" s="36"/>
      <c r="C4266" s="36"/>
      <c r="D4266" s="36"/>
      <c r="E4266" s="36"/>
      <c r="F4266" s="36"/>
      <c r="G4266" s="36"/>
      <c r="H4266" s="36"/>
      <c r="I4266" s="36"/>
      <c r="J4266" s="36"/>
    </row>
    <row r="4267" spans="1:10" x14ac:dyDescent="0.35">
      <c r="A4267" t="str">
        <f t="shared" si="67"/>
        <v/>
      </c>
      <c r="B4267" s="36"/>
      <c r="C4267" s="36"/>
      <c r="D4267" s="36"/>
      <c r="E4267" s="36"/>
      <c r="F4267" s="36"/>
      <c r="G4267" s="36"/>
      <c r="H4267" s="36"/>
      <c r="I4267" s="36"/>
      <c r="J4267" s="36"/>
    </row>
    <row r="4268" spans="1:10" x14ac:dyDescent="0.35">
      <c r="A4268" t="str">
        <f t="shared" si="67"/>
        <v/>
      </c>
      <c r="B4268" s="36"/>
      <c r="C4268" s="36"/>
      <c r="D4268" s="36"/>
      <c r="E4268" s="36"/>
      <c r="F4268" s="36"/>
      <c r="G4268" s="36"/>
      <c r="H4268" s="36"/>
      <c r="I4268" s="36"/>
      <c r="J4268" s="36"/>
    </row>
    <row r="4269" spans="1:10" x14ac:dyDescent="0.35">
      <c r="A4269" t="str">
        <f t="shared" si="67"/>
        <v/>
      </c>
      <c r="B4269" s="36"/>
      <c r="C4269" s="36"/>
      <c r="D4269" s="36"/>
      <c r="E4269" s="36"/>
      <c r="F4269" s="36"/>
      <c r="G4269" s="36"/>
      <c r="H4269" s="36"/>
      <c r="I4269" s="36"/>
      <c r="J4269" s="36"/>
    </row>
    <row r="4270" spans="1:10" x14ac:dyDescent="0.35">
      <c r="A4270" t="str">
        <f t="shared" si="67"/>
        <v/>
      </c>
      <c r="B4270" s="36"/>
      <c r="C4270" s="36"/>
      <c r="D4270" s="36"/>
      <c r="E4270" s="36"/>
      <c r="F4270" s="36"/>
      <c r="G4270" s="36"/>
      <c r="H4270" s="36"/>
      <c r="I4270" s="36"/>
      <c r="J4270" s="36"/>
    </row>
    <row r="4271" spans="1:10" x14ac:dyDescent="0.35">
      <c r="A4271" t="str">
        <f t="shared" si="67"/>
        <v/>
      </c>
      <c r="B4271" s="36"/>
      <c r="C4271" s="36"/>
      <c r="D4271" s="36"/>
      <c r="E4271" s="36"/>
      <c r="F4271" s="36"/>
      <c r="G4271" s="36"/>
      <c r="H4271" s="36"/>
      <c r="I4271" s="36"/>
      <c r="J4271" s="36"/>
    </row>
    <row r="4272" spans="1:10" x14ac:dyDescent="0.35">
      <c r="A4272" t="str">
        <f t="shared" si="67"/>
        <v/>
      </c>
      <c r="B4272" s="36"/>
      <c r="C4272" s="36"/>
      <c r="D4272" s="36"/>
      <c r="E4272" s="36"/>
      <c r="F4272" s="36"/>
      <c r="G4272" s="36"/>
      <c r="H4272" s="36"/>
      <c r="I4272" s="36"/>
      <c r="J4272" s="36"/>
    </row>
    <row r="4273" spans="1:10" x14ac:dyDescent="0.35">
      <c r="A4273" t="str">
        <f t="shared" si="67"/>
        <v/>
      </c>
      <c r="B4273" s="36"/>
      <c r="C4273" s="36"/>
      <c r="D4273" s="36"/>
      <c r="E4273" s="36"/>
      <c r="F4273" s="36"/>
      <c r="G4273" s="36"/>
      <c r="H4273" s="36"/>
      <c r="I4273" s="36"/>
      <c r="J4273" s="36"/>
    </row>
    <row r="4274" spans="1:10" x14ac:dyDescent="0.35">
      <c r="A4274" t="str">
        <f t="shared" si="67"/>
        <v/>
      </c>
      <c r="B4274" s="36"/>
      <c r="C4274" s="36"/>
      <c r="D4274" s="36"/>
      <c r="E4274" s="36"/>
      <c r="F4274" s="36"/>
      <c r="G4274" s="36"/>
      <c r="H4274" s="36"/>
      <c r="I4274" s="36"/>
      <c r="J4274" s="36"/>
    </row>
    <row r="4275" spans="1:10" x14ac:dyDescent="0.35">
      <c r="A4275" t="str">
        <f t="shared" si="67"/>
        <v/>
      </c>
      <c r="B4275" s="36"/>
      <c r="C4275" s="36"/>
      <c r="D4275" s="36"/>
      <c r="E4275" s="36"/>
      <c r="F4275" s="36"/>
      <c r="G4275" s="36"/>
      <c r="H4275" s="36"/>
      <c r="I4275" s="36"/>
      <c r="J4275" s="36"/>
    </row>
    <row r="4276" spans="1:10" x14ac:dyDescent="0.35">
      <c r="A4276" t="str">
        <f t="shared" si="67"/>
        <v/>
      </c>
      <c r="B4276" s="36"/>
      <c r="C4276" s="36"/>
      <c r="D4276" s="36"/>
      <c r="E4276" s="36"/>
      <c r="F4276" s="36"/>
      <c r="G4276" s="36"/>
      <c r="H4276" s="36"/>
      <c r="I4276" s="36"/>
      <c r="J4276" s="36"/>
    </row>
    <row r="4277" spans="1:10" x14ac:dyDescent="0.35">
      <c r="A4277" t="str">
        <f t="shared" si="67"/>
        <v/>
      </c>
      <c r="B4277" s="36"/>
      <c r="C4277" s="36"/>
      <c r="D4277" s="36"/>
      <c r="E4277" s="36"/>
      <c r="F4277" s="36"/>
      <c r="G4277" s="36"/>
      <c r="H4277" s="36"/>
      <c r="I4277" s="36"/>
      <c r="J4277" s="36"/>
    </row>
    <row r="4278" spans="1:10" x14ac:dyDescent="0.35">
      <c r="A4278" t="str">
        <f t="shared" si="67"/>
        <v/>
      </c>
      <c r="B4278" s="36"/>
      <c r="C4278" s="36"/>
      <c r="D4278" s="36"/>
      <c r="E4278" s="36"/>
      <c r="F4278" s="36"/>
      <c r="G4278" s="36"/>
      <c r="H4278" s="36"/>
      <c r="I4278" s="36"/>
      <c r="J4278" s="36"/>
    </row>
    <row r="4279" spans="1:10" x14ac:dyDescent="0.35">
      <c r="A4279" t="str">
        <f t="shared" si="67"/>
        <v/>
      </c>
      <c r="B4279" s="36"/>
      <c r="C4279" s="36"/>
      <c r="D4279" s="36"/>
      <c r="E4279" s="36"/>
      <c r="F4279" s="36"/>
      <c r="G4279" s="36"/>
      <c r="H4279" s="36"/>
      <c r="I4279" s="36"/>
      <c r="J4279" s="36"/>
    </row>
    <row r="4280" spans="1:10" x14ac:dyDescent="0.35">
      <c r="A4280" t="str">
        <f t="shared" si="67"/>
        <v/>
      </c>
      <c r="B4280" s="36"/>
      <c r="C4280" s="36"/>
      <c r="D4280" s="36"/>
      <c r="E4280" s="36"/>
      <c r="F4280" s="36"/>
      <c r="G4280" s="36"/>
      <c r="H4280" s="36"/>
      <c r="I4280" s="36"/>
      <c r="J4280" s="36"/>
    </row>
    <row r="4281" spans="1:10" x14ac:dyDescent="0.35">
      <c r="A4281" t="str">
        <f t="shared" si="67"/>
        <v/>
      </c>
      <c r="B4281" s="36"/>
      <c r="C4281" s="36"/>
      <c r="D4281" s="36"/>
      <c r="E4281" s="36"/>
      <c r="F4281" s="36"/>
      <c r="G4281" s="36"/>
      <c r="H4281" s="36"/>
      <c r="I4281" s="36"/>
      <c r="J4281" s="36"/>
    </row>
    <row r="4282" spans="1:10" x14ac:dyDescent="0.35">
      <c r="A4282" t="str">
        <f t="shared" si="67"/>
        <v/>
      </c>
      <c r="B4282" s="36"/>
      <c r="C4282" s="36"/>
      <c r="D4282" s="36"/>
      <c r="E4282" s="36"/>
      <c r="F4282" s="36"/>
      <c r="G4282" s="36"/>
      <c r="H4282" s="36"/>
      <c r="I4282" s="36"/>
      <c r="J4282" s="36"/>
    </row>
    <row r="4283" spans="1:10" x14ac:dyDescent="0.35">
      <c r="A4283" t="str">
        <f t="shared" si="67"/>
        <v/>
      </c>
      <c r="B4283" s="36"/>
      <c r="C4283" s="36"/>
      <c r="D4283" s="36"/>
      <c r="E4283" s="36"/>
      <c r="F4283" s="36"/>
      <c r="G4283" s="36"/>
      <c r="H4283" s="36"/>
      <c r="I4283" s="36"/>
      <c r="J4283" s="36"/>
    </row>
    <row r="4284" spans="1:10" x14ac:dyDescent="0.35">
      <c r="A4284" t="str">
        <f t="shared" si="67"/>
        <v/>
      </c>
      <c r="B4284" s="36"/>
      <c r="C4284" s="36"/>
      <c r="D4284" s="36"/>
      <c r="E4284" s="36"/>
      <c r="F4284" s="36"/>
      <c r="G4284" s="36"/>
      <c r="H4284" s="36"/>
      <c r="I4284" s="36"/>
      <c r="J4284" s="36"/>
    </row>
    <row r="4285" spans="1:10" x14ac:dyDescent="0.35">
      <c r="A4285" t="str">
        <f t="shared" si="67"/>
        <v/>
      </c>
      <c r="B4285" s="36"/>
      <c r="C4285" s="36"/>
      <c r="D4285" s="36"/>
      <c r="E4285" s="36"/>
      <c r="F4285" s="36"/>
      <c r="G4285" s="36"/>
      <c r="H4285" s="36"/>
      <c r="I4285" s="36"/>
      <c r="J4285" s="36"/>
    </row>
    <row r="4286" spans="1:10" x14ac:dyDescent="0.35">
      <c r="A4286" t="str">
        <f t="shared" si="67"/>
        <v/>
      </c>
      <c r="B4286" s="36"/>
      <c r="C4286" s="36"/>
      <c r="D4286" s="36"/>
      <c r="E4286" s="36"/>
      <c r="F4286" s="36"/>
      <c r="G4286" s="36"/>
      <c r="H4286" s="36"/>
      <c r="I4286" s="36"/>
      <c r="J4286" s="36"/>
    </row>
    <row r="4287" spans="1:10" x14ac:dyDescent="0.35">
      <c r="A4287" t="str">
        <f t="shared" si="67"/>
        <v/>
      </c>
      <c r="B4287" s="36"/>
      <c r="C4287" s="36"/>
      <c r="D4287" s="36"/>
      <c r="E4287" s="36"/>
      <c r="F4287" s="36"/>
      <c r="G4287" s="36"/>
      <c r="H4287" s="36"/>
      <c r="I4287" s="36"/>
      <c r="J4287" s="36"/>
    </row>
    <row r="4288" spans="1:10" x14ac:dyDescent="0.35">
      <c r="A4288" t="str">
        <f t="shared" si="67"/>
        <v/>
      </c>
      <c r="B4288" s="36"/>
      <c r="C4288" s="36"/>
      <c r="D4288" s="36"/>
      <c r="E4288" s="36"/>
      <c r="F4288" s="36"/>
      <c r="G4288" s="36"/>
      <c r="H4288" s="36"/>
      <c r="I4288" s="36"/>
      <c r="J4288" s="36"/>
    </row>
    <row r="4289" spans="1:10" x14ac:dyDescent="0.35">
      <c r="A4289" t="str">
        <f t="shared" si="67"/>
        <v/>
      </c>
      <c r="B4289" s="36"/>
      <c r="C4289" s="36"/>
      <c r="D4289" s="36"/>
      <c r="E4289" s="36"/>
      <c r="F4289" s="36"/>
      <c r="G4289" s="36"/>
      <c r="H4289" s="36"/>
      <c r="I4289" s="36"/>
      <c r="J4289" s="36"/>
    </row>
    <row r="4290" spans="1:10" x14ac:dyDescent="0.35">
      <c r="A4290" t="str">
        <f t="shared" si="67"/>
        <v/>
      </c>
      <c r="B4290" s="36"/>
      <c r="C4290" s="36"/>
      <c r="D4290" s="36"/>
      <c r="E4290" s="36"/>
      <c r="F4290" s="36"/>
      <c r="G4290" s="36"/>
      <c r="H4290" s="36"/>
      <c r="I4290" s="36"/>
      <c r="J4290" s="36"/>
    </row>
    <row r="4291" spans="1:10" x14ac:dyDescent="0.35">
      <c r="A4291" t="str">
        <f t="shared" si="67"/>
        <v/>
      </c>
      <c r="B4291" s="36"/>
      <c r="C4291" s="36"/>
      <c r="D4291" s="36"/>
      <c r="E4291" s="36"/>
      <c r="F4291" s="36"/>
      <c r="G4291" s="36"/>
      <c r="H4291" s="36"/>
      <c r="I4291" s="36"/>
      <c r="J4291" s="36"/>
    </row>
    <row r="4292" spans="1:10" x14ac:dyDescent="0.35">
      <c r="A4292" t="str">
        <f t="shared" si="67"/>
        <v/>
      </c>
      <c r="B4292" s="36"/>
      <c r="C4292" s="36"/>
      <c r="D4292" s="36"/>
      <c r="E4292" s="36"/>
      <c r="F4292" s="36"/>
      <c r="G4292" s="36"/>
      <c r="H4292" s="36"/>
      <c r="I4292" s="36"/>
      <c r="J4292" s="36"/>
    </row>
    <row r="4293" spans="1:10" x14ac:dyDescent="0.35">
      <c r="A4293" t="str">
        <f t="shared" si="67"/>
        <v/>
      </c>
      <c r="B4293" s="36"/>
      <c r="C4293" s="36"/>
      <c r="D4293" s="36"/>
      <c r="E4293" s="36"/>
      <c r="F4293" s="36"/>
      <c r="G4293" s="36"/>
      <c r="H4293" s="36"/>
      <c r="I4293" s="36"/>
      <c r="J4293" s="36"/>
    </row>
    <row r="4294" spans="1:10" x14ac:dyDescent="0.35">
      <c r="A4294" t="str">
        <f t="shared" si="67"/>
        <v/>
      </c>
      <c r="B4294" s="36"/>
      <c r="C4294" s="36"/>
      <c r="D4294" s="36"/>
      <c r="E4294" s="36"/>
      <c r="F4294" s="36"/>
      <c r="G4294" s="36"/>
      <c r="H4294" s="36"/>
      <c r="I4294" s="36"/>
      <c r="J4294" s="36"/>
    </row>
    <row r="4295" spans="1:10" x14ac:dyDescent="0.35">
      <c r="A4295" t="str">
        <f t="shared" si="67"/>
        <v/>
      </c>
      <c r="B4295" s="36"/>
      <c r="C4295" s="36"/>
      <c r="D4295" s="36"/>
      <c r="E4295" s="36"/>
      <c r="F4295" s="36"/>
      <c r="G4295" s="36"/>
      <c r="H4295" s="36"/>
      <c r="I4295" s="36"/>
      <c r="J4295" s="36"/>
    </row>
    <row r="4296" spans="1:10" x14ac:dyDescent="0.35">
      <c r="A4296" t="str">
        <f t="shared" si="67"/>
        <v/>
      </c>
      <c r="B4296" s="36"/>
      <c r="C4296" s="36"/>
      <c r="D4296" s="36"/>
      <c r="E4296" s="36"/>
      <c r="F4296" s="36"/>
      <c r="G4296" s="36"/>
      <c r="H4296" s="36"/>
      <c r="I4296" s="36"/>
      <c r="J4296" s="36"/>
    </row>
    <row r="4297" spans="1:10" x14ac:dyDescent="0.35">
      <c r="A4297" t="str">
        <f t="shared" si="67"/>
        <v/>
      </c>
      <c r="B4297" s="36"/>
      <c r="C4297" s="36"/>
      <c r="D4297" s="36"/>
      <c r="E4297" s="36"/>
      <c r="F4297" s="36"/>
      <c r="G4297" s="36"/>
      <c r="H4297" s="36"/>
      <c r="I4297" s="36"/>
      <c r="J4297" s="36"/>
    </row>
    <row r="4298" spans="1:10" x14ac:dyDescent="0.35">
      <c r="A4298" t="str">
        <f t="shared" si="67"/>
        <v/>
      </c>
      <c r="B4298" s="36"/>
      <c r="C4298" s="36"/>
      <c r="D4298" s="36"/>
      <c r="E4298" s="36"/>
      <c r="F4298" s="36"/>
      <c r="G4298" s="36"/>
      <c r="H4298" s="36"/>
      <c r="I4298" s="36"/>
      <c r="J4298" s="36"/>
    </row>
    <row r="4299" spans="1:10" x14ac:dyDescent="0.35">
      <c r="A4299" t="str">
        <f t="shared" si="67"/>
        <v/>
      </c>
      <c r="B4299" s="36"/>
      <c r="C4299" s="36"/>
      <c r="D4299" s="36"/>
      <c r="E4299" s="36"/>
      <c r="F4299" s="36"/>
      <c r="G4299" s="36"/>
      <c r="H4299" s="36"/>
      <c r="I4299" s="36"/>
      <c r="J4299" s="36"/>
    </row>
    <row r="4300" spans="1:10" x14ac:dyDescent="0.35">
      <c r="A4300" t="str">
        <f t="shared" si="67"/>
        <v/>
      </c>
      <c r="B4300" s="36"/>
      <c r="C4300" s="36"/>
      <c r="D4300" s="36"/>
      <c r="E4300" s="36"/>
      <c r="F4300" s="36"/>
      <c r="G4300" s="36"/>
      <c r="H4300" s="36"/>
      <c r="I4300" s="36"/>
      <c r="J4300" s="36"/>
    </row>
    <row r="4301" spans="1:10" x14ac:dyDescent="0.35">
      <c r="A4301" t="str">
        <f t="shared" si="67"/>
        <v/>
      </c>
      <c r="B4301" s="36"/>
      <c r="C4301" s="36"/>
      <c r="D4301" s="36"/>
      <c r="E4301" s="36"/>
      <c r="F4301" s="36"/>
      <c r="G4301" s="36"/>
      <c r="H4301" s="36"/>
      <c r="I4301" s="36"/>
      <c r="J4301" s="36"/>
    </row>
    <row r="4302" spans="1:10" x14ac:dyDescent="0.35">
      <c r="A4302" t="str">
        <f t="shared" si="67"/>
        <v/>
      </c>
      <c r="B4302" s="36"/>
      <c r="C4302" s="36"/>
      <c r="D4302" s="36"/>
      <c r="E4302" s="36"/>
      <c r="F4302" s="36"/>
      <c r="G4302" s="36"/>
      <c r="H4302" s="36"/>
      <c r="I4302" s="36"/>
      <c r="J4302" s="36"/>
    </row>
    <row r="4303" spans="1:10" x14ac:dyDescent="0.35">
      <c r="A4303" t="str">
        <f t="shared" si="67"/>
        <v/>
      </c>
      <c r="B4303" s="36"/>
      <c r="C4303" s="36"/>
      <c r="D4303" s="36"/>
      <c r="E4303" s="36"/>
      <c r="F4303" s="36"/>
      <c r="G4303" s="36"/>
      <c r="H4303" s="36"/>
      <c r="I4303" s="36"/>
      <c r="J4303" s="36"/>
    </row>
    <row r="4304" spans="1:10" x14ac:dyDescent="0.35">
      <c r="A4304" t="str">
        <f t="shared" si="67"/>
        <v/>
      </c>
      <c r="B4304" s="36"/>
      <c r="C4304" s="36"/>
      <c r="D4304" s="36"/>
      <c r="E4304" s="36"/>
      <c r="F4304" s="36"/>
      <c r="G4304" s="36"/>
      <c r="H4304" s="36"/>
      <c r="I4304" s="36"/>
      <c r="J4304" s="36"/>
    </row>
    <row r="4305" spans="1:10" x14ac:dyDescent="0.35">
      <c r="A4305" t="str">
        <f t="shared" si="67"/>
        <v/>
      </c>
      <c r="B4305" s="36"/>
      <c r="C4305" s="36"/>
      <c r="D4305" s="36"/>
      <c r="E4305" s="36"/>
      <c r="F4305" s="36"/>
      <c r="G4305" s="36"/>
      <c r="H4305" s="36"/>
      <c r="I4305" s="36"/>
      <c r="J4305" s="36"/>
    </row>
    <row r="4306" spans="1:10" x14ac:dyDescent="0.35">
      <c r="A4306" t="str">
        <f t="shared" ref="A4306:A4369" si="68">CONCATENATE(B4306,C4306,D4306,E4306)</f>
        <v/>
      </c>
      <c r="B4306" s="36"/>
      <c r="C4306" s="36"/>
      <c r="D4306" s="36"/>
      <c r="E4306" s="36"/>
      <c r="F4306" s="36"/>
      <c r="G4306" s="36"/>
      <c r="H4306" s="36"/>
      <c r="I4306" s="36"/>
      <c r="J4306" s="36"/>
    </row>
    <row r="4307" spans="1:10" x14ac:dyDescent="0.35">
      <c r="A4307" t="str">
        <f t="shared" si="68"/>
        <v/>
      </c>
      <c r="B4307" s="36"/>
      <c r="C4307" s="36"/>
      <c r="D4307" s="36"/>
      <c r="E4307" s="36"/>
      <c r="F4307" s="36"/>
      <c r="G4307" s="36"/>
      <c r="H4307" s="36"/>
      <c r="I4307" s="36"/>
      <c r="J4307" s="36"/>
    </row>
    <row r="4308" spans="1:10" x14ac:dyDescent="0.35">
      <c r="A4308" t="str">
        <f t="shared" si="68"/>
        <v/>
      </c>
      <c r="B4308" s="36"/>
      <c r="C4308" s="36"/>
      <c r="D4308" s="36"/>
      <c r="E4308" s="36"/>
      <c r="F4308" s="36"/>
      <c r="G4308" s="36"/>
      <c r="H4308" s="36"/>
      <c r="I4308" s="36"/>
      <c r="J4308" s="36"/>
    </row>
    <row r="4309" spans="1:10" x14ac:dyDescent="0.35">
      <c r="A4309" t="str">
        <f t="shared" si="68"/>
        <v/>
      </c>
      <c r="B4309" s="36"/>
      <c r="C4309" s="36"/>
      <c r="D4309" s="36"/>
      <c r="E4309" s="36"/>
      <c r="F4309" s="36"/>
      <c r="G4309" s="36"/>
      <c r="H4309" s="36"/>
      <c r="I4309" s="36"/>
      <c r="J4309" s="36"/>
    </row>
    <row r="4310" spans="1:10" x14ac:dyDescent="0.35">
      <c r="A4310" t="str">
        <f t="shared" si="68"/>
        <v/>
      </c>
      <c r="B4310" s="36"/>
      <c r="C4310" s="36"/>
      <c r="D4310" s="36"/>
      <c r="E4310" s="36"/>
      <c r="F4310" s="36"/>
      <c r="G4310" s="36"/>
      <c r="H4310" s="36"/>
      <c r="I4310" s="36"/>
      <c r="J4310" s="36"/>
    </row>
    <row r="4311" spans="1:10" x14ac:dyDescent="0.35">
      <c r="A4311" t="str">
        <f t="shared" si="68"/>
        <v/>
      </c>
      <c r="B4311" s="36"/>
      <c r="C4311" s="36"/>
      <c r="D4311" s="36"/>
      <c r="E4311" s="36"/>
      <c r="F4311" s="36"/>
      <c r="G4311" s="36"/>
      <c r="H4311" s="36"/>
      <c r="I4311" s="36"/>
      <c r="J4311" s="36"/>
    </row>
    <row r="4312" spans="1:10" x14ac:dyDescent="0.35">
      <c r="A4312" t="str">
        <f t="shared" si="68"/>
        <v/>
      </c>
      <c r="B4312" s="36"/>
      <c r="C4312" s="36"/>
      <c r="D4312" s="36"/>
      <c r="E4312" s="36"/>
      <c r="F4312" s="36"/>
      <c r="G4312" s="36"/>
      <c r="H4312" s="36"/>
      <c r="I4312" s="36"/>
      <c r="J4312" s="36"/>
    </row>
    <row r="4313" spans="1:10" x14ac:dyDescent="0.35">
      <c r="A4313" t="str">
        <f t="shared" si="68"/>
        <v/>
      </c>
      <c r="B4313" s="36"/>
      <c r="C4313" s="36"/>
      <c r="D4313" s="36"/>
      <c r="E4313" s="36"/>
      <c r="F4313" s="36"/>
      <c r="G4313" s="36"/>
      <c r="H4313" s="36"/>
      <c r="I4313" s="36"/>
      <c r="J4313" s="36"/>
    </row>
    <row r="4314" spans="1:10" x14ac:dyDescent="0.35">
      <c r="A4314" t="str">
        <f t="shared" si="68"/>
        <v/>
      </c>
      <c r="B4314" s="36"/>
      <c r="C4314" s="36"/>
      <c r="D4314" s="36"/>
      <c r="E4314" s="36"/>
      <c r="F4314" s="36"/>
      <c r="G4314" s="36"/>
      <c r="H4314" s="36"/>
      <c r="I4314" s="36"/>
      <c r="J4314" s="36"/>
    </row>
    <row r="4315" spans="1:10" x14ac:dyDescent="0.35">
      <c r="A4315" t="str">
        <f t="shared" si="68"/>
        <v/>
      </c>
      <c r="B4315" s="36"/>
      <c r="C4315" s="36"/>
      <c r="D4315" s="36"/>
      <c r="E4315" s="36"/>
      <c r="F4315" s="36"/>
      <c r="G4315" s="36"/>
      <c r="H4315" s="36"/>
      <c r="I4315" s="36"/>
      <c r="J4315" s="36"/>
    </row>
    <row r="4316" spans="1:10" x14ac:dyDescent="0.35">
      <c r="A4316" t="str">
        <f t="shared" si="68"/>
        <v/>
      </c>
      <c r="B4316" s="36"/>
      <c r="C4316" s="36"/>
      <c r="D4316" s="36"/>
      <c r="E4316" s="36"/>
      <c r="F4316" s="36"/>
      <c r="G4316" s="36"/>
      <c r="H4316" s="36"/>
      <c r="I4316" s="36"/>
      <c r="J4316" s="36"/>
    </row>
    <row r="4317" spans="1:10" x14ac:dyDescent="0.35">
      <c r="A4317" t="str">
        <f t="shared" si="68"/>
        <v/>
      </c>
      <c r="B4317" s="36"/>
      <c r="C4317" s="36"/>
      <c r="D4317" s="36"/>
      <c r="E4317" s="36"/>
      <c r="F4317" s="36"/>
      <c r="G4317" s="36"/>
      <c r="H4317" s="36"/>
      <c r="I4317" s="36"/>
      <c r="J4317" s="36"/>
    </row>
    <row r="4318" spans="1:10" x14ac:dyDescent="0.35">
      <c r="A4318" t="str">
        <f t="shared" si="68"/>
        <v/>
      </c>
      <c r="B4318" s="36"/>
      <c r="C4318" s="36"/>
      <c r="D4318" s="36"/>
      <c r="E4318" s="36"/>
      <c r="F4318" s="36"/>
      <c r="G4318" s="36"/>
      <c r="H4318" s="36"/>
      <c r="I4318" s="36"/>
      <c r="J4318" s="36"/>
    </row>
    <row r="4319" spans="1:10" x14ac:dyDescent="0.35">
      <c r="A4319" t="str">
        <f t="shared" si="68"/>
        <v/>
      </c>
      <c r="B4319" s="36"/>
      <c r="C4319" s="36"/>
      <c r="D4319" s="36"/>
      <c r="E4319" s="36"/>
      <c r="F4319" s="36"/>
      <c r="G4319" s="36"/>
      <c r="H4319" s="36"/>
      <c r="I4319" s="36"/>
      <c r="J4319" s="36"/>
    </row>
    <row r="4320" spans="1:10" x14ac:dyDescent="0.35">
      <c r="A4320" t="str">
        <f t="shared" si="68"/>
        <v/>
      </c>
      <c r="B4320" s="36"/>
      <c r="C4320" s="36"/>
      <c r="D4320" s="36"/>
      <c r="E4320" s="36"/>
      <c r="F4320" s="36"/>
      <c r="G4320" s="36"/>
      <c r="H4320" s="36"/>
      <c r="I4320" s="36"/>
      <c r="J4320" s="36"/>
    </row>
    <row r="4321" spans="1:10" x14ac:dyDescent="0.35">
      <c r="A4321" t="str">
        <f t="shared" si="68"/>
        <v/>
      </c>
      <c r="B4321" s="36"/>
      <c r="C4321" s="36"/>
      <c r="D4321" s="36"/>
      <c r="E4321" s="36"/>
      <c r="F4321" s="36"/>
      <c r="G4321" s="36"/>
      <c r="H4321" s="36"/>
      <c r="I4321" s="36"/>
      <c r="J4321" s="36"/>
    </row>
    <row r="4322" spans="1:10" x14ac:dyDescent="0.35">
      <c r="A4322" t="str">
        <f t="shared" si="68"/>
        <v/>
      </c>
      <c r="B4322" s="36"/>
      <c r="C4322" s="36"/>
      <c r="D4322" s="36"/>
      <c r="E4322" s="36"/>
      <c r="F4322" s="36"/>
      <c r="G4322" s="36"/>
      <c r="H4322" s="36"/>
      <c r="I4322" s="36"/>
      <c r="J4322" s="36"/>
    </row>
    <row r="4323" spans="1:10" x14ac:dyDescent="0.35">
      <c r="A4323" t="str">
        <f t="shared" si="68"/>
        <v/>
      </c>
      <c r="B4323" s="36"/>
      <c r="C4323" s="36"/>
      <c r="D4323" s="36"/>
      <c r="E4323" s="36"/>
      <c r="F4323" s="36"/>
      <c r="G4323" s="36"/>
      <c r="H4323" s="36"/>
      <c r="I4323" s="36"/>
      <c r="J4323" s="36"/>
    </row>
    <row r="4324" spans="1:10" x14ac:dyDescent="0.35">
      <c r="A4324" t="str">
        <f t="shared" si="68"/>
        <v/>
      </c>
      <c r="B4324" s="36"/>
      <c r="C4324" s="36"/>
      <c r="D4324" s="36"/>
      <c r="E4324" s="36"/>
      <c r="F4324" s="36"/>
      <c r="G4324" s="36"/>
      <c r="H4324" s="36"/>
      <c r="I4324" s="36"/>
      <c r="J4324" s="36"/>
    </row>
    <row r="4325" spans="1:10" x14ac:dyDescent="0.35">
      <c r="A4325" t="str">
        <f t="shared" si="68"/>
        <v/>
      </c>
      <c r="B4325" s="36"/>
      <c r="C4325" s="36"/>
      <c r="D4325" s="36"/>
      <c r="E4325" s="36"/>
      <c r="F4325" s="36"/>
      <c r="G4325" s="36"/>
      <c r="H4325" s="36"/>
      <c r="I4325" s="36"/>
      <c r="J4325" s="36"/>
    </row>
    <row r="4326" spans="1:10" x14ac:dyDescent="0.35">
      <c r="A4326" t="str">
        <f t="shared" si="68"/>
        <v/>
      </c>
      <c r="B4326" s="36"/>
      <c r="C4326" s="36"/>
      <c r="D4326" s="36"/>
      <c r="E4326" s="36"/>
      <c r="F4326" s="36"/>
      <c r="G4326" s="36"/>
      <c r="H4326" s="36"/>
      <c r="I4326" s="36"/>
      <c r="J4326" s="36"/>
    </row>
    <row r="4327" spans="1:10" x14ac:dyDescent="0.35">
      <c r="A4327" t="str">
        <f t="shared" si="68"/>
        <v/>
      </c>
      <c r="B4327" s="36"/>
      <c r="C4327" s="36"/>
      <c r="D4327" s="36"/>
      <c r="E4327" s="36"/>
      <c r="F4327" s="36"/>
      <c r="G4327" s="36"/>
      <c r="H4327" s="36"/>
      <c r="I4327" s="36"/>
      <c r="J4327" s="36"/>
    </row>
    <row r="4328" spans="1:10" x14ac:dyDescent="0.35">
      <c r="A4328" t="str">
        <f t="shared" si="68"/>
        <v/>
      </c>
      <c r="B4328" s="36"/>
      <c r="C4328" s="36"/>
      <c r="D4328" s="36"/>
      <c r="E4328" s="36"/>
      <c r="F4328" s="36"/>
      <c r="G4328" s="36"/>
      <c r="H4328" s="36"/>
      <c r="I4328" s="36"/>
      <c r="J4328" s="36"/>
    </row>
    <row r="4329" spans="1:10" x14ac:dyDescent="0.35">
      <c r="A4329" t="str">
        <f t="shared" si="68"/>
        <v/>
      </c>
      <c r="B4329" s="36"/>
      <c r="C4329" s="36"/>
      <c r="D4329" s="36"/>
      <c r="E4329" s="36"/>
      <c r="F4329" s="36"/>
      <c r="G4329" s="36"/>
      <c r="H4329" s="36"/>
      <c r="I4329" s="36"/>
      <c r="J4329" s="36"/>
    </row>
    <row r="4330" spans="1:10" x14ac:dyDescent="0.35">
      <c r="A4330" t="str">
        <f t="shared" si="68"/>
        <v/>
      </c>
      <c r="B4330" s="36"/>
      <c r="C4330" s="36"/>
      <c r="D4330" s="36"/>
      <c r="E4330" s="36"/>
      <c r="F4330" s="36"/>
      <c r="G4330" s="36"/>
      <c r="H4330" s="36"/>
      <c r="I4330" s="36"/>
      <c r="J4330" s="36"/>
    </row>
    <row r="4331" spans="1:10" x14ac:dyDescent="0.35">
      <c r="A4331" t="str">
        <f t="shared" si="68"/>
        <v/>
      </c>
      <c r="B4331" s="36"/>
      <c r="C4331" s="36"/>
      <c r="D4331" s="36"/>
      <c r="E4331" s="36"/>
      <c r="F4331" s="36"/>
      <c r="G4331" s="36"/>
      <c r="H4331" s="36"/>
      <c r="I4331" s="36"/>
      <c r="J4331" s="36"/>
    </row>
    <row r="4332" spans="1:10" x14ac:dyDescent="0.35">
      <c r="A4332" t="str">
        <f t="shared" si="68"/>
        <v/>
      </c>
      <c r="B4332" s="36"/>
      <c r="C4332" s="36"/>
      <c r="D4332" s="36"/>
      <c r="E4332" s="36"/>
      <c r="F4332" s="36"/>
      <c r="G4332" s="36"/>
      <c r="H4332" s="36"/>
      <c r="I4332" s="36"/>
      <c r="J4332" s="36"/>
    </row>
    <row r="4333" spans="1:10" x14ac:dyDescent="0.35">
      <c r="A4333" t="str">
        <f t="shared" si="68"/>
        <v/>
      </c>
      <c r="B4333" s="36"/>
      <c r="C4333" s="36"/>
      <c r="D4333" s="36"/>
      <c r="E4333" s="36"/>
      <c r="F4333" s="36"/>
      <c r="G4333" s="36"/>
      <c r="H4333" s="36"/>
      <c r="I4333" s="36"/>
      <c r="J4333" s="36"/>
    </row>
    <row r="4334" spans="1:10" x14ac:dyDescent="0.35">
      <c r="A4334" t="str">
        <f t="shared" si="68"/>
        <v/>
      </c>
      <c r="B4334" s="36"/>
      <c r="C4334" s="36"/>
      <c r="D4334" s="36"/>
      <c r="E4334" s="36"/>
      <c r="F4334" s="36"/>
      <c r="G4334" s="36"/>
      <c r="H4334" s="36"/>
      <c r="I4334" s="36"/>
      <c r="J4334" s="36"/>
    </row>
    <row r="4335" spans="1:10" x14ac:dyDescent="0.35">
      <c r="A4335" t="str">
        <f t="shared" si="68"/>
        <v/>
      </c>
      <c r="B4335" s="36"/>
      <c r="C4335" s="36"/>
      <c r="D4335" s="36"/>
      <c r="E4335" s="36"/>
      <c r="F4335" s="36"/>
      <c r="G4335" s="36"/>
      <c r="H4335" s="36"/>
      <c r="I4335" s="36"/>
      <c r="J4335" s="36"/>
    </row>
    <row r="4336" spans="1:10" x14ac:dyDescent="0.35">
      <c r="A4336" t="str">
        <f t="shared" si="68"/>
        <v/>
      </c>
      <c r="B4336" s="36"/>
      <c r="C4336" s="36"/>
      <c r="D4336" s="36"/>
      <c r="E4336" s="36"/>
      <c r="F4336" s="36"/>
      <c r="G4336" s="36"/>
      <c r="H4336" s="36"/>
      <c r="I4336" s="36"/>
      <c r="J4336" s="36"/>
    </row>
    <row r="4337" spans="1:10" x14ac:dyDescent="0.35">
      <c r="A4337" t="str">
        <f t="shared" si="68"/>
        <v/>
      </c>
      <c r="B4337" s="36"/>
      <c r="C4337" s="36"/>
      <c r="D4337" s="36"/>
      <c r="E4337" s="36"/>
      <c r="F4337" s="36"/>
      <c r="G4337" s="36"/>
      <c r="H4337" s="36"/>
      <c r="I4337" s="36"/>
      <c r="J4337" s="36"/>
    </row>
    <row r="4338" spans="1:10" x14ac:dyDescent="0.35">
      <c r="A4338" t="str">
        <f t="shared" si="68"/>
        <v/>
      </c>
      <c r="B4338" s="36"/>
      <c r="C4338" s="36"/>
      <c r="D4338" s="36"/>
      <c r="E4338" s="36"/>
      <c r="F4338" s="36"/>
      <c r="G4338" s="36"/>
      <c r="H4338" s="36"/>
      <c r="I4338" s="36"/>
      <c r="J4338" s="36"/>
    </row>
    <row r="4339" spans="1:10" x14ac:dyDescent="0.35">
      <c r="A4339" t="str">
        <f t="shared" si="68"/>
        <v/>
      </c>
      <c r="B4339" s="36"/>
      <c r="C4339" s="36"/>
      <c r="D4339" s="36"/>
      <c r="E4339" s="36"/>
      <c r="F4339" s="36"/>
      <c r="G4339" s="36"/>
      <c r="H4339" s="36"/>
      <c r="I4339" s="36"/>
      <c r="J4339" s="36"/>
    </row>
    <row r="4340" spans="1:10" x14ac:dyDescent="0.35">
      <c r="A4340" t="str">
        <f t="shared" si="68"/>
        <v/>
      </c>
      <c r="B4340" s="36"/>
      <c r="C4340" s="36"/>
      <c r="D4340" s="36"/>
      <c r="E4340" s="36"/>
      <c r="F4340" s="36"/>
      <c r="G4340" s="36"/>
      <c r="H4340" s="36"/>
      <c r="I4340" s="36"/>
      <c r="J4340" s="36"/>
    </row>
    <row r="4341" spans="1:10" x14ac:dyDescent="0.35">
      <c r="A4341" t="str">
        <f t="shared" si="68"/>
        <v/>
      </c>
      <c r="B4341" s="36"/>
      <c r="C4341" s="36"/>
      <c r="D4341" s="36"/>
      <c r="E4341" s="36"/>
      <c r="F4341" s="36"/>
      <c r="G4341" s="36"/>
      <c r="H4341" s="36"/>
      <c r="I4341" s="36"/>
      <c r="J4341" s="36"/>
    </row>
    <row r="4342" spans="1:10" x14ac:dyDescent="0.35">
      <c r="A4342" t="str">
        <f t="shared" si="68"/>
        <v/>
      </c>
      <c r="B4342" s="36"/>
      <c r="C4342" s="36"/>
      <c r="D4342" s="36"/>
      <c r="E4342" s="36"/>
      <c r="F4342" s="36"/>
      <c r="G4342" s="36"/>
      <c r="H4342" s="36"/>
      <c r="I4342" s="36"/>
      <c r="J4342" s="36"/>
    </row>
    <row r="4343" spans="1:10" x14ac:dyDescent="0.35">
      <c r="A4343" t="str">
        <f t="shared" si="68"/>
        <v/>
      </c>
      <c r="B4343" s="36"/>
      <c r="C4343" s="36"/>
      <c r="D4343" s="36"/>
      <c r="E4343" s="36"/>
      <c r="F4343" s="36"/>
      <c r="G4343" s="36"/>
      <c r="H4343" s="36"/>
      <c r="I4343" s="36"/>
      <c r="J4343" s="36"/>
    </row>
    <row r="4344" spans="1:10" x14ac:dyDescent="0.35">
      <c r="A4344" t="str">
        <f t="shared" si="68"/>
        <v/>
      </c>
      <c r="B4344" s="36"/>
      <c r="C4344" s="36"/>
      <c r="D4344" s="36"/>
      <c r="E4344" s="36"/>
      <c r="F4344" s="36"/>
      <c r="G4344" s="36"/>
      <c r="H4344" s="36"/>
      <c r="I4344" s="36"/>
      <c r="J4344" s="36"/>
    </row>
    <row r="4345" spans="1:10" x14ac:dyDescent="0.35">
      <c r="A4345" t="str">
        <f t="shared" si="68"/>
        <v/>
      </c>
      <c r="B4345" s="36"/>
      <c r="C4345" s="36"/>
      <c r="D4345" s="36"/>
      <c r="E4345" s="36"/>
      <c r="F4345" s="36"/>
      <c r="G4345" s="36"/>
      <c r="H4345" s="36"/>
      <c r="I4345" s="36"/>
      <c r="J4345" s="36"/>
    </row>
    <row r="4346" spans="1:10" x14ac:dyDescent="0.35">
      <c r="A4346" t="str">
        <f t="shared" si="68"/>
        <v/>
      </c>
      <c r="B4346" s="36"/>
      <c r="C4346" s="36"/>
      <c r="D4346" s="36"/>
      <c r="E4346" s="36"/>
      <c r="F4346" s="36"/>
      <c r="G4346" s="36"/>
      <c r="H4346" s="36"/>
      <c r="I4346" s="36"/>
      <c r="J4346" s="36"/>
    </row>
    <row r="4347" spans="1:10" x14ac:dyDescent="0.35">
      <c r="A4347" t="str">
        <f t="shared" si="68"/>
        <v/>
      </c>
      <c r="B4347" s="36"/>
      <c r="C4347" s="36"/>
      <c r="D4347" s="36"/>
      <c r="E4347" s="36"/>
      <c r="F4347" s="36"/>
      <c r="G4347" s="36"/>
      <c r="H4347" s="36"/>
      <c r="I4347" s="36"/>
      <c r="J4347" s="36"/>
    </row>
    <row r="4348" spans="1:10" x14ac:dyDescent="0.35">
      <c r="A4348" t="str">
        <f t="shared" si="68"/>
        <v/>
      </c>
      <c r="B4348" s="36"/>
      <c r="C4348" s="36"/>
      <c r="D4348" s="36"/>
      <c r="E4348" s="36"/>
      <c r="F4348" s="36"/>
      <c r="G4348" s="36"/>
      <c r="H4348" s="36"/>
      <c r="I4348" s="36"/>
      <c r="J4348" s="36"/>
    </row>
    <row r="4349" spans="1:10" x14ac:dyDescent="0.35">
      <c r="A4349" t="str">
        <f t="shared" si="68"/>
        <v/>
      </c>
      <c r="B4349" s="36"/>
      <c r="C4349" s="36"/>
      <c r="D4349" s="36"/>
      <c r="E4349" s="36"/>
      <c r="F4349" s="36"/>
      <c r="G4349" s="36"/>
      <c r="H4349" s="36"/>
      <c r="I4349" s="36"/>
      <c r="J4349" s="36"/>
    </row>
    <row r="4350" spans="1:10" x14ac:dyDescent="0.35">
      <c r="A4350" t="str">
        <f t="shared" si="68"/>
        <v/>
      </c>
      <c r="B4350" s="36"/>
      <c r="C4350" s="36"/>
      <c r="D4350" s="36"/>
      <c r="E4350" s="36"/>
      <c r="F4350" s="36"/>
      <c r="G4350" s="36"/>
      <c r="H4350" s="36"/>
      <c r="I4350" s="36"/>
      <c r="J4350" s="36"/>
    </row>
    <row r="4351" spans="1:10" x14ac:dyDescent="0.35">
      <c r="A4351" t="str">
        <f t="shared" si="68"/>
        <v/>
      </c>
      <c r="B4351" s="36"/>
      <c r="C4351" s="36"/>
      <c r="D4351" s="36"/>
      <c r="E4351" s="36"/>
      <c r="F4351" s="36"/>
      <c r="G4351" s="36"/>
      <c r="H4351" s="36"/>
      <c r="I4351" s="36"/>
      <c r="J4351" s="36"/>
    </row>
    <row r="4352" spans="1:10" x14ac:dyDescent="0.35">
      <c r="A4352" t="str">
        <f t="shared" si="68"/>
        <v/>
      </c>
      <c r="B4352" s="36"/>
      <c r="C4352" s="36"/>
      <c r="D4352" s="36"/>
      <c r="E4352" s="36"/>
      <c r="F4352" s="36"/>
      <c r="G4352" s="36"/>
      <c r="H4352" s="36"/>
      <c r="I4352" s="36"/>
      <c r="J4352" s="36"/>
    </row>
    <row r="4353" spans="1:10" x14ac:dyDescent="0.35">
      <c r="A4353" t="str">
        <f t="shared" si="68"/>
        <v/>
      </c>
      <c r="B4353" s="36"/>
      <c r="C4353" s="36"/>
      <c r="D4353" s="36"/>
      <c r="E4353" s="36"/>
      <c r="F4353" s="36"/>
      <c r="G4353" s="36"/>
      <c r="H4353" s="36"/>
      <c r="I4353" s="36"/>
      <c r="J4353" s="36"/>
    </row>
    <row r="4354" spans="1:10" x14ac:dyDescent="0.35">
      <c r="A4354" t="str">
        <f t="shared" si="68"/>
        <v/>
      </c>
      <c r="B4354" s="36"/>
      <c r="C4354" s="36"/>
      <c r="D4354" s="36"/>
      <c r="E4354" s="36"/>
      <c r="F4354" s="36"/>
      <c r="G4354" s="36"/>
      <c r="H4354" s="36"/>
      <c r="I4354" s="36"/>
      <c r="J4354" s="36"/>
    </row>
    <row r="4355" spans="1:10" x14ac:dyDescent="0.35">
      <c r="A4355" t="str">
        <f t="shared" si="68"/>
        <v/>
      </c>
      <c r="B4355" s="36"/>
      <c r="C4355" s="36"/>
      <c r="D4355" s="36"/>
      <c r="E4355" s="36"/>
      <c r="F4355" s="36"/>
      <c r="G4355" s="36"/>
      <c r="H4355" s="36"/>
      <c r="I4355" s="36"/>
      <c r="J4355" s="36"/>
    </row>
    <row r="4356" spans="1:10" x14ac:dyDescent="0.35">
      <c r="A4356" t="str">
        <f t="shared" si="68"/>
        <v/>
      </c>
      <c r="B4356" s="36"/>
      <c r="C4356" s="36"/>
      <c r="D4356" s="36"/>
      <c r="E4356" s="36"/>
      <c r="F4356" s="36"/>
      <c r="G4356" s="36"/>
      <c r="H4356" s="36"/>
      <c r="I4356" s="36"/>
      <c r="J4356" s="36"/>
    </row>
    <row r="4357" spans="1:10" x14ac:dyDescent="0.35">
      <c r="A4357" t="str">
        <f t="shared" si="68"/>
        <v/>
      </c>
      <c r="B4357" s="36"/>
      <c r="C4357" s="36"/>
      <c r="D4357" s="36"/>
      <c r="E4357" s="36"/>
      <c r="F4357" s="36"/>
      <c r="G4357" s="36"/>
      <c r="H4357" s="36"/>
      <c r="I4357" s="36"/>
      <c r="J4357" s="36"/>
    </row>
    <row r="4358" spans="1:10" x14ac:dyDescent="0.35">
      <c r="A4358" t="str">
        <f t="shared" si="68"/>
        <v/>
      </c>
      <c r="B4358" s="36"/>
      <c r="C4358" s="36"/>
      <c r="D4358" s="36"/>
      <c r="E4358" s="36"/>
      <c r="F4358" s="36"/>
      <c r="G4358" s="36"/>
      <c r="H4358" s="36"/>
      <c r="I4358" s="36"/>
      <c r="J4358" s="36"/>
    </row>
    <row r="4359" spans="1:10" x14ac:dyDescent="0.35">
      <c r="A4359" t="str">
        <f t="shared" si="68"/>
        <v/>
      </c>
      <c r="B4359" s="36"/>
      <c r="C4359" s="36"/>
      <c r="D4359" s="36"/>
      <c r="E4359" s="36"/>
      <c r="F4359" s="36"/>
      <c r="G4359" s="36"/>
      <c r="H4359" s="36"/>
      <c r="I4359" s="36"/>
      <c r="J4359" s="36"/>
    </row>
    <row r="4360" spans="1:10" x14ac:dyDescent="0.35">
      <c r="A4360" t="str">
        <f t="shared" si="68"/>
        <v/>
      </c>
      <c r="B4360" s="36"/>
      <c r="C4360" s="36"/>
      <c r="D4360" s="36"/>
      <c r="E4360" s="36"/>
      <c r="F4360" s="36"/>
      <c r="G4360" s="36"/>
      <c r="H4360" s="36"/>
      <c r="I4360" s="36"/>
      <c r="J4360" s="36"/>
    </row>
    <row r="4361" spans="1:10" x14ac:dyDescent="0.35">
      <c r="A4361" t="str">
        <f t="shared" si="68"/>
        <v/>
      </c>
      <c r="B4361" s="36"/>
      <c r="C4361" s="36"/>
      <c r="D4361" s="36"/>
      <c r="E4361" s="36"/>
      <c r="F4361" s="36"/>
      <c r="G4361" s="36"/>
      <c r="H4361" s="36"/>
      <c r="I4361" s="36"/>
      <c r="J4361" s="36"/>
    </row>
    <row r="4362" spans="1:10" x14ac:dyDescent="0.35">
      <c r="A4362" t="str">
        <f t="shared" si="68"/>
        <v/>
      </c>
      <c r="B4362" s="36"/>
      <c r="C4362" s="36"/>
      <c r="D4362" s="36"/>
      <c r="E4362" s="36"/>
      <c r="F4362" s="36"/>
      <c r="G4362" s="36"/>
      <c r="H4362" s="36"/>
      <c r="I4362" s="36"/>
      <c r="J4362" s="36"/>
    </row>
    <row r="4363" spans="1:10" x14ac:dyDescent="0.35">
      <c r="A4363" t="str">
        <f t="shared" si="68"/>
        <v/>
      </c>
      <c r="B4363" s="36"/>
      <c r="C4363" s="36"/>
      <c r="D4363" s="36"/>
      <c r="E4363" s="36"/>
      <c r="F4363" s="36"/>
      <c r="G4363" s="36"/>
      <c r="H4363" s="36"/>
      <c r="I4363" s="36"/>
      <c r="J4363" s="36"/>
    </row>
    <row r="4364" spans="1:10" x14ac:dyDescent="0.35">
      <c r="A4364" t="str">
        <f t="shared" si="68"/>
        <v/>
      </c>
      <c r="B4364" s="36"/>
      <c r="C4364" s="36"/>
      <c r="D4364" s="36"/>
      <c r="E4364" s="36"/>
      <c r="F4364" s="36"/>
      <c r="G4364" s="36"/>
      <c r="H4364" s="36"/>
      <c r="I4364" s="36"/>
      <c r="J4364" s="36"/>
    </row>
    <row r="4365" spans="1:10" x14ac:dyDescent="0.35">
      <c r="A4365" t="str">
        <f t="shared" si="68"/>
        <v/>
      </c>
      <c r="B4365" s="36"/>
      <c r="C4365" s="36"/>
      <c r="D4365" s="36"/>
      <c r="E4365" s="36"/>
      <c r="F4365" s="36"/>
      <c r="G4365" s="36"/>
      <c r="H4365" s="36"/>
      <c r="I4365" s="36"/>
      <c r="J4365" s="36"/>
    </row>
    <row r="4366" spans="1:10" x14ac:dyDescent="0.35">
      <c r="A4366" t="str">
        <f t="shared" si="68"/>
        <v/>
      </c>
      <c r="B4366" s="36"/>
      <c r="C4366" s="36"/>
      <c r="D4366" s="36"/>
      <c r="E4366" s="36"/>
      <c r="F4366" s="36"/>
      <c r="G4366" s="36"/>
      <c r="H4366" s="36"/>
      <c r="I4366" s="36"/>
      <c r="J4366" s="36"/>
    </row>
    <row r="4367" spans="1:10" x14ac:dyDescent="0.35">
      <c r="A4367" t="str">
        <f t="shared" si="68"/>
        <v/>
      </c>
      <c r="B4367" s="36"/>
      <c r="C4367" s="36"/>
      <c r="D4367" s="36"/>
      <c r="E4367" s="36"/>
      <c r="F4367" s="36"/>
      <c r="G4367" s="36"/>
      <c r="H4367" s="36"/>
      <c r="I4367" s="36"/>
      <c r="J4367" s="36"/>
    </row>
    <row r="4368" spans="1:10" x14ac:dyDescent="0.35">
      <c r="A4368" t="str">
        <f t="shared" si="68"/>
        <v/>
      </c>
      <c r="B4368" s="36"/>
      <c r="C4368" s="36"/>
      <c r="D4368" s="36"/>
      <c r="E4368" s="36"/>
      <c r="F4368" s="36"/>
      <c r="G4368" s="36"/>
      <c r="H4368" s="36"/>
      <c r="I4368" s="36"/>
      <c r="J4368" s="36"/>
    </row>
    <row r="4369" spans="1:10" x14ac:dyDescent="0.35">
      <c r="A4369" t="str">
        <f t="shared" si="68"/>
        <v/>
      </c>
      <c r="B4369" s="36"/>
      <c r="C4369" s="36"/>
      <c r="D4369" s="36"/>
      <c r="E4369" s="36"/>
      <c r="F4369" s="36"/>
      <c r="G4369" s="36"/>
      <c r="H4369" s="36"/>
      <c r="I4369" s="36"/>
      <c r="J4369" s="36"/>
    </row>
    <row r="4370" spans="1:10" x14ac:dyDescent="0.35">
      <c r="A4370" t="str">
        <f t="shared" ref="A4370:A4433" si="69">CONCATENATE(B4370,C4370,D4370,E4370)</f>
        <v/>
      </c>
      <c r="B4370" s="36"/>
      <c r="C4370" s="36"/>
      <c r="D4370" s="36"/>
      <c r="E4370" s="36"/>
      <c r="F4370" s="36"/>
      <c r="G4370" s="36"/>
      <c r="H4370" s="36"/>
      <c r="I4370" s="36"/>
      <c r="J4370" s="36"/>
    </row>
    <row r="4371" spans="1:10" x14ac:dyDescent="0.35">
      <c r="A4371" t="str">
        <f t="shared" si="69"/>
        <v/>
      </c>
      <c r="B4371" s="36"/>
      <c r="C4371" s="36"/>
      <c r="D4371" s="36"/>
      <c r="E4371" s="36"/>
      <c r="F4371" s="36"/>
      <c r="G4371" s="36"/>
      <c r="H4371" s="36"/>
      <c r="I4371" s="36"/>
      <c r="J4371" s="36"/>
    </row>
    <row r="4372" spans="1:10" x14ac:dyDescent="0.35">
      <c r="A4372" t="str">
        <f t="shared" si="69"/>
        <v/>
      </c>
      <c r="B4372" s="36"/>
      <c r="C4372" s="36"/>
      <c r="D4372" s="36"/>
      <c r="E4372" s="36"/>
      <c r="F4372" s="36"/>
      <c r="G4372" s="36"/>
      <c r="H4372" s="36"/>
      <c r="I4372" s="36"/>
      <c r="J4372" s="36"/>
    </row>
    <row r="4373" spans="1:10" x14ac:dyDescent="0.35">
      <c r="A4373" t="str">
        <f t="shared" si="69"/>
        <v/>
      </c>
      <c r="B4373" s="36"/>
      <c r="C4373" s="36"/>
      <c r="D4373" s="36"/>
      <c r="E4373" s="36"/>
      <c r="F4373" s="36"/>
      <c r="G4373" s="36"/>
      <c r="H4373" s="36"/>
      <c r="I4373" s="36"/>
      <c r="J4373" s="36"/>
    </row>
    <row r="4374" spans="1:10" x14ac:dyDescent="0.35">
      <c r="A4374" t="str">
        <f t="shared" si="69"/>
        <v/>
      </c>
      <c r="B4374" s="36"/>
      <c r="C4374" s="36"/>
      <c r="D4374" s="36"/>
      <c r="E4374" s="36"/>
      <c r="F4374" s="36"/>
      <c r="G4374" s="36"/>
      <c r="H4374" s="36"/>
      <c r="I4374" s="36"/>
      <c r="J4374" s="36"/>
    </row>
    <row r="4375" spans="1:10" x14ac:dyDescent="0.35">
      <c r="A4375" t="str">
        <f t="shared" si="69"/>
        <v/>
      </c>
      <c r="B4375" s="36"/>
      <c r="C4375" s="36"/>
      <c r="D4375" s="36"/>
      <c r="E4375" s="36"/>
      <c r="F4375" s="36"/>
      <c r="G4375" s="36"/>
      <c r="H4375" s="36"/>
      <c r="I4375" s="36"/>
      <c r="J4375" s="36"/>
    </row>
    <row r="4376" spans="1:10" x14ac:dyDescent="0.35">
      <c r="A4376" t="str">
        <f t="shared" si="69"/>
        <v/>
      </c>
      <c r="B4376" s="36"/>
      <c r="C4376" s="36"/>
      <c r="D4376" s="36"/>
      <c r="E4376" s="36"/>
      <c r="F4376" s="36"/>
      <c r="G4376" s="36"/>
      <c r="H4376" s="36"/>
      <c r="I4376" s="36"/>
      <c r="J4376" s="36"/>
    </row>
    <row r="4377" spans="1:10" x14ac:dyDescent="0.35">
      <c r="A4377" t="str">
        <f t="shared" si="69"/>
        <v/>
      </c>
      <c r="B4377" s="36"/>
      <c r="C4377" s="36"/>
      <c r="D4377" s="36"/>
      <c r="E4377" s="36"/>
      <c r="F4377" s="36"/>
      <c r="G4377" s="36"/>
      <c r="H4377" s="36"/>
      <c r="I4377" s="36"/>
      <c r="J4377" s="36"/>
    </row>
    <row r="4378" spans="1:10" x14ac:dyDescent="0.35">
      <c r="A4378" t="str">
        <f t="shared" si="69"/>
        <v/>
      </c>
      <c r="B4378" s="36"/>
      <c r="C4378" s="36"/>
      <c r="D4378" s="36"/>
      <c r="E4378" s="36"/>
      <c r="F4378" s="36"/>
      <c r="G4378" s="36"/>
      <c r="H4378" s="36"/>
      <c r="I4378" s="36"/>
      <c r="J4378" s="36"/>
    </row>
    <row r="4379" spans="1:10" x14ac:dyDescent="0.35">
      <c r="A4379" t="str">
        <f t="shared" si="69"/>
        <v/>
      </c>
      <c r="B4379" s="36"/>
      <c r="C4379" s="36"/>
      <c r="D4379" s="36"/>
      <c r="E4379" s="36"/>
      <c r="F4379" s="36"/>
      <c r="G4379" s="36"/>
      <c r="H4379" s="36"/>
      <c r="I4379" s="36"/>
      <c r="J4379" s="36"/>
    </row>
    <row r="4380" spans="1:10" x14ac:dyDescent="0.35">
      <c r="A4380" t="str">
        <f t="shared" si="69"/>
        <v/>
      </c>
      <c r="B4380" s="36"/>
      <c r="C4380" s="36"/>
      <c r="D4380" s="36"/>
      <c r="E4380" s="36"/>
      <c r="F4380" s="36"/>
      <c r="G4380" s="36"/>
      <c r="H4380" s="36"/>
      <c r="I4380" s="36"/>
      <c r="J4380" s="36"/>
    </row>
    <row r="4381" spans="1:10" x14ac:dyDescent="0.35">
      <c r="A4381" t="str">
        <f t="shared" si="69"/>
        <v/>
      </c>
      <c r="B4381" s="36"/>
      <c r="C4381" s="36"/>
      <c r="D4381" s="36"/>
      <c r="E4381" s="36"/>
      <c r="F4381" s="36"/>
      <c r="G4381" s="36"/>
      <c r="H4381" s="36"/>
      <c r="I4381" s="36"/>
      <c r="J4381" s="36"/>
    </row>
    <row r="4382" spans="1:10" x14ac:dyDescent="0.35">
      <c r="A4382" t="str">
        <f t="shared" si="69"/>
        <v/>
      </c>
      <c r="B4382" s="36"/>
      <c r="C4382" s="36"/>
      <c r="D4382" s="36"/>
      <c r="E4382" s="36"/>
      <c r="F4382" s="36"/>
      <c r="G4382" s="36"/>
      <c r="H4382" s="36"/>
      <c r="I4382" s="36"/>
      <c r="J4382" s="36"/>
    </row>
    <row r="4383" spans="1:10" x14ac:dyDescent="0.35">
      <c r="A4383" t="str">
        <f t="shared" si="69"/>
        <v/>
      </c>
      <c r="B4383" s="36"/>
      <c r="C4383" s="36"/>
      <c r="D4383" s="36"/>
      <c r="E4383" s="36"/>
      <c r="F4383" s="36"/>
      <c r="G4383" s="36"/>
      <c r="H4383" s="36"/>
      <c r="I4383" s="36"/>
      <c r="J4383" s="36"/>
    </row>
    <row r="4384" spans="1:10" x14ac:dyDescent="0.35">
      <c r="A4384" t="str">
        <f t="shared" si="69"/>
        <v/>
      </c>
      <c r="B4384" s="36"/>
      <c r="C4384" s="36"/>
      <c r="D4384" s="36"/>
      <c r="E4384" s="36"/>
      <c r="F4384" s="36"/>
      <c r="G4384" s="36"/>
      <c r="H4384" s="36"/>
      <c r="I4384" s="36"/>
      <c r="J4384" s="36"/>
    </row>
    <row r="4385" spans="1:10" x14ac:dyDescent="0.35">
      <c r="A4385" t="str">
        <f t="shared" si="69"/>
        <v/>
      </c>
      <c r="B4385" s="36"/>
      <c r="C4385" s="36"/>
      <c r="D4385" s="36"/>
      <c r="E4385" s="36"/>
      <c r="F4385" s="36"/>
      <c r="G4385" s="36"/>
      <c r="H4385" s="36"/>
      <c r="I4385" s="36"/>
      <c r="J4385" s="36"/>
    </row>
    <row r="4386" spans="1:10" x14ac:dyDescent="0.35">
      <c r="A4386" t="str">
        <f t="shared" si="69"/>
        <v/>
      </c>
      <c r="B4386" s="36"/>
      <c r="C4386" s="36"/>
      <c r="D4386" s="36"/>
      <c r="E4386" s="36"/>
      <c r="F4386" s="36"/>
      <c r="G4386" s="36"/>
      <c r="H4386" s="36"/>
      <c r="I4386" s="36"/>
      <c r="J4386" s="36"/>
    </row>
    <row r="4387" spans="1:10" x14ac:dyDescent="0.35">
      <c r="A4387" t="str">
        <f t="shared" si="69"/>
        <v/>
      </c>
      <c r="B4387" s="36"/>
      <c r="C4387" s="36"/>
      <c r="D4387" s="36"/>
      <c r="E4387" s="36"/>
      <c r="F4387" s="36"/>
      <c r="G4387" s="36"/>
      <c r="H4387" s="36"/>
      <c r="I4387" s="36"/>
      <c r="J4387" s="36"/>
    </row>
    <row r="4388" spans="1:10" x14ac:dyDescent="0.35">
      <c r="A4388" t="str">
        <f t="shared" si="69"/>
        <v/>
      </c>
      <c r="B4388" s="36"/>
      <c r="C4388" s="36"/>
      <c r="D4388" s="36"/>
      <c r="E4388" s="36"/>
      <c r="F4388" s="36"/>
      <c r="G4388" s="36"/>
      <c r="H4388" s="36"/>
      <c r="I4388" s="36"/>
      <c r="J4388" s="36"/>
    </row>
    <row r="4389" spans="1:10" x14ac:dyDescent="0.35">
      <c r="A4389" t="str">
        <f t="shared" si="69"/>
        <v/>
      </c>
      <c r="B4389" s="36"/>
      <c r="C4389" s="36"/>
      <c r="D4389" s="36"/>
      <c r="E4389" s="36"/>
      <c r="F4389" s="36"/>
      <c r="G4389" s="36"/>
      <c r="H4389" s="36"/>
      <c r="I4389" s="36"/>
      <c r="J4389" s="36"/>
    </row>
    <row r="4390" spans="1:10" x14ac:dyDescent="0.35">
      <c r="A4390" t="str">
        <f t="shared" si="69"/>
        <v/>
      </c>
      <c r="B4390" s="36"/>
      <c r="C4390" s="36"/>
      <c r="D4390" s="36"/>
      <c r="E4390" s="36"/>
      <c r="F4390" s="36"/>
      <c r="G4390" s="36"/>
      <c r="H4390" s="36"/>
      <c r="I4390" s="36"/>
      <c r="J4390" s="36"/>
    </row>
    <row r="4391" spans="1:10" x14ac:dyDescent="0.35">
      <c r="A4391" t="str">
        <f t="shared" si="69"/>
        <v/>
      </c>
      <c r="B4391" s="36"/>
      <c r="C4391" s="36"/>
      <c r="D4391" s="36"/>
      <c r="E4391" s="36"/>
      <c r="F4391" s="36"/>
      <c r="G4391" s="36"/>
      <c r="H4391" s="36"/>
      <c r="I4391" s="36"/>
      <c r="J4391" s="36"/>
    </row>
    <row r="4392" spans="1:10" x14ac:dyDescent="0.35">
      <c r="A4392" t="str">
        <f t="shared" si="69"/>
        <v/>
      </c>
      <c r="B4392" s="36"/>
      <c r="C4392" s="36"/>
      <c r="D4392" s="36"/>
      <c r="E4392" s="36"/>
      <c r="F4392" s="36"/>
      <c r="G4392" s="36"/>
      <c r="H4392" s="36"/>
      <c r="I4392" s="36"/>
      <c r="J4392" s="36"/>
    </row>
    <row r="4393" spans="1:10" x14ac:dyDescent="0.35">
      <c r="A4393" t="str">
        <f t="shared" si="69"/>
        <v/>
      </c>
      <c r="B4393" s="36"/>
      <c r="C4393" s="36"/>
      <c r="D4393" s="36"/>
      <c r="E4393" s="36"/>
      <c r="F4393" s="36"/>
      <c r="G4393" s="36"/>
      <c r="H4393" s="36"/>
      <c r="I4393" s="36"/>
      <c r="J4393" s="36"/>
    </row>
    <row r="4394" spans="1:10" x14ac:dyDescent="0.35">
      <c r="A4394" t="str">
        <f t="shared" si="69"/>
        <v/>
      </c>
      <c r="B4394" s="36"/>
      <c r="C4394" s="36"/>
      <c r="D4394" s="36"/>
      <c r="E4394" s="36"/>
      <c r="F4394" s="36"/>
      <c r="G4394" s="36"/>
      <c r="H4394" s="36"/>
      <c r="I4394" s="36"/>
      <c r="J4394" s="36"/>
    </row>
    <row r="4395" spans="1:10" x14ac:dyDescent="0.35">
      <c r="A4395" t="str">
        <f t="shared" si="69"/>
        <v/>
      </c>
      <c r="B4395" s="36"/>
      <c r="C4395" s="36"/>
      <c r="D4395" s="36"/>
      <c r="E4395" s="36"/>
      <c r="F4395" s="36"/>
      <c r="G4395" s="36"/>
      <c r="H4395" s="36"/>
      <c r="I4395" s="36"/>
      <c r="J4395" s="36"/>
    </row>
    <row r="4396" spans="1:10" x14ac:dyDescent="0.35">
      <c r="A4396" t="str">
        <f t="shared" si="69"/>
        <v/>
      </c>
      <c r="B4396" s="36"/>
      <c r="C4396" s="36"/>
      <c r="D4396" s="36"/>
      <c r="E4396" s="36"/>
      <c r="F4396" s="36"/>
      <c r="G4396" s="36"/>
      <c r="H4396" s="36"/>
      <c r="I4396" s="36"/>
      <c r="J4396" s="36"/>
    </row>
    <row r="4397" spans="1:10" x14ac:dyDescent="0.35">
      <c r="A4397" t="str">
        <f t="shared" si="69"/>
        <v/>
      </c>
      <c r="B4397" s="36"/>
      <c r="C4397" s="36"/>
      <c r="D4397" s="36"/>
      <c r="E4397" s="36"/>
      <c r="F4397" s="36"/>
      <c r="G4397" s="36"/>
      <c r="H4397" s="36"/>
      <c r="I4397" s="36"/>
      <c r="J4397" s="36"/>
    </row>
    <row r="4398" spans="1:10" x14ac:dyDescent="0.35">
      <c r="A4398" t="str">
        <f t="shared" si="69"/>
        <v/>
      </c>
      <c r="B4398" s="36"/>
      <c r="C4398" s="36"/>
      <c r="D4398" s="36"/>
      <c r="E4398" s="36"/>
      <c r="F4398" s="36"/>
      <c r="G4398" s="36"/>
      <c r="H4398" s="36"/>
      <c r="I4398" s="36"/>
      <c r="J4398" s="36"/>
    </row>
    <row r="4399" spans="1:10" x14ac:dyDescent="0.35">
      <c r="A4399" t="str">
        <f t="shared" si="69"/>
        <v/>
      </c>
      <c r="B4399" s="36"/>
      <c r="C4399" s="36"/>
      <c r="D4399" s="36"/>
      <c r="E4399" s="36"/>
      <c r="F4399" s="36"/>
      <c r="G4399" s="36"/>
      <c r="H4399" s="36"/>
      <c r="I4399" s="36"/>
      <c r="J4399" s="36"/>
    </row>
    <row r="4400" spans="1:10" x14ac:dyDescent="0.35">
      <c r="A4400" t="str">
        <f t="shared" si="69"/>
        <v/>
      </c>
      <c r="B4400" s="36"/>
      <c r="C4400" s="36"/>
      <c r="D4400" s="36"/>
      <c r="E4400" s="36"/>
      <c r="F4400" s="36"/>
      <c r="G4400" s="36"/>
      <c r="H4400" s="36"/>
      <c r="I4400" s="36"/>
      <c r="J4400" s="36"/>
    </row>
    <row r="4401" spans="1:10" x14ac:dyDescent="0.35">
      <c r="A4401" t="str">
        <f t="shared" si="69"/>
        <v/>
      </c>
      <c r="B4401" s="36"/>
      <c r="C4401" s="36"/>
      <c r="D4401" s="36"/>
      <c r="E4401" s="36"/>
      <c r="F4401" s="36"/>
      <c r="G4401" s="36"/>
      <c r="H4401" s="36"/>
      <c r="I4401" s="36"/>
      <c r="J4401" s="36"/>
    </row>
    <row r="4402" spans="1:10" x14ac:dyDescent="0.35">
      <c r="A4402" t="str">
        <f t="shared" si="69"/>
        <v/>
      </c>
      <c r="B4402" s="36"/>
      <c r="C4402" s="36"/>
      <c r="D4402" s="36"/>
      <c r="E4402" s="36"/>
      <c r="F4402" s="36"/>
      <c r="G4402" s="36"/>
      <c r="H4402" s="36"/>
      <c r="I4402" s="36"/>
      <c r="J4402" s="36"/>
    </row>
    <row r="4403" spans="1:10" x14ac:dyDescent="0.35">
      <c r="A4403" t="str">
        <f t="shared" si="69"/>
        <v/>
      </c>
      <c r="B4403" s="36"/>
      <c r="C4403" s="36"/>
      <c r="D4403" s="36"/>
      <c r="E4403" s="36"/>
      <c r="F4403" s="36"/>
      <c r="G4403" s="36"/>
      <c r="H4403" s="36"/>
      <c r="I4403" s="36"/>
      <c r="J4403" s="36"/>
    </row>
    <row r="4404" spans="1:10" x14ac:dyDescent="0.35">
      <c r="A4404" t="str">
        <f t="shared" si="69"/>
        <v/>
      </c>
      <c r="B4404" s="36"/>
      <c r="C4404" s="36"/>
      <c r="D4404" s="36"/>
      <c r="E4404" s="36"/>
      <c r="F4404" s="36"/>
      <c r="G4404" s="36"/>
      <c r="H4404" s="36"/>
      <c r="I4404" s="36"/>
      <c r="J4404" s="36"/>
    </row>
    <row r="4405" spans="1:10" x14ac:dyDescent="0.35">
      <c r="A4405" t="str">
        <f t="shared" si="69"/>
        <v/>
      </c>
      <c r="B4405" s="36"/>
      <c r="C4405" s="36"/>
      <c r="D4405" s="36"/>
      <c r="E4405" s="36"/>
      <c r="F4405" s="36"/>
      <c r="G4405" s="36"/>
      <c r="H4405" s="36"/>
      <c r="I4405" s="36"/>
      <c r="J4405" s="36"/>
    </row>
    <row r="4406" spans="1:10" x14ac:dyDescent="0.35">
      <c r="A4406" t="str">
        <f t="shared" si="69"/>
        <v/>
      </c>
      <c r="B4406" s="36"/>
      <c r="C4406" s="36"/>
      <c r="D4406" s="36"/>
      <c r="E4406" s="36"/>
      <c r="F4406" s="36"/>
      <c r="G4406" s="36"/>
      <c r="H4406" s="36"/>
      <c r="I4406" s="36"/>
      <c r="J4406" s="36"/>
    </row>
    <row r="4407" spans="1:10" x14ac:dyDescent="0.35">
      <c r="A4407" t="str">
        <f t="shared" si="69"/>
        <v/>
      </c>
      <c r="B4407" s="36"/>
      <c r="C4407" s="36"/>
      <c r="D4407" s="36"/>
      <c r="E4407" s="36"/>
      <c r="F4407" s="36"/>
      <c r="G4407" s="36"/>
      <c r="H4407" s="36"/>
      <c r="I4407" s="36"/>
      <c r="J4407" s="36"/>
    </row>
    <row r="4408" spans="1:10" x14ac:dyDescent="0.35">
      <c r="A4408" t="str">
        <f t="shared" si="69"/>
        <v/>
      </c>
      <c r="B4408" s="36"/>
      <c r="C4408" s="36"/>
      <c r="D4408" s="36"/>
      <c r="E4408" s="36"/>
      <c r="F4408" s="36"/>
      <c r="G4408" s="36"/>
      <c r="H4408" s="36"/>
      <c r="I4408" s="36"/>
      <c r="J4408" s="36"/>
    </row>
    <row r="4409" spans="1:10" x14ac:dyDescent="0.35">
      <c r="A4409" t="str">
        <f t="shared" si="69"/>
        <v/>
      </c>
      <c r="B4409" s="36"/>
      <c r="C4409" s="36"/>
      <c r="D4409" s="36"/>
      <c r="E4409" s="36"/>
      <c r="F4409" s="36"/>
      <c r="G4409" s="36"/>
      <c r="H4409" s="36"/>
      <c r="I4409" s="36"/>
      <c r="J4409" s="36"/>
    </row>
    <row r="4410" spans="1:10" x14ac:dyDescent="0.35">
      <c r="A4410" t="str">
        <f t="shared" si="69"/>
        <v/>
      </c>
      <c r="B4410" s="36"/>
      <c r="C4410" s="36"/>
      <c r="D4410" s="36"/>
      <c r="E4410" s="36"/>
      <c r="F4410" s="36"/>
      <c r="G4410" s="36"/>
      <c r="H4410" s="36"/>
      <c r="I4410" s="36"/>
      <c r="J4410" s="36"/>
    </row>
    <row r="4411" spans="1:10" x14ac:dyDescent="0.35">
      <c r="A4411" t="str">
        <f t="shared" si="69"/>
        <v/>
      </c>
      <c r="B4411" s="36"/>
      <c r="C4411" s="36"/>
      <c r="D4411" s="36"/>
      <c r="E4411" s="36"/>
      <c r="F4411" s="36"/>
      <c r="G4411" s="36"/>
      <c r="H4411" s="36"/>
      <c r="I4411" s="36"/>
      <c r="J4411" s="36"/>
    </row>
    <row r="4412" spans="1:10" x14ac:dyDescent="0.35">
      <c r="A4412" t="str">
        <f t="shared" si="69"/>
        <v/>
      </c>
      <c r="B4412" s="36"/>
      <c r="C4412" s="36"/>
      <c r="D4412" s="36"/>
      <c r="E4412" s="36"/>
      <c r="F4412" s="36"/>
      <c r="G4412" s="36"/>
      <c r="H4412" s="36"/>
      <c r="I4412" s="36"/>
      <c r="J4412" s="36"/>
    </row>
    <row r="4413" spans="1:10" x14ac:dyDescent="0.35">
      <c r="A4413" t="str">
        <f t="shared" si="69"/>
        <v/>
      </c>
      <c r="B4413" s="36"/>
      <c r="C4413" s="36"/>
      <c r="D4413" s="36"/>
      <c r="E4413" s="36"/>
      <c r="F4413" s="36"/>
      <c r="G4413" s="36"/>
      <c r="H4413" s="36"/>
      <c r="I4413" s="36"/>
      <c r="J4413" s="36"/>
    </row>
    <row r="4414" spans="1:10" x14ac:dyDescent="0.35">
      <c r="A4414" t="str">
        <f t="shared" si="69"/>
        <v/>
      </c>
      <c r="B4414" s="36"/>
      <c r="C4414" s="36"/>
      <c r="D4414" s="36"/>
      <c r="E4414" s="36"/>
      <c r="F4414" s="36"/>
      <c r="G4414" s="36"/>
      <c r="H4414" s="36"/>
      <c r="I4414" s="36"/>
      <c r="J4414" s="36"/>
    </row>
    <row r="4415" spans="1:10" x14ac:dyDescent="0.35">
      <c r="A4415" t="str">
        <f t="shared" si="69"/>
        <v/>
      </c>
      <c r="B4415" s="36"/>
      <c r="C4415" s="36"/>
      <c r="D4415" s="36"/>
      <c r="E4415" s="36"/>
      <c r="F4415" s="36"/>
      <c r="G4415" s="36"/>
      <c r="H4415" s="36"/>
      <c r="I4415" s="36"/>
      <c r="J4415" s="36"/>
    </row>
    <row r="4416" spans="1:10" x14ac:dyDescent="0.35">
      <c r="A4416" t="str">
        <f t="shared" si="69"/>
        <v/>
      </c>
      <c r="B4416" s="36"/>
      <c r="C4416" s="36"/>
      <c r="D4416" s="36"/>
      <c r="E4416" s="36"/>
      <c r="F4416" s="36"/>
      <c r="G4416" s="36"/>
      <c r="H4416" s="36"/>
      <c r="I4416" s="36"/>
      <c r="J4416" s="36"/>
    </row>
    <row r="4417" spans="1:10" x14ac:dyDescent="0.35">
      <c r="A4417" t="str">
        <f t="shared" si="69"/>
        <v/>
      </c>
      <c r="B4417" s="36"/>
      <c r="C4417" s="36"/>
      <c r="D4417" s="36"/>
      <c r="E4417" s="36"/>
      <c r="F4417" s="36"/>
      <c r="G4417" s="36"/>
      <c r="H4417" s="36"/>
      <c r="I4417" s="36"/>
      <c r="J4417" s="36"/>
    </row>
    <row r="4418" spans="1:10" x14ac:dyDescent="0.35">
      <c r="A4418" t="str">
        <f t="shared" si="69"/>
        <v/>
      </c>
      <c r="B4418" s="36"/>
      <c r="C4418" s="36"/>
      <c r="D4418" s="36"/>
      <c r="E4418" s="36"/>
      <c r="F4418" s="36"/>
      <c r="G4418" s="36"/>
      <c r="H4418" s="36"/>
      <c r="I4418" s="36"/>
      <c r="J4418" s="36"/>
    </row>
    <row r="4419" spans="1:10" x14ac:dyDescent="0.35">
      <c r="A4419" t="str">
        <f t="shared" si="69"/>
        <v/>
      </c>
      <c r="B4419" s="36"/>
      <c r="C4419" s="36"/>
      <c r="D4419" s="36"/>
      <c r="E4419" s="36"/>
      <c r="F4419" s="36"/>
      <c r="G4419" s="36"/>
      <c r="H4419" s="36"/>
      <c r="I4419" s="36"/>
      <c r="J4419" s="36"/>
    </row>
    <row r="4420" spans="1:10" x14ac:dyDescent="0.35">
      <c r="A4420" t="str">
        <f t="shared" si="69"/>
        <v/>
      </c>
      <c r="B4420" s="36"/>
      <c r="C4420" s="36"/>
      <c r="D4420" s="36"/>
      <c r="E4420" s="36"/>
      <c r="F4420" s="36"/>
      <c r="G4420" s="36"/>
      <c r="H4420" s="36"/>
      <c r="I4420" s="36"/>
      <c r="J4420" s="36"/>
    </row>
    <row r="4421" spans="1:10" x14ac:dyDescent="0.35">
      <c r="A4421" t="str">
        <f t="shared" si="69"/>
        <v/>
      </c>
      <c r="B4421" s="36"/>
      <c r="C4421" s="36"/>
      <c r="D4421" s="36"/>
      <c r="E4421" s="36"/>
      <c r="F4421" s="36"/>
      <c r="G4421" s="36"/>
      <c r="H4421" s="36"/>
      <c r="I4421" s="36"/>
      <c r="J4421" s="36"/>
    </row>
    <row r="4422" spans="1:10" x14ac:dyDescent="0.35">
      <c r="A4422" t="str">
        <f t="shared" si="69"/>
        <v/>
      </c>
      <c r="B4422" s="36"/>
      <c r="C4422" s="36"/>
      <c r="D4422" s="36"/>
      <c r="E4422" s="36"/>
      <c r="F4422" s="36"/>
      <c r="G4422" s="36"/>
      <c r="H4422" s="36"/>
      <c r="I4422" s="36"/>
      <c r="J4422" s="36"/>
    </row>
    <row r="4423" spans="1:10" x14ac:dyDescent="0.35">
      <c r="A4423" t="str">
        <f t="shared" si="69"/>
        <v/>
      </c>
      <c r="B4423" s="36"/>
      <c r="C4423" s="36"/>
      <c r="D4423" s="36"/>
      <c r="E4423" s="36"/>
      <c r="F4423" s="36"/>
      <c r="G4423" s="36"/>
      <c r="H4423" s="36"/>
      <c r="I4423" s="36"/>
      <c r="J4423" s="36"/>
    </row>
    <row r="4424" spans="1:10" x14ac:dyDescent="0.35">
      <c r="A4424" t="str">
        <f t="shared" si="69"/>
        <v/>
      </c>
      <c r="B4424" s="36"/>
      <c r="C4424" s="36"/>
      <c r="D4424" s="36"/>
      <c r="E4424" s="36"/>
      <c r="F4424" s="36"/>
      <c r="G4424" s="36"/>
      <c r="H4424" s="36"/>
      <c r="I4424" s="36"/>
      <c r="J4424" s="36"/>
    </row>
    <row r="4425" spans="1:10" x14ac:dyDescent="0.35">
      <c r="A4425" t="str">
        <f t="shared" si="69"/>
        <v/>
      </c>
      <c r="B4425" s="36"/>
      <c r="C4425" s="36"/>
      <c r="D4425" s="36"/>
      <c r="E4425" s="36"/>
      <c r="F4425" s="36"/>
      <c r="G4425" s="36"/>
      <c r="H4425" s="36"/>
      <c r="I4425" s="36"/>
      <c r="J4425" s="36"/>
    </row>
    <row r="4426" spans="1:10" x14ac:dyDescent="0.35">
      <c r="A4426" t="str">
        <f t="shared" si="69"/>
        <v/>
      </c>
      <c r="B4426" s="36"/>
      <c r="C4426" s="36"/>
      <c r="D4426" s="36"/>
      <c r="E4426" s="36"/>
      <c r="F4426" s="36"/>
      <c r="G4426" s="36"/>
      <c r="H4426" s="36"/>
      <c r="I4426" s="36"/>
      <c r="J4426" s="36"/>
    </row>
    <row r="4427" spans="1:10" x14ac:dyDescent="0.35">
      <c r="A4427" t="str">
        <f t="shared" si="69"/>
        <v/>
      </c>
      <c r="B4427" s="36"/>
      <c r="C4427" s="36"/>
      <c r="D4427" s="36"/>
      <c r="E4427" s="36"/>
      <c r="F4427" s="36"/>
      <c r="G4427" s="36"/>
      <c r="H4427" s="36"/>
      <c r="I4427" s="36"/>
      <c r="J4427" s="36"/>
    </row>
    <row r="4428" spans="1:10" x14ac:dyDescent="0.35">
      <c r="A4428" t="str">
        <f t="shared" si="69"/>
        <v/>
      </c>
      <c r="B4428" s="36"/>
      <c r="C4428" s="36"/>
      <c r="D4428" s="36"/>
      <c r="E4428" s="36"/>
      <c r="F4428" s="36"/>
      <c r="G4428" s="36"/>
      <c r="H4428" s="36"/>
      <c r="I4428" s="36"/>
      <c r="J4428" s="36"/>
    </row>
    <row r="4429" spans="1:10" x14ac:dyDescent="0.35">
      <c r="A4429" t="str">
        <f t="shared" si="69"/>
        <v/>
      </c>
      <c r="B4429" s="36"/>
      <c r="C4429" s="36"/>
      <c r="D4429" s="36"/>
      <c r="E4429" s="36"/>
      <c r="F4429" s="36"/>
      <c r="G4429" s="36"/>
      <c r="H4429" s="36"/>
      <c r="I4429" s="36"/>
      <c r="J4429" s="36"/>
    </row>
    <row r="4430" spans="1:10" x14ac:dyDescent="0.35">
      <c r="A4430" t="str">
        <f t="shared" si="69"/>
        <v/>
      </c>
      <c r="B4430" s="36"/>
      <c r="C4430" s="36"/>
      <c r="D4430" s="36"/>
      <c r="E4430" s="36"/>
      <c r="F4430" s="36"/>
      <c r="G4430" s="36"/>
      <c r="H4430" s="36"/>
      <c r="I4430" s="36"/>
      <c r="J4430" s="36"/>
    </row>
    <row r="4431" spans="1:10" x14ac:dyDescent="0.35">
      <c r="A4431" t="str">
        <f t="shared" si="69"/>
        <v/>
      </c>
      <c r="B4431" s="36"/>
      <c r="C4431" s="36"/>
      <c r="D4431" s="36"/>
      <c r="E4431" s="36"/>
      <c r="F4431" s="36"/>
      <c r="G4431" s="36"/>
      <c r="H4431" s="36"/>
      <c r="I4431" s="36"/>
      <c r="J4431" s="36"/>
    </row>
    <row r="4432" spans="1:10" x14ac:dyDescent="0.35">
      <c r="A4432" t="str">
        <f t="shared" si="69"/>
        <v/>
      </c>
      <c r="B4432" s="36"/>
      <c r="C4432" s="36"/>
      <c r="D4432" s="36"/>
      <c r="E4432" s="36"/>
      <c r="F4432" s="36"/>
      <c r="G4432" s="36"/>
      <c r="H4432" s="36"/>
      <c r="I4432" s="36"/>
      <c r="J4432" s="36"/>
    </row>
    <row r="4433" spans="1:10" x14ac:dyDescent="0.35">
      <c r="A4433" t="str">
        <f t="shared" si="69"/>
        <v/>
      </c>
      <c r="B4433" s="36"/>
      <c r="C4433" s="36"/>
      <c r="D4433" s="36"/>
      <c r="E4433" s="36"/>
      <c r="F4433" s="36"/>
      <c r="G4433" s="36"/>
      <c r="H4433" s="36"/>
      <c r="I4433" s="36"/>
      <c r="J4433" s="36"/>
    </row>
    <row r="4434" spans="1:10" x14ac:dyDescent="0.35">
      <c r="A4434" t="str">
        <f t="shared" ref="A4434:A4497" si="70">CONCATENATE(B4434,C4434,D4434,E4434)</f>
        <v/>
      </c>
      <c r="B4434" s="36"/>
      <c r="C4434" s="36"/>
      <c r="D4434" s="36"/>
      <c r="E4434" s="36"/>
      <c r="F4434" s="36"/>
      <c r="G4434" s="36"/>
      <c r="H4434" s="36"/>
      <c r="I4434" s="36"/>
      <c r="J4434" s="36"/>
    </row>
    <row r="4435" spans="1:10" x14ac:dyDescent="0.35">
      <c r="A4435" t="str">
        <f t="shared" si="70"/>
        <v/>
      </c>
      <c r="B4435" s="36"/>
      <c r="C4435" s="36"/>
      <c r="D4435" s="36"/>
      <c r="E4435" s="36"/>
      <c r="F4435" s="36"/>
      <c r="G4435" s="36"/>
      <c r="H4435" s="36"/>
      <c r="I4435" s="36"/>
      <c r="J4435" s="36"/>
    </row>
    <row r="4436" spans="1:10" x14ac:dyDescent="0.35">
      <c r="A4436" t="str">
        <f t="shared" si="70"/>
        <v/>
      </c>
      <c r="B4436" s="36"/>
      <c r="C4436" s="36"/>
      <c r="D4436" s="36"/>
      <c r="E4436" s="36"/>
      <c r="F4436" s="36"/>
      <c r="G4436" s="36"/>
      <c r="H4436" s="36"/>
      <c r="I4436" s="36"/>
      <c r="J4436" s="36"/>
    </row>
    <row r="4437" spans="1:10" x14ac:dyDescent="0.35">
      <c r="A4437" t="str">
        <f t="shared" si="70"/>
        <v/>
      </c>
      <c r="B4437" s="36"/>
      <c r="C4437" s="36"/>
      <c r="D4437" s="36"/>
      <c r="E4437" s="36"/>
      <c r="F4437" s="36"/>
      <c r="G4437" s="36"/>
      <c r="H4437" s="36"/>
      <c r="I4437" s="36"/>
      <c r="J4437" s="36"/>
    </row>
    <row r="4438" spans="1:10" x14ac:dyDescent="0.35">
      <c r="A4438" t="str">
        <f t="shared" si="70"/>
        <v/>
      </c>
      <c r="B4438" s="36"/>
      <c r="C4438" s="36"/>
      <c r="D4438" s="36"/>
      <c r="E4438" s="36"/>
      <c r="F4438" s="36"/>
      <c r="G4438" s="36"/>
      <c r="H4438" s="36"/>
      <c r="I4438" s="36"/>
      <c r="J4438" s="36"/>
    </row>
    <row r="4439" spans="1:10" x14ac:dyDescent="0.35">
      <c r="A4439" t="str">
        <f t="shared" si="70"/>
        <v/>
      </c>
      <c r="B4439" s="36"/>
      <c r="C4439" s="36"/>
      <c r="D4439" s="36"/>
      <c r="E4439" s="36"/>
      <c r="F4439" s="36"/>
      <c r="G4439" s="36"/>
      <c r="H4439" s="36"/>
      <c r="I4439" s="36"/>
      <c r="J4439" s="36"/>
    </row>
    <row r="4440" spans="1:10" x14ac:dyDescent="0.35">
      <c r="A4440" t="str">
        <f t="shared" si="70"/>
        <v/>
      </c>
      <c r="B4440" s="36"/>
      <c r="C4440" s="36"/>
      <c r="D4440" s="36"/>
      <c r="E4440" s="36"/>
      <c r="F4440" s="36"/>
      <c r="G4440" s="36"/>
      <c r="H4440" s="36"/>
      <c r="I4440" s="36"/>
      <c r="J4440" s="36"/>
    </row>
    <row r="4441" spans="1:10" x14ac:dyDescent="0.35">
      <c r="A4441" t="str">
        <f t="shared" si="70"/>
        <v/>
      </c>
      <c r="B4441" s="36"/>
      <c r="C4441" s="36"/>
      <c r="D4441" s="36"/>
      <c r="E4441" s="36"/>
      <c r="F4441" s="36"/>
      <c r="G4441" s="36"/>
      <c r="H4441" s="36"/>
      <c r="I4441" s="36"/>
      <c r="J4441" s="36"/>
    </row>
    <row r="4442" spans="1:10" x14ac:dyDescent="0.35">
      <c r="A4442" t="str">
        <f t="shared" si="70"/>
        <v/>
      </c>
      <c r="B4442" s="36"/>
      <c r="C4442" s="36"/>
      <c r="D4442" s="36"/>
      <c r="E4442" s="36"/>
      <c r="F4442" s="36"/>
      <c r="G4442" s="36"/>
      <c r="H4442" s="36"/>
      <c r="I4442" s="36"/>
      <c r="J4442" s="36"/>
    </row>
    <row r="4443" spans="1:10" x14ac:dyDescent="0.35">
      <c r="A4443" t="str">
        <f t="shared" si="70"/>
        <v/>
      </c>
      <c r="B4443" s="36"/>
      <c r="C4443" s="36"/>
      <c r="D4443" s="36"/>
      <c r="E4443" s="36"/>
      <c r="F4443" s="36"/>
      <c r="G4443" s="36"/>
      <c r="H4443" s="36"/>
      <c r="I4443" s="36"/>
      <c r="J4443" s="36"/>
    </row>
    <row r="4444" spans="1:10" x14ac:dyDescent="0.35">
      <c r="A4444" t="str">
        <f t="shared" si="70"/>
        <v/>
      </c>
      <c r="B4444" s="36"/>
      <c r="C4444" s="36"/>
      <c r="D4444" s="36"/>
      <c r="E4444" s="36"/>
      <c r="F4444" s="36"/>
      <c r="G4444" s="36"/>
      <c r="H4444" s="36"/>
      <c r="I4444" s="36"/>
      <c r="J4444" s="36"/>
    </row>
    <row r="4445" spans="1:10" x14ac:dyDescent="0.35">
      <c r="A4445" t="str">
        <f t="shared" si="70"/>
        <v/>
      </c>
      <c r="B4445" s="36"/>
      <c r="C4445" s="36"/>
      <c r="D4445" s="36"/>
      <c r="E4445" s="36"/>
      <c r="F4445" s="36"/>
      <c r="G4445" s="36"/>
      <c r="H4445" s="36"/>
      <c r="I4445" s="36"/>
      <c r="J4445" s="36"/>
    </row>
    <row r="4446" spans="1:10" x14ac:dyDescent="0.35">
      <c r="A4446" t="str">
        <f t="shared" si="70"/>
        <v/>
      </c>
      <c r="B4446" s="36"/>
      <c r="C4446" s="36"/>
      <c r="D4446" s="36"/>
      <c r="E4446" s="36"/>
      <c r="F4446" s="36"/>
      <c r="G4446" s="36"/>
      <c r="H4446" s="36"/>
      <c r="I4446" s="36"/>
      <c r="J4446" s="36"/>
    </row>
    <row r="4447" spans="1:10" x14ac:dyDescent="0.35">
      <c r="A4447" t="str">
        <f t="shared" si="70"/>
        <v/>
      </c>
      <c r="B4447" s="36"/>
      <c r="C4447" s="36"/>
      <c r="D4447" s="36"/>
      <c r="E4447" s="36"/>
      <c r="F4447" s="36"/>
      <c r="G4447" s="36"/>
      <c r="H4447" s="36"/>
      <c r="I4447" s="36"/>
      <c r="J4447" s="36"/>
    </row>
    <row r="4448" spans="1:10" x14ac:dyDescent="0.35">
      <c r="A4448" t="str">
        <f t="shared" si="70"/>
        <v/>
      </c>
      <c r="B4448" s="36"/>
      <c r="C4448" s="36"/>
      <c r="D4448" s="36"/>
      <c r="E4448" s="36"/>
      <c r="F4448" s="36"/>
      <c r="G4448" s="36"/>
      <c r="H4448" s="36"/>
      <c r="I4448" s="36"/>
      <c r="J4448" s="36"/>
    </row>
    <row r="4449" spans="1:10" x14ac:dyDescent="0.35">
      <c r="A4449" t="str">
        <f t="shared" si="70"/>
        <v/>
      </c>
      <c r="B4449" s="36"/>
      <c r="C4449" s="36"/>
      <c r="D4449" s="36"/>
      <c r="E4449" s="36"/>
      <c r="F4449" s="36"/>
      <c r="G4449" s="36"/>
      <c r="H4449" s="36"/>
      <c r="I4449" s="36"/>
      <c r="J4449" s="36"/>
    </row>
    <row r="4450" spans="1:10" x14ac:dyDescent="0.35">
      <c r="A4450" t="str">
        <f t="shared" si="70"/>
        <v/>
      </c>
      <c r="B4450" s="36"/>
      <c r="C4450" s="36"/>
      <c r="D4450" s="36"/>
      <c r="E4450" s="36"/>
      <c r="F4450" s="36"/>
      <c r="G4450" s="36"/>
      <c r="H4450" s="36"/>
      <c r="I4450" s="36"/>
      <c r="J4450" s="36"/>
    </row>
    <row r="4451" spans="1:10" x14ac:dyDescent="0.35">
      <c r="A4451" t="str">
        <f t="shared" si="70"/>
        <v/>
      </c>
      <c r="B4451" s="36"/>
      <c r="C4451" s="36"/>
      <c r="D4451" s="36"/>
      <c r="E4451" s="36"/>
      <c r="F4451" s="36"/>
      <c r="G4451" s="36"/>
      <c r="H4451" s="36"/>
      <c r="I4451" s="36"/>
      <c r="J4451" s="36"/>
    </row>
    <row r="4452" spans="1:10" x14ac:dyDescent="0.35">
      <c r="A4452" t="str">
        <f t="shared" si="70"/>
        <v/>
      </c>
      <c r="B4452" s="36"/>
      <c r="C4452" s="36"/>
      <c r="D4452" s="36"/>
      <c r="E4452" s="36"/>
      <c r="F4452" s="36"/>
      <c r="G4452" s="36"/>
      <c r="H4452" s="36"/>
      <c r="I4452" s="36"/>
      <c r="J4452" s="36"/>
    </row>
    <row r="4453" spans="1:10" x14ac:dyDescent="0.35">
      <c r="A4453" t="str">
        <f t="shared" si="70"/>
        <v/>
      </c>
      <c r="B4453" s="36"/>
      <c r="C4453" s="36"/>
      <c r="D4453" s="36"/>
      <c r="E4453" s="36"/>
      <c r="F4453" s="36"/>
      <c r="G4453" s="36"/>
      <c r="H4453" s="36"/>
      <c r="I4453" s="36"/>
      <c r="J4453" s="36"/>
    </row>
    <row r="4454" spans="1:10" x14ac:dyDescent="0.35">
      <c r="A4454" t="str">
        <f t="shared" si="70"/>
        <v/>
      </c>
      <c r="B4454" s="36"/>
      <c r="C4454" s="36"/>
      <c r="D4454" s="36"/>
      <c r="E4454" s="36"/>
      <c r="F4454" s="36"/>
      <c r="G4454" s="36"/>
      <c r="H4454" s="36"/>
      <c r="I4454" s="36"/>
      <c r="J4454" s="36"/>
    </row>
    <row r="4455" spans="1:10" x14ac:dyDescent="0.35">
      <c r="A4455" t="str">
        <f t="shared" si="70"/>
        <v/>
      </c>
      <c r="B4455" s="36"/>
      <c r="C4455" s="36"/>
      <c r="D4455" s="36"/>
      <c r="E4455" s="36"/>
      <c r="F4455" s="36"/>
      <c r="G4455" s="36"/>
      <c r="H4455" s="36"/>
      <c r="I4455" s="36"/>
      <c r="J4455" s="36"/>
    </row>
    <row r="4456" spans="1:10" x14ac:dyDescent="0.35">
      <c r="A4456" t="str">
        <f t="shared" si="70"/>
        <v/>
      </c>
      <c r="B4456" s="36"/>
      <c r="C4456" s="36"/>
      <c r="D4456" s="36"/>
      <c r="E4456" s="36"/>
      <c r="F4456" s="36"/>
      <c r="G4456" s="36"/>
      <c r="H4456" s="36"/>
      <c r="I4456" s="36"/>
      <c r="J4456" s="36"/>
    </row>
    <row r="4457" spans="1:10" x14ac:dyDescent="0.35">
      <c r="A4457" t="str">
        <f t="shared" si="70"/>
        <v/>
      </c>
      <c r="B4457" s="36"/>
      <c r="C4457" s="36"/>
      <c r="D4457" s="36"/>
      <c r="E4457" s="36"/>
      <c r="F4457" s="36"/>
      <c r="G4457" s="36"/>
      <c r="H4457" s="36"/>
      <c r="I4457" s="36"/>
      <c r="J4457" s="36"/>
    </row>
    <row r="4458" spans="1:10" x14ac:dyDescent="0.35">
      <c r="A4458" t="str">
        <f t="shared" si="70"/>
        <v/>
      </c>
      <c r="B4458" s="36"/>
      <c r="C4458" s="36"/>
      <c r="D4458" s="36"/>
      <c r="E4458" s="36"/>
      <c r="F4458" s="36"/>
      <c r="G4458" s="36"/>
      <c r="H4458" s="36"/>
      <c r="I4458" s="36"/>
      <c r="J4458" s="36"/>
    </row>
    <row r="4459" spans="1:10" x14ac:dyDescent="0.35">
      <c r="A4459" t="str">
        <f t="shared" si="70"/>
        <v/>
      </c>
      <c r="B4459" s="36"/>
      <c r="C4459" s="36"/>
      <c r="D4459" s="36"/>
      <c r="E4459" s="36"/>
      <c r="F4459" s="36"/>
      <c r="G4459" s="36"/>
      <c r="H4459" s="36"/>
      <c r="I4459" s="36"/>
      <c r="J4459" s="36"/>
    </row>
    <row r="4460" spans="1:10" x14ac:dyDescent="0.35">
      <c r="A4460" t="str">
        <f t="shared" si="70"/>
        <v/>
      </c>
      <c r="B4460" s="36"/>
      <c r="C4460" s="36"/>
      <c r="D4460" s="36"/>
      <c r="E4460" s="36"/>
      <c r="F4460" s="36"/>
      <c r="G4460" s="36"/>
      <c r="H4460" s="36"/>
      <c r="I4460" s="36"/>
      <c r="J4460" s="36"/>
    </row>
    <row r="4461" spans="1:10" x14ac:dyDescent="0.35">
      <c r="A4461" t="str">
        <f t="shared" si="70"/>
        <v/>
      </c>
      <c r="B4461" s="36"/>
      <c r="C4461" s="36"/>
      <c r="D4461" s="36"/>
      <c r="E4461" s="36"/>
      <c r="F4461" s="36"/>
      <c r="G4461" s="36"/>
      <c r="H4461" s="36"/>
      <c r="I4461" s="36"/>
      <c r="J4461" s="36"/>
    </row>
    <row r="4462" spans="1:10" x14ac:dyDescent="0.35">
      <c r="A4462" t="str">
        <f t="shared" si="70"/>
        <v/>
      </c>
      <c r="B4462" s="36"/>
      <c r="C4462" s="36"/>
      <c r="D4462" s="36"/>
      <c r="E4462" s="36"/>
      <c r="F4462" s="36"/>
      <c r="G4462" s="36"/>
      <c r="H4462" s="36"/>
      <c r="I4462" s="36"/>
      <c r="J4462" s="36"/>
    </row>
    <row r="4463" spans="1:10" x14ac:dyDescent="0.35">
      <c r="A4463" t="str">
        <f t="shared" si="70"/>
        <v/>
      </c>
      <c r="B4463" s="36"/>
      <c r="C4463" s="36"/>
      <c r="D4463" s="36"/>
      <c r="E4463" s="36"/>
      <c r="F4463" s="36"/>
      <c r="G4463" s="36"/>
      <c r="H4463" s="36"/>
      <c r="I4463" s="36"/>
      <c r="J4463" s="36"/>
    </row>
    <row r="4464" spans="1:10" x14ac:dyDescent="0.35">
      <c r="A4464" t="str">
        <f t="shared" si="70"/>
        <v/>
      </c>
      <c r="B4464" s="36"/>
      <c r="C4464" s="36"/>
      <c r="D4464" s="36"/>
      <c r="E4464" s="36"/>
      <c r="F4464" s="36"/>
      <c r="G4464" s="36"/>
      <c r="H4464" s="36"/>
      <c r="I4464" s="36"/>
      <c r="J4464" s="36"/>
    </row>
    <row r="4465" spans="1:10" x14ac:dyDescent="0.35">
      <c r="A4465" t="str">
        <f t="shared" si="70"/>
        <v/>
      </c>
      <c r="B4465" s="36"/>
      <c r="C4465" s="36"/>
      <c r="D4465" s="36"/>
      <c r="E4465" s="36"/>
      <c r="F4465" s="36"/>
      <c r="G4465" s="36"/>
      <c r="H4465" s="36"/>
      <c r="I4465" s="36"/>
      <c r="J4465" s="36"/>
    </row>
    <row r="4466" spans="1:10" x14ac:dyDescent="0.35">
      <c r="A4466" t="str">
        <f t="shared" si="70"/>
        <v/>
      </c>
      <c r="B4466" s="36"/>
      <c r="C4466" s="36"/>
      <c r="D4466" s="36"/>
      <c r="E4466" s="36"/>
      <c r="F4466" s="36"/>
      <c r="G4466" s="36"/>
      <c r="H4466" s="36"/>
      <c r="I4466" s="36"/>
      <c r="J4466" s="36"/>
    </row>
    <row r="4467" spans="1:10" x14ac:dyDescent="0.35">
      <c r="A4467" t="str">
        <f t="shared" si="70"/>
        <v/>
      </c>
      <c r="B4467" s="36"/>
      <c r="C4467" s="36"/>
      <c r="D4467" s="36"/>
      <c r="E4467" s="36"/>
      <c r="F4467" s="36"/>
      <c r="G4467" s="36"/>
      <c r="H4467" s="36"/>
      <c r="I4467" s="36"/>
      <c r="J4467" s="36"/>
    </row>
    <row r="4468" spans="1:10" x14ac:dyDescent="0.35">
      <c r="A4468" t="str">
        <f t="shared" si="70"/>
        <v/>
      </c>
      <c r="B4468" s="36"/>
      <c r="C4468" s="36"/>
      <c r="D4468" s="36"/>
      <c r="E4468" s="36"/>
      <c r="F4468" s="36"/>
      <c r="G4468" s="36"/>
      <c r="H4468" s="36"/>
      <c r="I4468" s="36"/>
      <c r="J4468" s="36"/>
    </row>
    <row r="4469" spans="1:10" x14ac:dyDescent="0.35">
      <c r="A4469" t="str">
        <f t="shared" si="70"/>
        <v/>
      </c>
      <c r="B4469" s="36"/>
      <c r="C4469" s="36"/>
      <c r="D4469" s="36"/>
      <c r="E4469" s="36"/>
      <c r="F4469" s="36"/>
      <c r="G4469" s="36"/>
      <c r="H4469" s="36"/>
      <c r="I4469" s="36"/>
      <c r="J4469" s="36"/>
    </row>
    <row r="4470" spans="1:10" x14ac:dyDescent="0.35">
      <c r="A4470" t="str">
        <f t="shared" si="70"/>
        <v/>
      </c>
      <c r="B4470" s="36"/>
      <c r="C4470" s="36"/>
      <c r="D4470" s="36"/>
      <c r="E4470" s="36"/>
      <c r="F4470" s="36"/>
      <c r="G4470" s="36"/>
      <c r="H4470" s="36"/>
      <c r="I4470" s="36"/>
      <c r="J4470" s="36"/>
    </row>
    <row r="4471" spans="1:10" x14ac:dyDescent="0.35">
      <c r="A4471" t="str">
        <f t="shared" si="70"/>
        <v/>
      </c>
      <c r="B4471" s="36"/>
      <c r="C4471" s="36"/>
      <c r="D4471" s="36"/>
      <c r="E4471" s="36"/>
      <c r="F4471" s="36"/>
      <c r="G4471" s="36"/>
      <c r="H4471" s="36"/>
      <c r="I4471" s="36"/>
      <c r="J4471" s="36"/>
    </row>
    <row r="4472" spans="1:10" x14ac:dyDescent="0.35">
      <c r="A4472" t="str">
        <f t="shared" si="70"/>
        <v/>
      </c>
      <c r="B4472" s="36"/>
      <c r="C4472" s="36"/>
      <c r="D4472" s="36"/>
      <c r="E4472" s="36"/>
      <c r="F4472" s="36"/>
      <c r="G4472" s="36"/>
      <c r="H4472" s="36"/>
      <c r="I4472" s="36"/>
      <c r="J4472" s="36"/>
    </row>
    <row r="4473" spans="1:10" x14ac:dyDescent="0.35">
      <c r="A4473" t="str">
        <f t="shared" si="70"/>
        <v/>
      </c>
      <c r="B4473" s="36"/>
      <c r="C4473" s="36"/>
      <c r="D4473" s="36"/>
      <c r="E4473" s="36"/>
      <c r="F4473" s="36"/>
      <c r="G4473" s="36"/>
      <c r="H4473" s="36"/>
      <c r="I4473" s="36"/>
      <c r="J4473" s="36"/>
    </row>
    <row r="4474" spans="1:10" x14ac:dyDescent="0.35">
      <c r="A4474" t="str">
        <f t="shared" si="70"/>
        <v/>
      </c>
      <c r="B4474" s="36"/>
      <c r="C4474" s="36"/>
      <c r="D4474" s="36"/>
      <c r="E4474" s="36"/>
      <c r="F4474" s="36"/>
      <c r="G4474" s="36"/>
      <c r="H4474" s="36"/>
      <c r="I4474" s="36"/>
      <c r="J4474" s="36"/>
    </row>
    <row r="4475" spans="1:10" x14ac:dyDescent="0.35">
      <c r="A4475" t="str">
        <f t="shared" si="70"/>
        <v/>
      </c>
      <c r="B4475" s="36"/>
      <c r="C4475" s="36"/>
      <c r="D4475" s="36"/>
      <c r="E4475" s="36"/>
      <c r="F4475" s="36"/>
      <c r="G4475" s="36"/>
      <c r="H4475" s="36"/>
      <c r="I4475" s="36"/>
      <c r="J4475" s="36"/>
    </row>
    <row r="4476" spans="1:10" x14ac:dyDescent="0.35">
      <c r="A4476" t="str">
        <f t="shared" si="70"/>
        <v/>
      </c>
      <c r="B4476" s="36"/>
      <c r="C4476" s="36"/>
      <c r="D4476" s="36"/>
      <c r="E4476" s="36"/>
      <c r="F4476" s="36"/>
      <c r="G4476" s="36"/>
      <c r="H4476" s="36"/>
      <c r="I4476" s="36"/>
      <c r="J4476" s="36"/>
    </row>
    <row r="4477" spans="1:10" x14ac:dyDescent="0.35">
      <c r="A4477" t="str">
        <f t="shared" si="70"/>
        <v/>
      </c>
      <c r="B4477" s="36"/>
      <c r="C4477" s="36"/>
      <c r="D4477" s="36"/>
      <c r="E4477" s="36"/>
      <c r="F4477" s="36"/>
      <c r="G4477" s="36"/>
      <c r="H4477" s="36"/>
      <c r="I4477" s="36"/>
      <c r="J4477" s="36"/>
    </row>
    <row r="4478" spans="1:10" x14ac:dyDescent="0.35">
      <c r="A4478" t="str">
        <f t="shared" si="70"/>
        <v/>
      </c>
      <c r="B4478" s="36"/>
      <c r="C4478" s="36"/>
      <c r="D4478" s="36"/>
      <c r="E4478" s="36"/>
      <c r="F4478" s="36"/>
      <c r="G4478" s="36"/>
      <c r="H4478" s="36"/>
      <c r="I4478" s="36"/>
      <c r="J4478" s="36"/>
    </row>
    <row r="4479" spans="1:10" x14ac:dyDescent="0.35">
      <c r="A4479" t="str">
        <f t="shared" si="70"/>
        <v/>
      </c>
      <c r="B4479" s="36"/>
      <c r="C4479" s="36"/>
      <c r="D4479" s="36"/>
      <c r="E4479" s="36"/>
      <c r="F4479" s="36"/>
      <c r="G4479" s="36"/>
      <c r="H4479" s="36"/>
      <c r="I4479" s="36"/>
      <c r="J4479" s="36"/>
    </row>
    <row r="4480" spans="1:10" x14ac:dyDescent="0.35">
      <c r="A4480" t="str">
        <f t="shared" si="70"/>
        <v/>
      </c>
      <c r="B4480" s="36"/>
      <c r="C4480" s="36"/>
      <c r="D4480" s="36"/>
      <c r="E4480" s="36"/>
      <c r="F4480" s="36"/>
      <c r="G4480" s="36"/>
      <c r="H4480" s="36"/>
      <c r="I4480" s="36"/>
      <c r="J4480" s="36"/>
    </row>
    <row r="4481" spans="1:10" x14ac:dyDescent="0.35">
      <c r="A4481" t="str">
        <f t="shared" si="70"/>
        <v/>
      </c>
      <c r="B4481" s="36"/>
      <c r="C4481" s="36"/>
      <c r="D4481" s="36"/>
      <c r="E4481" s="36"/>
      <c r="F4481" s="36"/>
      <c r="G4481" s="36"/>
      <c r="H4481" s="36"/>
      <c r="I4481" s="36"/>
      <c r="J4481" s="36"/>
    </row>
    <row r="4482" spans="1:10" x14ac:dyDescent="0.35">
      <c r="A4482" t="str">
        <f t="shared" si="70"/>
        <v/>
      </c>
      <c r="B4482" s="36"/>
      <c r="C4482" s="36"/>
      <c r="D4482" s="36"/>
      <c r="E4482" s="36"/>
      <c r="F4482" s="36"/>
      <c r="G4482" s="36"/>
      <c r="H4482" s="36"/>
      <c r="I4482" s="36"/>
      <c r="J4482" s="36"/>
    </row>
    <row r="4483" spans="1:10" x14ac:dyDescent="0.35">
      <c r="A4483" t="str">
        <f t="shared" si="70"/>
        <v/>
      </c>
      <c r="B4483" s="36"/>
      <c r="C4483" s="36"/>
      <c r="D4483" s="36"/>
      <c r="E4483" s="36"/>
      <c r="F4483" s="36"/>
      <c r="G4483" s="36"/>
      <c r="H4483" s="36"/>
      <c r="I4483" s="36"/>
      <c r="J4483" s="36"/>
    </row>
    <row r="4484" spans="1:10" x14ac:dyDescent="0.35">
      <c r="A4484" t="str">
        <f t="shared" si="70"/>
        <v/>
      </c>
      <c r="B4484" s="36"/>
      <c r="C4484" s="36"/>
      <c r="D4484" s="36"/>
      <c r="E4484" s="36"/>
      <c r="F4484" s="36"/>
      <c r="G4484" s="36"/>
      <c r="H4484" s="36"/>
      <c r="I4484" s="36"/>
      <c r="J4484" s="36"/>
    </row>
    <row r="4485" spans="1:10" x14ac:dyDescent="0.35">
      <c r="A4485" t="str">
        <f t="shared" si="70"/>
        <v/>
      </c>
      <c r="B4485" s="36"/>
      <c r="C4485" s="36"/>
      <c r="D4485" s="36"/>
      <c r="E4485" s="36"/>
      <c r="F4485" s="36"/>
      <c r="G4485" s="36"/>
      <c r="H4485" s="36"/>
      <c r="I4485" s="36"/>
      <c r="J4485" s="36"/>
    </row>
    <row r="4486" spans="1:10" x14ac:dyDescent="0.35">
      <c r="A4486" t="str">
        <f t="shared" si="70"/>
        <v/>
      </c>
      <c r="B4486" s="36"/>
      <c r="C4486" s="36"/>
      <c r="D4486" s="36"/>
      <c r="E4486" s="36"/>
      <c r="F4486" s="36"/>
      <c r="G4486" s="36"/>
      <c r="H4486" s="36"/>
      <c r="I4486" s="36"/>
      <c r="J4486" s="36"/>
    </row>
    <row r="4487" spans="1:10" x14ac:dyDescent="0.35">
      <c r="A4487" t="str">
        <f t="shared" si="70"/>
        <v/>
      </c>
      <c r="B4487" s="36"/>
      <c r="C4487" s="36"/>
      <c r="D4487" s="36"/>
      <c r="E4487" s="36"/>
      <c r="F4487" s="36"/>
      <c r="G4487" s="36"/>
      <c r="H4487" s="36"/>
      <c r="I4487" s="36"/>
      <c r="J4487" s="36"/>
    </row>
    <row r="4488" spans="1:10" x14ac:dyDescent="0.35">
      <c r="A4488" t="str">
        <f t="shared" si="70"/>
        <v/>
      </c>
      <c r="B4488" s="36"/>
      <c r="C4488" s="36"/>
      <c r="D4488" s="36"/>
      <c r="E4488" s="36"/>
      <c r="F4488" s="36"/>
      <c r="G4488" s="36"/>
      <c r="H4488" s="36"/>
      <c r="I4488" s="36"/>
      <c r="J4488" s="36"/>
    </row>
    <row r="4489" spans="1:10" x14ac:dyDescent="0.35">
      <c r="A4489" t="str">
        <f t="shared" si="70"/>
        <v/>
      </c>
      <c r="B4489" s="36"/>
      <c r="C4489" s="36"/>
      <c r="D4489" s="36"/>
      <c r="E4489" s="36"/>
      <c r="F4489" s="36"/>
      <c r="G4489" s="36"/>
      <c r="H4489" s="36"/>
      <c r="I4489" s="36"/>
      <c r="J4489" s="36"/>
    </row>
    <row r="4490" spans="1:10" x14ac:dyDescent="0.35">
      <c r="A4490" t="str">
        <f t="shared" si="70"/>
        <v/>
      </c>
      <c r="B4490" s="36"/>
      <c r="C4490" s="36"/>
      <c r="D4490" s="36"/>
      <c r="E4490" s="36"/>
      <c r="F4490" s="36"/>
      <c r="G4490" s="36"/>
      <c r="H4490" s="36"/>
      <c r="I4490" s="36"/>
      <c r="J4490" s="36"/>
    </row>
    <row r="4491" spans="1:10" x14ac:dyDescent="0.35">
      <c r="A4491" t="str">
        <f t="shared" si="70"/>
        <v/>
      </c>
      <c r="B4491" s="36"/>
      <c r="C4491" s="36"/>
      <c r="D4491" s="36"/>
      <c r="E4491" s="36"/>
      <c r="F4491" s="36"/>
      <c r="G4491" s="36"/>
      <c r="H4491" s="36"/>
      <c r="I4491" s="36"/>
      <c r="J4491" s="36"/>
    </row>
    <row r="4492" spans="1:10" x14ac:dyDescent="0.35">
      <c r="A4492" t="str">
        <f t="shared" si="70"/>
        <v/>
      </c>
      <c r="B4492" s="36"/>
      <c r="C4492" s="36"/>
      <c r="D4492" s="36"/>
      <c r="E4492" s="36"/>
      <c r="F4492" s="36"/>
      <c r="G4492" s="36"/>
      <c r="H4492" s="36"/>
      <c r="I4492" s="36"/>
      <c r="J4492" s="36"/>
    </row>
    <row r="4493" spans="1:10" x14ac:dyDescent="0.35">
      <c r="A4493" t="str">
        <f t="shared" si="70"/>
        <v/>
      </c>
      <c r="B4493" s="36"/>
      <c r="C4493" s="36"/>
      <c r="D4493" s="36"/>
      <c r="E4493" s="36"/>
      <c r="F4493" s="36"/>
      <c r="G4493" s="36"/>
      <c r="H4493" s="36"/>
      <c r="I4493" s="36"/>
      <c r="J4493" s="36"/>
    </row>
    <row r="4494" spans="1:10" x14ac:dyDescent="0.35">
      <c r="A4494" t="str">
        <f t="shared" si="70"/>
        <v/>
      </c>
      <c r="B4494" s="36"/>
      <c r="C4494" s="36"/>
      <c r="D4494" s="36"/>
      <c r="E4494" s="36"/>
      <c r="F4494" s="36"/>
      <c r="G4494" s="36"/>
      <c r="H4494" s="36"/>
      <c r="I4494" s="36"/>
      <c r="J4494" s="36"/>
    </row>
    <row r="4495" spans="1:10" x14ac:dyDescent="0.35">
      <c r="A4495" t="str">
        <f t="shared" si="70"/>
        <v/>
      </c>
      <c r="B4495" s="36"/>
      <c r="C4495" s="36"/>
      <c r="D4495" s="36"/>
      <c r="E4495" s="36"/>
      <c r="F4495" s="36"/>
      <c r="G4495" s="36"/>
      <c r="H4495" s="36"/>
      <c r="I4495" s="36"/>
      <c r="J4495" s="36"/>
    </row>
    <row r="4496" spans="1:10" x14ac:dyDescent="0.35">
      <c r="A4496" t="str">
        <f t="shared" si="70"/>
        <v/>
      </c>
      <c r="B4496" s="36"/>
      <c r="C4496" s="36"/>
      <c r="D4496" s="36"/>
      <c r="E4496" s="36"/>
      <c r="F4496" s="36"/>
      <c r="G4496" s="36"/>
      <c r="H4496" s="36"/>
      <c r="I4496" s="36"/>
      <c r="J4496" s="36"/>
    </row>
    <row r="4497" spans="1:10" x14ac:dyDescent="0.35">
      <c r="A4497" t="str">
        <f t="shared" si="70"/>
        <v/>
      </c>
      <c r="B4497" s="36"/>
      <c r="C4497" s="36"/>
      <c r="D4497" s="36"/>
      <c r="E4497" s="36"/>
      <c r="F4497" s="36"/>
      <c r="G4497" s="36"/>
      <c r="H4497" s="36"/>
      <c r="I4497" s="36"/>
      <c r="J4497" s="36"/>
    </row>
    <row r="4498" spans="1:10" x14ac:dyDescent="0.35">
      <c r="A4498" t="str">
        <f t="shared" ref="A4498:A4561" si="71">CONCATENATE(B4498,C4498,D4498,E4498)</f>
        <v/>
      </c>
      <c r="B4498" s="36"/>
      <c r="C4498" s="36"/>
      <c r="D4498" s="36"/>
      <c r="E4498" s="36"/>
      <c r="F4498" s="36"/>
      <c r="G4498" s="36"/>
      <c r="H4498" s="36"/>
      <c r="I4498" s="36"/>
      <c r="J4498" s="36"/>
    </row>
    <row r="4499" spans="1:10" x14ac:dyDescent="0.35">
      <c r="A4499" t="str">
        <f t="shared" si="71"/>
        <v/>
      </c>
      <c r="B4499" s="36"/>
      <c r="C4499" s="36"/>
      <c r="D4499" s="36"/>
      <c r="E4499" s="36"/>
      <c r="F4499" s="36"/>
      <c r="G4499" s="36"/>
      <c r="H4499" s="36"/>
      <c r="I4499" s="36"/>
      <c r="J4499" s="36"/>
    </row>
    <row r="4500" spans="1:10" x14ac:dyDescent="0.35">
      <c r="A4500" t="str">
        <f t="shared" si="71"/>
        <v/>
      </c>
      <c r="B4500" s="36"/>
      <c r="C4500" s="36"/>
      <c r="D4500" s="36"/>
      <c r="E4500" s="36"/>
      <c r="F4500" s="36"/>
      <c r="G4500" s="36"/>
      <c r="H4500" s="36"/>
      <c r="I4500" s="36"/>
      <c r="J4500" s="36"/>
    </row>
    <row r="4501" spans="1:10" x14ac:dyDescent="0.35">
      <c r="A4501" t="str">
        <f t="shared" si="71"/>
        <v/>
      </c>
      <c r="B4501" s="36"/>
      <c r="C4501" s="36"/>
      <c r="D4501" s="36"/>
      <c r="E4501" s="36"/>
      <c r="F4501" s="36"/>
      <c r="G4501" s="36"/>
      <c r="H4501" s="36"/>
      <c r="I4501" s="36"/>
      <c r="J4501" s="36"/>
    </row>
    <row r="4502" spans="1:10" x14ac:dyDescent="0.35">
      <c r="A4502" t="str">
        <f t="shared" si="71"/>
        <v/>
      </c>
      <c r="B4502" s="36"/>
      <c r="C4502" s="36"/>
      <c r="D4502" s="36"/>
      <c r="E4502" s="36"/>
      <c r="F4502" s="36"/>
      <c r="G4502" s="36"/>
      <c r="H4502" s="36"/>
      <c r="I4502" s="36"/>
      <c r="J4502" s="36"/>
    </row>
    <row r="4503" spans="1:10" x14ac:dyDescent="0.35">
      <c r="A4503" t="str">
        <f t="shared" si="71"/>
        <v/>
      </c>
      <c r="B4503" s="36"/>
      <c r="C4503" s="36"/>
      <c r="D4503" s="36"/>
      <c r="E4503" s="36"/>
      <c r="F4503" s="36"/>
      <c r="G4503" s="36"/>
      <c r="H4503" s="36"/>
      <c r="I4503" s="36"/>
      <c r="J4503" s="36"/>
    </row>
    <row r="4504" spans="1:10" x14ac:dyDescent="0.35">
      <c r="A4504" t="str">
        <f t="shared" si="71"/>
        <v/>
      </c>
      <c r="B4504" s="36"/>
      <c r="C4504" s="36"/>
      <c r="D4504" s="36"/>
      <c r="E4504" s="36"/>
      <c r="F4504" s="36"/>
      <c r="G4504" s="36"/>
      <c r="H4504" s="36"/>
      <c r="I4504" s="36"/>
      <c r="J4504" s="36"/>
    </row>
    <row r="4505" spans="1:10" x14ac:dyDescent="0.35">
      <c r="A4505" t="str">
        <f t="shared" si="71"/>
        <v/>
      </c>
      <c r="B4505" s="36"/>
      <c r="C4505" s="36"/>
      <c r="D4505" s="36"/>
      <c r="E4505" s="36"/>
      <c r="F4505" s="36"/>
      <c r="G4505" s="36"/>
      <c r="H4505" s="36"/>
      <c r="I4505" s="36"/>
      <c r="J4505" s="36"/>
    </row>
    <row r="4506" spans="1:10" x14ac:dyDescent="0.35">
      <c r="A4506" t="str">
        <f t="shared" si="71"/>
        <v/>
      </c>
      <c r="B4506" s="36"/>
      <c r="C4506" s="36"/>
      <c r="D4506" s="36"/>
      <c r="E4506" s="36"/>
      <c r="F4506" s="36"/>
      <c r="G4506" s="36"/>
      <c r="H4506" s="36"/>
      <c r="I4506" s="36"/>
      <c r="J4506" s="36"/>
    </row>
    <row r="4507" spans="1:10" x14ac:dyDescent="0.35">
      <c r="A4507" t="str">
        <f t="shared" si="71"/>
        <v/>
      </c>
      <c r="B4507" s="36"/>
      <c r="C4507" s="36"/>
      <c r="D4507" s="36"/>
      <c r="E4507" s="36"/>
      <c r="F4507" s="36"/>
      <c r="G4507" s="36"/>
      <c r="H4507" s="36"/>
      <c r="I4507" s="36"/>
      <c r="J4507" s="36"/>
    </row>
    <row r="4508" spans="1:10" x14ac:dyDescent="0.35">
      <c r="A4508" t="str">
        <f t="shared" si="71"/>
        <v/>
      </c>
      <c r="B4508" s="36"/>
      <c r="C4508" s="36"/>
      <c r="D4508" s="36"/>
      <c r="E4508" s="36"/>
      <c r="F4508" s="36"/>
      <c r="G4508" s="36"/>
      <c r="H4508" s="36"/>
      <c r="I4508" s="36"/>
      <c r="J4508" s="36"/>
    </row>
    <row r="4509" spans="1:10" x14ac:dyDescent="0.35">
      <c r="A4509" t="str">
        <f t="shared" si="71"/>
        <v/>
      </c>
      <c r="B4509" s="36"/>
      <c r="C4509" s="36"/>
      <c r="D4509" s="36"/>
      <c r="E4509" s="36"/>
      <c r="F4509" s="36"/>
      <c r="G4509" s="36"/>
      <c r="H4509" s="36"/>
      <c r="I4509" s="36"/>
      <c r="J4509" s="36"/>
    </row>
    <row r="4510" spans="1:10" x14ac:dyDescent="0.35">
      <c r="A4510" t="str">
        <f t="shared" si="71"/>
        <v/>
      </c>
      <c r="B4510" s="36"/>
      <c r="C4510" s="36"/>
      <c r="D4510" s="36"/>
      <c r="E4510" s="36"/>
      <c r="F4510" s="36"/>
      <c r="G4510" s="36"/>
      <c r="H4510" s="36"/>
      <c r="I4510" s="36"/>
      <c r="J4510" s="36"/>
    </row>
    <row r="4511" spans="1:10" x14ac:dyDescent="0.35">
      <c r="A4511" t="str">
        <f t="shared" si="71"/>
        <v/>
      </c>
      <c r="B4511" s="36"/>
      <c r="C4511" s="36"/>
      <c r="D4511" s="36"/>
      <c r="E4511" s="36"/>
      <c r="F4511" s="36"/>
      <c r="G4511" s="36"/>
      <c r="H4511" s="36"/>
      <c r="I4511" s="36"/>
      <c r="J4511" s="36"/>
    </row>
    <row r="4512" spans="1:10" x14ac:dyDescent="0.35">
      <c r="A4512" t="str">
        <f t="shared" si="71"/>
        <v/>
      </c>
      <c r="B4512" s="36"/>
      <c r="C4512" s="36"/>
      <c r="D4512" s="36"/>
      <c r="E4512" s="36"/>
      <c r="F4512" s="36"/>
      <c r="G4512" s="36"/>
      <c r="H4512" s="36"/>
      <c r="I4512" s="36"/>
      <c r="J4512" s="36"/>
    </row>
    <row r="4513" spans="1:10" x14ac:dyDescent="0.35">
      <c r="A4513" t="str">
        <f t="shared" si="71"/>
        <v/>
      </c>
      <c r="B4513" s="36"/>
      <c r="C4513" s="36"/>
      <c r="D4513" s="36"/>
      <c r="E4513" s="36"/>
      <c r="F4513" s="36"/>
      <c r="G4513" s="36"/>
      <c r="H4513" s="36"/>
      <c r="I4513" s="36"/>
      <c r="J4513" s="36"/>
    </row>
    <row r="4514" spans="1:10" x14ac:dyDescent="0.35">
      <c r="A4514" t="str">
        <f t="shared" si="71"/>
        <v/>
      </c>
      <c r="B4514" s="36"/>
      <c r="C4514" s="36"/>
      <c r="D4514" s="36"/>
      <c r="E4514" s="36"/>
      <c r="F4514" s="36"/>
      <c r="G4514" s="36"/>
      <c r="H4514" s="36"/>
      <c r="I4514" s="36"/>
      <c r="J4514" s="36"/>
    </row>
    <row r="4515" spans="1:10" x14ac:dyDescent="0.35">
      <c r="A4515" t="str">
        <f t="shared" si="71"/>
        <v/>
      </c>
      <c r="B4515" s="36"/>
      <c r="C4515" s="36"/>
      <c r="D4515" s="36"/>
      <c r="E4515" s="36"/>
      <c r="F4515" s="36"/>
      <c r="G4515" s="36"/>
      <c r="H4515" s="36"/>
      <c r="I4515" s="36"/>
      <c r="J4515" s="36"/>
    </row>
    <row r="4516" spans="1:10" x14ac:dyDescent="0.35">
      <c r="A4516" t="str">
        <f t="shared" si="71"/>
        <v/>
      </c>
      <c r="B4516" s="36"/>
      <c r="C4516" s="36"/>
      <c r="D4516" s="36"/>
      <c r="E4516" s="36"/>
      <c r="F4516" s="36"/>
      <c r="G4516" s="36"/>
      <c r="H4516" s="36"/>
      <c r="I4516" s="36"/>
      <c r="J4516" s="36"/>
    </row>
    <row r="4517" spans="1:10" x14ac:dyDescent="0.35">
      <c r="A4517" t="str">
        <f t="shared" si="71"/>
        <v/>
      </c>
      <c r="B4517" s="36"/>
      <c r="C4517" s="36"/>
      <c r="D4517" s="36"/>
      <c r="E4517" s="36"/>
      <c r="F4517" s="36"/>
      <c r="G4517" s="36"/>
      <c r="H4517" s="36"/>
      <c r="I4517" s="36"/>
      <c r="J4517" s="36"/>
    </row>
    <row r="4518" spans="1:10" x14ac:dyDescent="0.35">
      <c r="A4518" t="str">
        <f t="shared" si="71"/>
        <v/>
      </c>
      <c r="B4518" s="36"/>
      <c r="C4518" s="36"/>
      <c r="D4518" s="36"/>
      <c r="E4518" s="36"/>
      <c r="F4518" s="36"/>
      <c r="G4518" s="36"/>
      <c r="H4518" s="36"/>
      <c r="I4518" s="36"/>
      <c r="J4518" s="36"/>
    </row>
    <row r="4519" spans="1:10" x14ac:dyDescent="0.35">
      <c r="A4519" t="str">
        <f t="shared" si="71"/>
        <v/>
      </c>
      <c r="B4519" s="36"/>
      <c r="C4519" s="36"/>
      <c r="D4519" s="36"/>
      <c r="E4519" s="36"/>
      <c r="F4519" s="36"/>
      <c r="G4519" s="36"/>
      <c r="H4519" s="36"/>
      <c r="I4519" s="36"/>
      <c r="J4519" s="36"/>
    </row>
    <row r="4520" spans="1:10" x14ac:dyDescent="0.35">
      <c r="A4520" t="str">
        <f t="shared" si="71"/>
        <v/>
      </c>
      <c r="B4520" s="36"/>
      <c r="C4520" s="36"/>
      <c r="D4520" s="36"/>
      <c r="E4520" s="36"/>
      <c r="F4520" s="36"/>
      <c r="G4520" s="36"/>
      <c r="H4520" s="36"/>
      <c r="I4520" s="36"/>
      <c r="J4520" s="36"/>
    </row>
    <row r="4521" spans="1:10" x14ac:dyDescent="0.35">
      <c r="A4521" t="str">
        <f t="shared" si="71"/>
        <v/>
      </c>
      <c r="B4521" s="36"/>
      <c r="C4521" s="36"/>
      <c r="D4521" s="36"/>
      <c r="E4521" s="36"/>
      <c r="F4521" s="36"/>
      <c r="G4521" s="36"/>
      <c r="H4521" s="36"/>
      <c r="I4521" s="36"/>
      <c r="J4521" s="36"/>
    </row>
    <row r="4522" spans="1:10" x14ac:dyDescent="0.35">
      <c r="A4522" t="str">
        <f t="shared" si="71"/>
        <v/>
      </c>
      <c r="B4522" s="36"/>
      <c r="C4522" s="36"/>
      <c r="D4522" s="36"/>
      <c r="E4522" s="36"/>
      <c r="F4522" s="36"/>
      <c r="G4522" s="36"/>
      <c r="H4522" s="36"/>
      <c r="I4522" s="36"/>
      <c r="J4522" s="36"/>
    </row>
    <row r="4523" spans="1:10" x14ac:dyDescent="0.35">
      <c r="A4523" t="str">
        <f t="shared" si="71"/>
        <v/>
      </c>
      <c r="B4523" s="36"/>
      <c r="C4523" s="36"/>
      <c r="D4523" s="36"/>
      <c r="E4523" s="36"/>
      <c r="F4523" s="36"/>
      <c r="G4523" s="36"/>
      <c r="H4523" s="36"/>
      <c r="I4523" s="36"/>
      <c r="J4523" s="36"/>
    </row>
    <row r="4524" spans="1:10" x14ac:dyDescent="0.35">
      <c r="A4524" t="str">
        <f t="shared" si="71"/>
        <v/>
      </c>
      <c r="B4524" s="36"/>
      <c r="C4524" s="36"/>
      <c r="D4524" s="36"/>
      <c r="E4524" s="36"/>
      <c r="F4524" s="36"/>
      <c r="G4524" s="36"/>
      <c r="H4524" s="36"/>
      <c r="I4524" s="36"/>
      <c r="J4524" s="36"/>
    </row>
    <row r="4525" spans="1:10" x14ac:dyDescent="0.35">
      <c r="A4525" t="str">
        <f t="shared" si="71"/>
        <v/>
      </c>
      <c r="B4525" s="36"/>
      <c r="C4525" s="36"/>
      <c r="D4525" s="36"/>
      <c r="E4525" s="36"/>
      <c r="F4525" s="36"/>
      <c r="G4525" s="36"/>
      <c r="H4525" s="36"/>
      <c r="I4525" s="36"/>
      <c r="J4525" s="36"/>
    </row>
    <row r="4526" spans="1:10" x14ac:dyDescent="0.35">
      <c r="A4526" t="str">
        <f t="shared" si="71"/>
        <v/>
      </c>
      <c r="B4526" s="36"/>
      <c r="C4526" s="36"/>
      <c r="D4526" s="36"/>
      <c r="E4526" s="36"/>
      <c r="F4526" s="36"/>
      <c r="G4526" s="36"/>
      <c r="H4526" s="36"/>
      <c r="I4526" s="36"/>
      <c r="J4526" s="36"/>
    </row>
    <row r="4527" spans="1:10" x14ac:dyDescent="0.35">
      <c r="A4527" t="str">
        <f t="shared" si="71"/>
        <v/>
      </c>
      <c r="B4527" s="36"/>
      <c r="C4527" s="36"/>
      <c r="D4527" s="36"/>
      <c r="E4527" s="36"/>
      <c r="F4527" s="36"/>
      <c r="G4527" s="36"/>
      <c r="H4527" s="36"/>
      <c r="I4527" s="36"/>
      <c r="J4527" s="36"/>
    </row>
    <row r="4528" spans="1:10" x14ac:dyDescent="0.35">
      <c r="A4528" t="str">
        <f t="shared" si="71"/>
        <v/>
      </c>
      <c r="B4528" s="36"/>
      <c r="C4528" s="36"/>
      <c r="D4528" s="36"/>
      <c r="E4528" s="36"/>
      <c r="F4528" s="36"/>
      <c r="G4528" s="36"/>
      <c r="H4528" s="36"/>
      <c r="I4528" s="36"/>
      <c r="J4528" s="36"/>
    </row>
    <row r="4529" spans="1:10" x14ac:dyDescent="0.35">
      <c r="A4529" t="str">
        <f t="shared" si="71"/>
        <v/>
      </c>
      <c r="B4529" s="36"/>
      <c r="C4529" s="36"/>
      <c r="D4529" s="36"/>
      <c r="E4529" s="36"/>
      <c r="F4529" s="36"/>
      <c r="G4529" s="36"/>
      <c r="H4529" s="36"/>
      <c r="I4529" s="36"/>
      <c r="J4529" s="36"/>
    </row>
    <row r="4530" spans="1:10" x14ac:dyDescent="0.35">
      <c r="A4530" t="str">
        <f t="shared" si="71"/>
        <v/>
      </c>
      <c r="B4530" s="36"/>
      <c r="C4530" s="36"/>
      <c r="D4530" s="36"/>
      <c r="E4530" s="36"/>
      <c r="F4530" s="36"/>
      <c r="G4530" s="36"/>
      <c r="H4530" s="36"/>
      <c r="I4530" s="36"/>
      <c r="J4530" s="36"/>
    </row>
    <row r="4531" spans="1:10" x14ac:dyDescent="0.35">
      <c r="A4531" t="str">
        <f t="shared" si="71"/>
        <v/>
      </c>
      <c r="B4531" s="36"/>
      <c r="C4531" s="36"/>
      <c r="D4531" s="36"/>
      <c r="E4531" s="36"/>
      <c r="F4531" s="36"/>
      <c r="G4531" s="36"/>
      <c r="H4531" s="36"/>
      <c r="I4531" s="36"/>
      <c r="J4531" s="36"/>
    </row>
    <row r="4532" spans="1:10" x14ac:dyDescent="0.35">
      <c r="A4532" t="str">
        <f t="shared" si="71"/>
        <v/>
      </c>
      <c r="B4532" s="36"/>
      <c r="C4532" s="36"/>
      <c r="D4532" s="36"/>
      <c r="E4532" s="36"/>
      <c r="F4532" s="36"/>
      <c r="G4532" s="36"/>
      <c r="H4532" s="36"/>
      <c r="I4532" s="36"/>
      <c r="J4532" s="36"/>
    </row>
    <row r="4533" spans="1:10" x14ac:dyDescent="0.35">
      <c r="A4533" t="str">
        <f t="shared" si="71"/>
        <v/>
      </c>
      <c r="B4533" s="36"/>
      <c r="C4533" s="36"/>
      <c r="D4533" s="36"/>
      <c r="E4533" s="36"/>
      <c r="F4533" s="36"/>
      <c r="G4533" s="36"/>
      <c r="H4533" s="36"/>
      <c r="I4533" s="36"/>
      <c r="J4533" s="36"/>
    </row>
    <row r="4534" spans="1:10" x14ac:dyDescent="0.35">
      <c r="A4534" t="str">
        <f t="shared" si="71"/>
        <v/>
      </c>
      <c r="B4534" s="36"/>
      <c r="C4534" s="36"/>
      <c r="D4534" s="36"/>
      <c r="E4534" s="36"/>
      <c r="F4534" s="36"/>
      <c r="G4534" s="36"/>
      <c r="H4534" s="36"/>
      <c r="I4534" s="36"/>
      <c r="J4534" s="36"/>
    </row>
    <row r="4535" spans="1:10" x14ac:dyDescent="0.35">
      <c r="A4535" t="str">
        <f t="shared" si="71"/>
        <v/>
      </c>
      <c r="B4535" s="36"/>
      <c r="C4535" s="36"/>
      <c r="D4535" s="36"/>
      <c r="E4535" s="36"/>
      <c r="F4535" s="36"/>
      <c r="G4535" s="36"/>
      <c r="H4535" s="36"/>
      <c r="I4535" s="36"/>
      <c r="J4535" s="36"/>
    </row>
    <row r="4536" spans="1:10" x14ac:dyDescent="0.35">
      <c r="A4536" t="str">
        <f t="shared" si="71"/>
        <v/>
      </c>
      <c r="B4536" s="36"/>
      <c r="C4536" s="36"/>
      <c r="D4536" s="36"/>
      <c r="E4536" s="36"/>
      <c r="F4536" s="36"/>
      <c r="G4536" s="36"/>
      <c r="H4536" s="36"/>
      <c r="I4536" s="36"/>
      <c r="J4536" s="36"/>
    </row>
    <row r="4537" spans="1:10" x14ac:dyDescent="0.35">
      <c r="A4537" t="str">
        <f t="shared" si="71"/>
        <v/>
      </c>
      <c r="B4537" s="36"/>
      <c r="C4537" s="36"/>
      <c r="D4537" s="36"/>
      <c r="E4537" s="36"/>
      <c r="F4537" s="36"/>
      <c r="G4537" s="36"/>
      <c r="H4537" s="36"/>
      <c r="I4537" s="36"/>
      <c r="J4537" s="36"/>
    </row>
    <row r="4538" spans="1:10" x14ac:dyDescent="0.35">
      <c r="A4538" t="str">
        <f t="shared" si="71"/>
        <v/>
      </c>
      <c r="B4538" s="36"/>
      <c r="C4538" s="36"/>
      <c r="D4538" s="36"/>
      <c r="E4538" s="36"/>
      <c r="F4538" s="36"/>
      <c r="G4538" s="36"/>
      <c r="H4538" s="36"/>
      <c r="I4538" s="36"/>
      <c r="J4538" s="36"/>
    </row>
    <row r="4539" spans="1:10" x14ac:dyDescent="0.35">
      <c r="A4539" t="str">
        <f t="shared" si="71"/>
        <v/>
      </c>
      <c r="B4539" s="36"/>
      <c r="C4539" s="36"/>
      <c r="D4539" s="36"/>
      <c r="E4539" s="36"/>
      <c r="F4539" s="36"/>
      <c r="G4539" s="36"/>
      <c r="H4539" s="36"/>
      <c r="I4539" s="36"/>
      <c r="J4539" s="36"/>
    </row>
    <row r="4540" spans="1:10" x14ac:dyDescent="0.35">
      <c r="A4540" t="str">
        <f t="shared" si="71"/>
        <v/>
      </c>
      <c r="B4540" s="36"/>
      <c r="C4540" s="36"/>
      <c r="D4540" s="36"/>
      <c r="E4540" s="36"/>
      <c r="F4540" s="36"/>
      <c r="G4540" s="36"/>
      <c r="H4540" s="36"/>
      <c r="I4540" s="36"/>
      <c r="J4540" s="36"/>
    </row>
    <row r="4541" spans="1:10" x14ac:dyDescent="0.35">
      <c r="A4541" t="str">
        <f t="shared" si="71"/>
        <v/>
      </c>
      <c r="B4541" s="36"/>
      <c r="C4541" s="36"/>
      <c r="D4541" s="36"/>
      <c r="E4541" s="36"/>
      <c r="F4541" s="36"/>
      <c r="G4541" s="36"/>
      <c r="H4541" s="36"/>
      <c r="I4541" s="36"/>
      <c r="J4541" s="36"/>
    </row>
    <row r="4542" spans="1:10" x14ac:dyDescent="0.35">
      <c r="A4542" t="str">
        <f t="shared" si="71"/>
        <v/>
      </c>
      <c r="B4542" s="36"/>
      <c r="C4542" s="36"/>
      <c r="D4542" s="36"/>
      <c r="E4542" s="36"/>
      <c r="F4542" s="36"/>
      <c r="G4542" s="36"/>
      <c r="H4542" s="36"/>
      <c r="I4542" s="36"/>
      <c r="J4542" s="36"/>
    </row>
    <row r="4543" spans="1:10" x14ac:dyDescent="0.35">
      <c r="A4543" t="str">
        <f t="shared" si="71"/>
        <v/>
      </c>
      <c r="B4543" s="36"/>
      <c r="C4543" s="36"/>
      <c r="D4543" s="36"/>
      <c r="E4543" s="36"/>
      <c r="F4543" s="36"/>
      <c r="G4543" s="36"/>
      <c r="H4543" s="36"/>
      <c r="I4543" s="36"/>
      <c r="J4543" s="36"/>
    </row>
    <row r="4544" spans="1:10" x14ac:dyDescent="0.35">
      <c r="A4544" t="str">
        <f t="shared" si="71"/>
        <v/>
      </c>
      <c r="B4544" s="36"/>
      <c r="C4544" s="36"/>
      <c r="D4544" s="36"/>
      <c r="E4544" s="36"/>
      <c r="F4544" s="36"/>
      <c r="G4544" s="36"/>
      <c r="H4544" s="36"/>
      <c r="I4544" s="36"/>
      <c r="J4544" s="36"/>
    </row>
    <row r="4545" spans="1:10" x14ac:dyDescent="0.35">
      <c r="A4545" t="str">
        <f t="shared" si="71"/>
        <v/>
      </c>
      <c r="B4545" s="36"/>
      <c r="C4545" s="36"/>
      <c r="D4545" s="36"/>
      <c r="E4545" s="36"/>
      <c r="F4545" s="36"/>
      <c r="G4545" s="36"/>
      <c r="H4545" s="36"/>
      <c r="I4545" s="36"/>
      <c r="J4545" s="36"/>
    </row>
    <row r="4546" spans="1:10" x14ac:dyDescent="0.35">
      <c r="A4546" t="str">
        <f t="shared" si="71"/>
        <v/>
      </c>
      <c r="B4546" s="36"/>
      <c r="C4546" s="36"/>
      <c r="D4546" s="36"/>
      <c r="E4546" s="36"/>
      <c r="F4546" s="36"/>
      <c r="G4546" s="36"/>
      <c r="H4546" s="36"/>
      <c r="I4546" s="36"/>
      <c r="J4546" s="36"/>
    </row>
    <row r="4547" spans="1:10" x14ac:dyDescent="0.35">
      <c r="A4547" t="str">
        <f t="shared" si="71"/>
        <v/>
      </c>
      <c r="B4547" s="36"/>
      <c r="C4547" s="36"/>
      <c r="D4547" s="36"/>
      <c r="E4547" s="36"/>
      <c r="F4547" s="36"/>
      <c r="G4547" s="36"/>
      <c r="H4547" s="36"/>
      <c r="I4547" s="36"/>
      <c r="J4547" s="36"/>
    </row>
    <row r="4548" spans="1:10" x14ac:dyDescent="0.35">
      <c r="A4548" t="str">
        <f t="shared" si="71"/>
        <v/>
      </c>
      <c r="B4548" s="36"/>
      <c r="C4548" s="36"/>
      <c r="D4548" s="36"/>
      <c r="E4548" s="36"/>
      <c r="F4548" s="36"/>
      <c r="G4548" s="36"/>
      <c r="H4548" s="36"/>
      <c r="I4548" s="36"/>
      <c r="J4548" s="36"/>
    </row>
    <row r="4549" spans="1:10" x14ac:dyDescent="0.35">
      <c r="A4549" t="str">
        <f t="shared" si="71"/>
        <v/>
      </c>
      <c r="B4549" s="36"/>
      <c r="C4549" s="36"/>
      <c r="D4549" s="36"/>
      <c r="E4549" s="36"/>
      <c r="F4549" s="36"/>
      <c r="G4549" s="36"/>
      <c r="H4549" s="36"/>
      <c r="I4549" s="36"/>
      <c r="J4549" s="36"/>
    </row>
    <row r="4550" spans="1:10" x14ac:dyDescent="0.35">
      <c r="A4550" t="str">
        <f t="shared" si="71"/>
        <v/>
      </c>
      <c r="B4550" s="36"/>
      <c r="C4550" s="36"/>
      <c r="D4550" s="36"/>
      <c r="E4550" s="36"/>
      <c r="F4550" s="36"/>
      <c r="G4550" s="36"/>
      <c r="H4550" s="36"/>
      <c r="I4550" s="36"/>
      <c r="J4550" s="36"/>
    </row>
    <row r="4551" spans="1:10" x14ac:dyDescent="0.35">
      <c r="A4551" t="str">
        <f t="shared" si="71"/>
        <v/>
      </c>
      <c r="B4551" s="36"/>
      <c r="C4551" s="36"/>
      <c r="D4551" s="36"/>
      <c r="E4551" s="36"/>
      <c r="F4551" s="36"/>
      <c r="G4551" s="36"/>
      <c r="H4551" s="36"/>
      <c r="I4551" s="36"/>
      <c r="J4551" s="36"/>
    </row>
    <row r="4552" spans="1:10" x14ac:dyDescent="0.35">
      <c r="A4552" t="str">
        <f t="shared" si="71"/>
        <v/>
      </c>
      <c r="B4552" s="36"/>
      <c r="C4552" s="36"/>
      <c r="D4552" s="36"/>
      <c r="E4552" s="36"/>
      <c r="F4552" s="36"/>
      <c r="G4552" s="36"/>
      <c r="H4552" s="36"/>
      <c r="I4552" s="36"/>
      <c r="J4552" s="36"/>
    </row>
    <row r="4553" spans="1:10" x14ac:dyDescent="0.35">
      <c r="A4553" t="str">
        <f t="shared" si="71"/>
        <v/>
      </c>
      <c r="B4553" s="36"/>
      <c r="C4553" s="36"/>
      <c r="D4553" s="36"/>
      <c r="E4553" s="36"/>
      <c r="F4553" s="36"/>
      <c r="G4553" s="36"/>
      <c r="H4553" s="36"/>
      <c r="I4553" s="36"/>
      <c r="J4553" s="36"/>
    </row>
    <row r="4554" spans="1:10" x14ac:dyDescent="0.35">
      <c r="A4554" t="str">
        <f t="shared" si="71"/>
        <v/>
      </c>
      <c r="B4554" s="36"/>
      <c r="C4554" s="36"/>
      <c r="D4554" s="36"/>
      <c r="E4554" s="36"/>
      <c r="F4554" s="36"/>
      <c r="G4554" s="36"/>
      <c r="H4554" s="36"/>
      <c r="I4554" s="36"/>
      <c r="J4554" s="36"/>
    </row>
    <row r="4555" spans="1:10" x14ac:dyDescent="0.35">
      <c r="A4555" t="str">
        <f t="shared" si="71"/>
        <v/>
      </c>
      <c r="B4555" s="36"/>
      <c r="C4555" s="36"/>
      <c r="D4555" s="36"/>
      <c r="E4555" s="36"/>
      <c r="F4555" s="36"/>
      <c r="G4555" s="36"/>
      <c r="H4555" s="36"/>
      <c r="I4555" s="36"/>
      <c r="J4555" s="36"/>
    </row>
    <row r="4556" spans="1:10" x14ac:dyDescent="0.35">
      <c r="A4556" t="str">
        <f t="shared" si="71"/>
        <v/>
      </c>
      <c r="B4556" s="36"/>
      <c r="C4556" s="36"/>
      <c r="D4556" s="36"/>
      <c r="E4556" s="36"/>
      <c r="F4556" s="36"/>
      <c r="G4556" s="36"/>
      <c r="H4556" s="36"/>
      <c r="I4556" s="36"/>
      <c r="J4556" s="36"/>
    </row>
    <row r="4557" spans="1:10" x14ac:dyDescent="0.35">
      <c r="A4557" t="str">
        <f t="shared" si="71"/>
        <v/>
      </c>
      <c r="B4557" s="36"/>
      <c r="C4557" s="36"/>
      <c r="D4557" s="36"/>
      <c r="E4557" s="36"/>
      <c r="F4557" s="36"/>
      <c r="G4557" s="36"/>
      <c r="H4557" s="36"/>
      <c r="I4557" s="36"/>
      <c r="J4557" s="36"/>
    </row>
    <row r="4558" spans="1:10" x14ac:dyDescent="0.35">
      <c r="A4558" t="str">
        <f t="shared" si="71"/>
        <v/>
      </c>
      <c r="B4558" s="36"/>
      <c r="C4558" s="36"/>
      <c r="D4558" s="36"/>
      <c r="E4558" s="36"/>
      <c r="F4558" s="36"/>
      <c r="G4558" s="36"/>
      <c r="H4558" s="36"/>
      <c r="I4558" s="36"/>
      <c r="J4558" s="36"/>
    </row>
    <row r="4559" spans="1:10" x14ac:dyDescent="0.35">
      <c r="A4559" t="str">
        <f t="shared" si="71"/>
        <v/>
      </c>
      <c r="B4559" s="36"/>
      <c r="C4559" s="36"/>
      <c r="D4559" s="36"/>
      <c r="E4559" s="36"/>
      <c r="F4559" s="36"/>
      <c r="G4559" s="36"/>
      <c r="H4559" s="36"/>
      <c r="I4559" s="36"/>
      <c r="J4559" s="36"/>
    </row>
    <row r="4560" spans="1:10" x14ac:dyDescent="0.35">
      <c r="A4560" t="str">
        <f t="shared" si="71"/>
        <v/>
      </c>
      <c r="B4560" s="36"/>
      <c r="C4560" s="36"/>
      <c r="D4560" s="36"/>
      <c r="E4560" s="36"/>
      <c r="F4560" s="36"/>
      <c r="G4560" s="36"/>
      <c r="H4560" s="36"/>
      <c r="I4560" s="36"/>
      <c r="J4560" s="36"/>
    </row>
    <row r="4561" spans="1:10" x14ac:dyDescent="0.35">
      <c r="A4561" t="str">
        <f t="shared" si="71"/>
        <v/>
      </c>
      <c r="B4561" s="36"/>
      <c r="C4561" s="36"/>
      <c r="D4561" s="36"/>
      <c r="E4561" s="36"/>
      <c r="F4561" s="36"/>
      <c r="G4561" s="36"/>
      <c r="H4561" s="36"/>
      <c r="I4561" s="36"/>
      <c r="J4561" s="36"/>
    </row>
    <row r="4562" spans="1:10" x14ac:dyDescent="0.35">
      <c r="A4562" t="str">
        <f t="shared" ref="A4562:A4625" si="72">CONCATENATE(B4562,C4562,D4562,E4562)</f>
        <v/>
      </c>
      <c r="B4562" s="36"/>
      <c r="C4562" s="36"/>
      <c r="D4562" s="36"/>
      <c r="E4562" s="36"/>
      <c r="F4562" s="36"/>
      <c r="G4562" s="36"/>
      <c r="H4562" s="36"/>
      <c r="I4562" s="36"/>
      <c r="J4562" s="36"/>
    </row>
    <row r="4563" spans="1:10" x14ac:dyDescent="0.35">
      <c r="A4563" t="str">
        <f t="shared" si="72"/>
        <v/>
      </c>
      <c r="B4563" s="36"/>
      <c r="C4563" s="36"/>
      <c r="D4563" s="36"/>
      <c r="E4563" s="36"/>
      <c r="F4563" s="36"/>
      <c r="G4563" s="36"/>
      <c r="H4563" s="36"/>
      <c r="I4563" s="36"/>
      <c r="J4563" s="36"/>
    </row>
    <row r="4564" spans="1:10" x14ac:dyDescent="0.35">
      <c r="A4564" t="str">
        <f t="shared" si="72"/>
        <v/>
      </c>
      <c r="B4564" s="36"/>
      <c r="C4564" s="36"/>
      <c r="D4564" s="36"/>
      <c r="E4564" s="36"/>
      <c r="F4564" s="36"/>
      <c r="G4564" s="36"/>
      <c r="H4564" s="36"/>
      <c r="I4564" s="36"/>
      <c r="J4564" s="36"/>
    </row>
    <row r="4565" spans="1:10" x14ac:dyDescent="0.35">
      <c r="A4565" t="str">
        <f t="shared" si="72"/>
        <v/>
      </c>
      <c r="B4565" s="36"/>
      <c r="C4565" s="36"/>
      <c r="D4565" s="36"/>
      <c r="E4565" s="36"/>
      <c r="F4565" s="36"/>
      <c r="G4565" s="36"/>
      <c r="H4565" s="36"/>
      <c r="I4565" s="36"/>
      <c r="J4565" s="36"/>
    </row>
    <row r="4566" spans="1:10" x14ac:dyDescent="0.35">
      <c r="A4566" t="str">
        <f t="shared" si="72"/>
        <v/>
      </c>
      <c r="B4566" s="36"/>
      <c r="C4566" s="36"/>
      <c r="D4566" s="36"/>
      <c r="E4566" s="36"/>
      <c r="F4566" s="36"/>
      <c r="G4566" s="36"/>
      <c r="H4566" s="36"/>
      <c r="I4566" s="36"/>
      <c r="J4566" s="36"/>
    </row>
    <row r="4567" spans="1:10" x14ac:dyDescent="0.35">
      <c r="A4567" t="str">
        <f t="shared" si="72"/>
        <v/>
      </c>
      <c r="B4567" s="36"/>
      <c r="C4567" s="36"/>
      <c r="D4567" s="36"/>
      <c r="E4567" s="36"/>
      <c r="F4567" s="36"/>
      <c r="G4567" s="36"/>
      <c r="H4567" s="36"/>
      <c r="I4567" s="36"/>
      <c r="J4567" s="36"/>
    </row>
    <row r="4568" spans="1:10" x14ac:dyDescent="0.35">
      <c r="A4568" t="str">
        <f t="shared" si="72"/>
        <v/>
      </c>
      <c r="B4568" s="36"/>
      <c r="C4568" s="36"/>
      <c r="D4568" s="36"/>
      <c r="E4568" s="36"/>
      <c r="F4568" s="36"/>
      <c r="G4568" s="36"/>
      <c r="H4568" s="36"/>
      <c r="I4568" s="36"/>
      <c r="J4568" s="36"/>
    </row>
    <row r="4569" spans="1:10" x14ac:dyDescent="0.35">
      <c r="A4569" t="str">
        <f t="shared" si="72"/>
        <v/>
      </c>
      <c r="B4569" s="36"/>
      <c r="C4569" s="36"/>
      <c r="D4569" s="36"/>
      <c r="E4569" s="36"/>
      <c r="F4569" s="36"/>
      <c r="G4569" s="36"/>
      <c r="H4569" s="36"/>
      <c r="I4569" s="36"/>
      <c r="J4569" s="36"/>
    </row>
    <row r="4570" spans="1:10" x14ac:dyDescent="0.35">
      <c r="A4570" t="str">
        <f t="shared" si="72"/>
        <v/>
      </c>
      <c r="B4570" s="36"/>
      <c r="C4570" s="36"/>
      <c r="D4570" s="36"/>
      <c r="E4570" s="36"/>
      <c r="F4570" s="36"/>
      <c r="G4570" s="36"/>
      <c r="H4570" s="36"/>
      <c r="I4570" s="36"/>
      <c r="J4570" s="36"/>
    </row>
    <row r="4571" spans="1:10" x14ac:dyDescent="0.35">
      <c r="A4571" t="str">
        <f t="shared" si="72"/>
        <v/>
      </c>
      <c r="B4571" s="36"/>
      <c r="C4571" s="36"/>
      <c r="D4571" s="36"/>
      <c r="E4571" s="36"/>
      <c r="F4571" s="36"/>
      <c r="G4571" s="36"/>
      <c r="H4571" s="36"/>
      <c r="I4571" s="36"/>
      <c r="J4571" s="36"/>
    </row>
    <row r="4572" spans="1:10" x14ac:dyDescent="0.35">
      <c r="A4572" t="str">
        <f t="shared" si="72"/>
        <v/>
      </c>
      <c r="B4572" s="36"/>
      <c r="C4572" s="36"/>
      <c r="D4572" s="36"/>
      <c r="E4572" s="36"/>
      <c r="F4572" s="36"/>
      <c r="G4572" s="36"/>
      <c r="H4572" s="36"/>
      <c r="I4572" s="36"/>
      <c r="J4572" s="36"/>
    </row>
    <row r="4573" spans="1:10" x14ac:dyDescent="0.35">
      <c r="A4573" t="str">
        <f t="shared" si="72"/>
        <v/>
      </c>
      <c r="B4573" s="36"/>
      <c r="C4573" s="36"/>
      <c r="D4573" s="36"/>
      <c r="E4573" s="36"/>
      <c r="F4573" s="36"/>
      <c r="G4573" s="36"/>
      <c r="H4573" s="36"/>
      <c r="I4573" s="36"/>
      <c r="J4573" s="36"/>
    </row>
    <row r="4574" spans="1:10" x14ac:dyDescent="0.35">
      <c r="A4574" t="str">
        <f t="shared" si="72"/>
        <v/>
      </c>
      <c r="B4574" s="36"/>
      <c r="C4574" s="36"/>
      <c r="D4574" s="36"/>
      <c r="E4574" s="36"/>
      <c r="F4574" s="36"/>
      <c r="G4574" s="36"/>
      <c r="H4574" s="36"/>
      <c r="I4574" s="36"/>
      <c r="J4574" s="36"/>
    </row>
    <row r="4575" spans="1:10" x14ac:dyDescent="0.35">
      <c r="A4575" t="str">
        <f t="shared" si="72"/>
        <v/>
      </c>
      <c r="B4575" s="36"/>
      <c r="C4575" s="36"/>
      <c r="D4575" s="36"/>
      <c r="E4575" s="36"/>
      <c r="F4575" s="36"/>
      <c r="G4575" s="36"/>
      <c r="H4575" s="36"/>
      <c r="I4575" s="36"/>
      <c r="J4575" s="36"/>
    </row>
    <row r="4576" spans="1:10" x14ac:dyDescent="0.35">
      <c r="A4576" t="str">
        <f t="shared" si="72"/>
        <v/>
      </c>
      <c r="B4576" s="36"/>
      <c r="C4576" s="36"/>
      <c r="D4576" s="36"/>
      <c r="E4576" s="36"/>
      <c r="F4576" s="36"/>
      <c r="G4576" s="36"/>
      <c r="H4576" s="36"/>
      <c r="I4576" s="36"/>
      <c r="J4576" s="36"/>
    </row>
    <row r="4577" spans="1:10" x14ac:dyDescent="0.35">
      <c r="A4577" t="str">
        <f t="shared" si="72"/>
        <v/>
      </c>
      <c r="B4577" s="36"/>
      <c r="C4577" s="36"/>
      <c r="D4577" s="36"/>
      <c r="E4577" s="36"/>
      <c r="F4577" s="36"/>
      <c r="G4577" s="36"/>
      <c r="H4577" s="36"/>
      <c r="I4577" s="36"/>
      <c r="J4577" s="36"/>
    </row>
    <row r="4578" spans="1:10" x14ac:dyDescent="0.35">
      <c r="A4578" t="str">
        <f t="shared" si="72"/>
        <v/>
      </c>
      <c r="B4578" s="36"/>
      <c r="C4578" s="36"/>
      <c r="D4578" s="36"/>
      <c r="E4578" s="36"/>
      <c r="F4578" s="36"/>
      <c r="G4578" s="36"/>
      <c r="H4578" s="36"/>
      <c r="I4578" s="36"/>
      <c r="J4578" s="36"/>
    </row>
    <row r="4579" spans="1:10" x14ac:dyDescent="0.35">
      <c r="A4579" t="str">
        <f t="shared" si="72"/>
        <v/>
      </c>
      <c r="B4579" s="36"/>
      <c r="C4579" s="36"/>
      <c r="D4579" s="36"/>
      <c r="E4579" s="36"/>
      <c r="F4579" s="36"/>
      <c r="G4579" s="36"/>
      <c r="H4579" s="36"/>
      <c r="I4579" s="36"/>
      <c r="J4579" s="36"/>
    </row>
    <row r="4580" spans="1:10" x14ac:dyDescent="0.35">
      <c r="A4580" t="str">
        <f t="shared" si="72"/>
        <v/>
      </c>
      <c r="B4580" s="36"/>
      <c r="C4580" s="36"/>
      <c r="D4580" s="36"/>
      <c r="E4580" s="36"/>
      <c r="F4580" s="36"/>
      <c r="G4580" s="36"/>
      <c r="H4580" s="36"/>
      <c r="I4580" s="36"/>
      <c r="J4580" s="36"/>
    </row>
    <row r="4581" spans="1:10" x14ac:dyDescent="0.35">
      <c r="A4581" t="str">
        <f t="shared" si="72"/>
        <v/>
      </c>
      <c r="B4581" s="36"/>
      <c r="C4581" s="36"/>
      <c r="D4581" s="36"/>
      <c r="E4581" s="36"/>
      <c r="F4581" s="36"/>
      <c r="G4581" s="36"/>
      <c r="H4581" s="36"/>
      <c r="I4581" s="36"/>
      <c r="J4581" s="36"/>
    </row>
    <row r="4582" spans="1:10" x14ac:dyDescent="0.35">
      <c r="A4582" t="str">
        <f t="shared" si="72"/>
        <v/>
      </c>
      <c r="B4582" s="36"/>
      <c r="C4582" s="36"/>
      <c r="D4582" s="36"/>
      <c r="E4582" s="36"/>
      <c r="F4582" s="36"/>
      <c r="G4582" s="36"/>
      <c r="H4582" s="36"/>
      <c r="I4582" s="36"/>
      <c r="J4582" s="36"/>
    </row>
    <row r="4583" spans="1:10" x14ac:dyDescent="0.35">
      <c r="A4583" t="str">
        <f t="shared" si="72"/>
        <v/>
      </c>
      <c r="B4583" s="36"/>
      <c r="C4583" s="36"/>
      <c r="D4583" s="36"/>
      <c r="E4583" s="36"/>
      <c r="F4583" s="36"/>
      <c r="G4583" s="36"/>
      <c r="H4583" s="36"/>
      <c r="I4583" s="36"/>
      <c r="J4583" s="36"/>
    </row>
    <row r="4584" spans="1:10" x14ac:dyDescent="0.35">
      <c r="A4584" t="str">
        <f t="shared" si="72"/>
        <v/>
      </c>
      <c r="B4584" s="36"/>
      <c r="C4584" s="36"/>
      <c r="D4584" s="36"/>
      <c r="E4584" s="36"/>
      <c r="F4584" s="36"/>
      <c r="G4584" s="36"/>
      <c r="H4584" s="36"/>
      <c r="I4584" s="36"/>
      <c r="J4584" s="36"/>
    </row>
    <row r="4585" spans="1:10" x14ac:dyDescent="0.35">
      <c r="A4585" t="str">
        <f t="shared" si="72"/>
        <v/>
      </c>
      <c r="B4585" s="36"/>
      <c r="C4585" s="36"/>
      <c r="D4585" s="36"/>
      <c r="E4585" s="36"/>
      <c r="F4585" s="36"/>
      <c r="G4585" s="36"/>
      <c r="H4585" s="36"/>
      <c r="I4585" s="36"/>
      <c r="J4585" s="36"/>
    </row>
    <row r="4586" spans="1:10" x14ac:dyDescent="0.35">
      <c r="A4586" t="str">
        <f t="shared" si="72"/>
        <v/>
      </c>
      <c r="B4586" s="36"/>
      <c r="C4586" s="36"/>
      <c r="D4586" s="36"/>
      <c r="E4586" s="36"/>
      <c r="F4586" s="36"/>
      <c r="G4586" s="36"/>
      <c r="H4586" s="36"/>
      <c r="I4586" s="36"/>
      <c r="J4586" s="36"/>
    </row>
    <row r="4587" spans="1:10" x14ac:dyDescent="0.35">
      <c r="A4587" t="str">
        <f t="shared" si="72"/>
        <v/>
      </c>
      <c r="B4587" s="36"/>
      <c r="C4587" s="36"/>
      <c r="D4587" s="36"/>
      <c r="E4587" s="36"/>
      <c r="F4587" s="36"/>
      <c r="G4587" s="36"/>
      <c r="H4587" s="36"/>
      <c r="I4587" s="36"/>
      <c r="J4587" s="36"/>
    </row>
    <row r="4588" spans="1:10" x14ac:dyDescent="0.35">
      <c r="A4588" t="str">
        <f t="shared" si="72"/>
        <v/>
      </c>
      <c r="B4588" s="36"/>
      <c r="C4588" s="36"/>
      <c r="D4588" s="36"/>
      <c r="E4588" s="36"/>
      <c r="F4588" s="36"/>
      <c r="G4588" s="36"/>
      <c r="H4588" s="36"/>
      <c r="I4588" s="36"/>
      <c r="J4588" s="36"/>
    </row>
    <row r="4589" spans="1:10" x14ac:dyDescent="0.35">
      <c r="A4589" t="str">
        <f t="shared" si="72"/>
        <v/>
      </c>
      <c r="B4589" s="36"/>
      <c r="C4589" s="36"/>
      <c r="D4589" s="36"/>
      <c r="E4589" s="36"/>
      <c r="F4589" s="36"/>
      <c r="G4589" s="36"/>
      <c r="H4589" s="36"/>
      <c r="I4589" s="36"/>
      <c r="J4589" s="36"/>
    </row>
    <row r="4590" spans="1:10" x14ac:dyDescent="0.35">
      <c r="A4590" t="str">
        <f t="shared" si="72"/>
        <v/>
      </c>
      <c r="B4590" s="36"/>
      <c r="C4590" s="36"/>
      <c r="D4590" s="36"/>
      <c r="E4590" s="36"/>
      <c r="F4590" s="36"/>
      <c r="G4590" s="36"/>
      <c r="H4590" s="36"/>
      <c r="I4590" s="36"/>
      <c r="J4590" s="36"/>
    </row>
    <row r="4591" spans="1:10" x14ac:dyDescent="0.35">
      <c r="A4591" t="str">
        <f t="shared" si="72"/>
        <v/>
      </c>
      <c r="B4591" s="36"/>
      <c r="C4591" s="36"/>
      <c r="D4591" s="36"/>
      <c r="E4591" s="36"/>
      <c r="F4591" s="36"/>
      <c r="G4591" s="36"/>
      <c r="H4591" s="36"/>
      <c r="I4591" s="36"/>
      <c r="J4591" s="36"/>
    </row>
    <row r="4592" spans="1:10" x14ac:dyDescent="0.35">
      <c r="A4592" t="str">
        <f t="shared" si="72"/>
        <v/>
      </c>
      <c r="B4592" s="36"/>
      <c r="C4592" s="36"/>
      <c r="D4592" s="36"/>
      <c r="E4592" s="36"/>
      <c r="F4592" s="36"/>
      <c r="G4592" s="36"/>
      <c r="H4592" s="36"/>
      <c r="I4592" s="36"/>
      <c r="J4592" s="36"/>
    </row>
    <row r="4593" spans="1:10" x14ac:dyDescent="0.35">
      <c r="A4593" t="str">
        <f t="shared" si="72"/>
        <v/>
      </c>
      <c r="B4593" s="36"/>
      <c r="C4593" s="36"/>
      <c r="D4593" s="36"/>
      <c r="E4593" s="36"/>
      <c r="F4593" s="36"/>
      <c r="G4593" s="36"/>
      <c r="H4593" s="36"/>
      <c r="I4593" s="36"/>
      <c r="J4593" s="36"/>
    </row>
    <row r="4594" spans="1:10" x14ac:dyDescent="0.35">
      <c r="A4594" t="str">
        <f t="shared" si="72"/>
        <v/>
      </c>
      <c r="B4594" s="36"/>
      <c r="C4594" s="36"/>
      <c r="D4594" s="36"/>
      <c r="E4594" s="36"/>
      <c r="F4594" s="36"/>
      <c r="G4594" s="36"/>
      <c r="H4594" s="36"/>
      <c r="I4594" s="36"/>
      <c r="J4594" s="36"/>
    </row>
    <row r="4595" spans="1:10" x14ac:dyDescent="0.35">
      <c r="A4595" t="str">
        <f t="shared" si="72"/>
        <v/>
      </c>
      <c r="B4595" s="36"/>
      <c r="C4595" s="36"/>
      <c r="D4595" s="36"/>
      <c r="E4595" s="36"/>
      <c r="F4595" s="36"/>
      <c r="G4595" s="36"/>
      <c r="H4595" s="36"/>
      <c r="I4595" s="36"/>
      <c r="J4595" s="36"/>
    </row>
    <row r="4596" spans="1:10" x14ac:dyDescent="0.35">
      <c r="A4596" t="str">
        <f t="shared" si="72"/>
        <v/>
      </c>
      <c r="B4596" s="36"/>
      <c r="C4596" s="36"/>
      <c r="D4596" s="36"/>
      <c r="E4596" s="36"/>
      <c r="F4596" s="36"/>
      <c r="G4596" s="36"/>
      <c r="H4596" s="36"/>
      <c r="I4596" s="36"/>
      <c r="J4596" s="36"/>
    </row>
    <row r="4597" spans="1:10" x14ac:dyDescent="0.35">
      <c r="A4597" t="str">
        <f t="shared" si="72"/>
        <v/>
      </c>
      <c r="B4597" s="36"/>
      <c r="C4597" s="36"/>
      <c r="D4597" s="36"/>
      <c r="E4597" s="36"/>
      <c r="F4597" s="36"/>
      <c r="G4597" s="36"/>
      <c r="H4597" s="36"/>
      <c r="I4597" s="36"/>
      <c r="J4597" s="36"/>
    </row>
    <row r="4598" spans="1:10" x14ac:dyDescent="0.35">
      <c r="A4598" t="str">
        <f t="shared" si="72"/>
        <v/>
      </c>
      <c r="B4598" s="36"/>
      <c r="C4598" s="36"/>
      <c r="D4598" s="36"/>
      <c r="E4598" s="36"/>
      <c r="F4598" s="36"/>
      <c r="G4598" s="36"/>
      <c r="H4598" s="36"/>
      <c r="I4598" s="36"/>
      <c r="J4598" s="36"/>
    </row>
    <row r="4599" spans="1:10" x14ac:dyDescent="0.35">
      <c r="A4599" t="str">
        <f t="shared" si="72"/>
        <v/>
      </c>
      <c r="B4599" s="36"/>
      <c r="C4599" s="36"/>
      <c r="D4599" s="36"/>
      <c r="E4599" s="36"/>
      <c r="F4599" s="36"/>
      <c r="G4599" s="36"/>
      <c r="H4599" s="36"/>
      <c r="I4599" s="36"/>
      <c r="J4599" s="36"/>
    </row>
    <row r="4600" spans="1:10" x14ac:dyDescent="0.35">
      <c r="A4600" t="str">
        <f t="shared" si="72"/>
        <v/>
      </c>
      <c r="B4600" s="36"/>
      <c r="C4600" s="36"/>
      <c r="D4600" s="36"/>
      <c r="E4600" s="36"/>
      <c r="F4600" s="36"/>
      <c r="G4600" s="36"/>
      <c r="H4600" s="36"/>
      <c r="I4600" s="36"/>
      <c r="J4600" s="36"/>
    </row>
    <row r="4601" spans="1:10" x14ac:dyDescent="0.35">
      <c r="A4601" t="str">
        <f t="shared" si="72"/>
        <v/>
      </c>
      <c r="B4601" s="36"/>
      <c r="C4601" s="36"/>
      <c r="D4601" s="36"/>
      <c r="E4601" s="36"/>
      <c r="F4601" s="36"/>
      <c r="G4601" s="36"/>
      <c r="H4601" s="36"/>
      <c r="I4601" s="36"/>
      <c r="J4601" s="36"/>
    </row>
    <row r="4602" spans="1:10" x14ac:dyDescent="0.35">
      <c r="A4602" t="str">
        <f t="shared" si="72"/>
        <v/>
      </c>
      <c r="B4602" s="36"/>
      <c r="C4602" s="36"/>
      <c r="D4602" s="36"/>
      <c r="E4602" s="36"/>
      <c r="F4602" s="36"/>
      <c r="G4602" s="36"/>
      <c r="H4602" s="36"/>
      <c r="I4602" s="36"/>
      <c r="J4602" s="36"/>
    </row>
    <row r="4603" spans="1:10" x14ac:dyDescent="0.35">
      <c r="A4603" t="str">
        <f t="shared" si="72"/>
        <v/>
      </c>
      <c r="B4603" s="36"/>
      <c r="C4603" s="36"/>
      <c r="D4603" s="36"/>
      <c r="E4603" s="36"/>
      <c r="F4603" s="36"/>
      <c r="G4603" s="36"/>
      <c r="H4603" s="36"/>
      <c r="I4603" s="36"/>
      <c r="J4603" s="36"/>
    </row>
    <row r="4604" spans="1:10" x14ac:dyDescent="0.35">
      <c r="A4604" t="str">
        <f t="shared" si="72"/>
        <v/>
      </c>
      <c r="B4604" s="36"/>
      <c r="C4604" s="36"/>
      <c r="D4604" s="36"/>
      <c r="E4604" s="36"/>
      <c r="F4604" s="36"/>
      <c r="G4604" s="36"/>
      <c r="H4604" s="36"/>
      <c r="I4604" s="36"/>
      <c r="J4604" s="36"/>
    </row>
    <row r="4605" spans="1:10" x14ac:dyDescent="0.35">
      <c r="A4605" t="str">
        <f t="shared" si="72"/>
        <v/>
      </c>
      <c r="B4605" s="36"/>
      <c r="C4605" s="36"/>
      <c r="D4605" s="36"/>
      <c r="E4605" s="36"/>
      <c r="F4605" s="36"/>
      <c r="G4605" s="36"/>
      <c r="H4605" s="36"/>
      <c r="I4605" s="36"/>
      <c r="J4605" s="36"/>
    </row>
    <row r="4606" spans="1:10" x14ac:dyDescent="0.35">
      <c r="A4606" t="str">
        <f t="shared" si="72"/>
        <v/>
      </c>
      <c r="B4606" s="36"/>
      <c r="C4606" s="36"/>
      <c r="D4606" s="36"/>
      <c r="E4606" s="36"/>
      <c r="F4606" s="36"/>
      <c r="G4606" s="36"/>
      <c r="H4606" s="36"/>
      <c r="I4606" s="36"/>
      <c r="J4606" s="36"/>
    </row>
    <row r="4607" spans="1:10" x14ac:dyDescent="0.35">
      <c r="A4607" t="str">
        <f t="shared" si="72"/>
        <v/>
      </c>
      <c r="B4607" s="36"/>
      <c r="C4607" s="36"/>
      <c r="D4607" s="36"/>
      <c r="E4607" s="36"/>
      <c r="F4607" s="36"/>
      <c r="G4607" s="36"/>
      <c r="H4607" s="36"/>
      <c r="I4607" s="36"/>
      <c r="J4607" s="36"/>
    </row>
    <row r="4608" spans="1:10" x14ac:dyDescent="0.35">
      <c r="A4608" t="str">
        <f t="shared" si="72"/>
        <v/>
      </c>
      <c r="B4608" s="36"/>
      <c r="C4608" s="36"/>
      <c r="D4608" s="36"/>
      <c r="E4608" s="36"/>
      <c r="F4608" s="36"/>
      <c r="G4608" s="36"/>
      <c r="H4608" s="36"/>
      <c r="I4608" s="36"/>
      <c r="J4608" s="36"/>
    </row>
    <row r="4609" spans="1:10" x14ac:dyDescent="0.35">
      <c r="A4609" t="str">
        <f t="shared" si="72"/>
        <v/>
      </c>
      <c r="B4609" s="36"/>
      <c r="C4609" s="36"/>
      <c r="D4609" s="36"/>
      <c r="E4609" s="36"/>
      <c r="F4609" s="36"/>
      <c r="G4609" s="36"/>
      <c r="H4609" s="36"/>
      <c r="I4609" s="36"/>
      <c r="J4609" s="36"/>
    </row>
    <row r="4610" spans="1:10" x14ac:dyDescent="0.35">
      <c r="A4610" t="str">
        <f t="shared" si="72"/>
        <v/>
      </c>
      <c r="B4610" s="36"/>
      <c r="C4610" s="36"/>
      <c r="D4610" s="36"/>
      <c r="E4610" s="36"/>
      <c r="F4610" s="36"/>
      <c r="G4610" s="36"/>
      <c r="H4610" s="36"/>
      <c r="I4610" s="36"/>
      <c r="J4610" s="36"/>
    </row>
    <row r="4611" spans="1:10" x14ac:dyDescent="0.35">
      <c r="A4611" t="str">
        <f t="shared" si="72"/>
        <v/>
      </c>
      <c r="B4611" s="36"/>
      <c r="C4611" s="36"/>
      <c r="D4611" s="36"/>
      <c r="E4611" s="36"/>
      <c r="F4611" s="36"/>
      <c r="G4611" s="36"/>
      <c r="H4611" s="36"/>
      <c r="I4611" s="36"/>
      <c r="J4611" s="36"/>
    </row>
    <row r="4612" spans="1:10" x14ac:dyDescent="0.35">
      <c r="A4612" t="str">
        <f t="shared" si="72"/>
        <v/>
      </c>
      <c r="B4612" s="36"/>
      <c r="C4612" s="36"/>
      <c r="D4612" s="36"/>
      <c r="E4612" s="36"/>
      <c r="F4612" s="36"/>
      <c r="G4612" s="36"/>
      <c r="H4612" s="36"/>
      <c r="I4612" s="36"/>
      <c r="J4612" s="36"/>
    </row>
    <row r="4613" spans="1:10" x14ac:dyDescent="0.35">
      <c r="A4613" t="str">
        <f t="shared" si="72"/>
        <v/>
      </c>
      <c r="B4613" s="36"/>
      <c r="C4613" s="36"/>
      <c r="D4613" s="36"/>
      <c r="E4613" s="36"/>
      <c r="F4613" s="36"/>
      <c r="G4613" s="36"/>
      <c r="H4613" s="36"/>
      <c r="I4613" s="36"/>
      <c r="J4613" s="36"/>
    </row>
    <row r="4614" spans="1:10" x14ac:dyDescent="0.35">
      <c r="A4614" t="str">
        <f t="shared" si="72"/>
        <v/>
      </c>
      <c r="B4614" s="36"/>
      <c r="C4614" s="36"/>
      <c r="D4614" s="36"/>
      <c r="E4614" s="36"/>
      <c r="F4614" s="36"/>
      <c r="G4614" s="36"/>
      <c r="H4614" s="36"/>
      <c r="I4614" s="36"/>
      <c r="J4614" s="36"/>
    </row>
    <row r="4615" spans="1:10" x14ac:dyDescent="0.35">
      <c r="A4615" t="str">
        <f t="shared" si="72"/>
        <v/>
      </c>
      <c r="B4615" s="36"/>
      <c r="C4615" s="36"/>
      <c r="D4615" s="36"/>
      <c r="E4615" s="36"/>
      <c r="F4615" s="36"/>
      <c r="G4615" s="36"/>
      <c r="H4615" s="36"/>
      <c r="I4615" s="36"/>
      <c r="J4615" s="36"/>
    </row>
    <row r="4616" spans="1:10" x14ac:dyDescent="0.35">
      <c r="A4616" t="str">
        <f t="shared" si="72"/>
        <v/>
      </c>
      <c r="B4616" s="36"/>
      <c r="C4616" s="36"/>
      <c r="D4616" s="36"/>
      <c r="E4616" s="36"/>
      <c r="F4616" s="36"/>
      <c r="G4616" s="36"/>
      <c r="H4616" s="36"/>
      <c r="I4616" s="36"/>
      <c r="J4616" s="36"/>
    </row>
    <row r="4617" spans="1:10" x14ac:dyDescent="0.35">
      <c r="A4617" t="str">
        <f t="shared" si="72"/>
        <v/>
      </c>
      <c r="B4617" s="36"/>
      <c r="C4617" s="36"/>
      <c r="D4617" s="36"/>
      <c r="E4617" s="36"/>
      <c r="F4617" s="36"/>
      <c r="G4617" s="36"/>
      <c r="H4617" s="36"/>
      <c r="I4617" s="36"/>
      <c r="J4617" s="36"/>
    </row>
    <row r="4618" spans="1:10" x14ac:dyDescent="0.35">
      <c r="A4618" t="str">
        <f t="shared" si="72"/>
        <v/>
      </c>
      <c r="B4618" s="36"/>
      <c r="C4618" s="36"/>
      <c r="D4618" s="36"/>
      <c r="E4618" s="36"/>
      <c r="F4618" s="36"/>
      <c r="G4618" s="36"/>
      <c r="H4618" s="36"/>
      <c r="I4618" s="36"/>
      <c r="J4618" s="36"/>
    </row>
    <row r="4619" spans="1:10" x14ac:dyDescent="0.35">
      <c r="A4619" t="str">
        <f t="shared" si="72"/>
        <v/>
      </c>
      <c r="B4619" s="36"/>
      <c r="C4619" s="36"/>
      <c r="D4619" s="36"/>
      <c r="E4619" s="36"/>
      <c r="F4619" s="36"/>
      <c r="G4619" s="36"/>
      <c r="H4619" s="36"/>
      <c r="I4619" s="36"/>
      <c r="J4619" s="36"/>
    </row>
    <row r="4620" spans="1:10" x14ac:dyDescent="0.35">
      <c r="A4620" t="str">
        <f t="shared" si="72"/>
        <v/>
      </c>
      <c r="B4620" s="36"/>
      <c r="C4620" s="36"/>
      <c r="D4620" s="36"/>
      <c r="E4620" s="36"/>
      <c r="F4620" s="36"/>
      <c r="G4620" s="36"/>
      <c r="H4620" s="36"/>
      <c r="I4620" s="36"/>
      <c r="J4620" s="36"/>
    </row>
    <row r="4621" spans="1:10" x14ac:dyDescent="0.35">
      <c r="A4621" t="str">
        <f t="shared" si="72"/>
        <v/>
      </c>
      <c r="B4621" s="36"/>
      <c r="C4621" s="36"/>
      <c r="D4621" s="36"/>
      <c r="E4621" s="36"/>
      <c r="F4621" s="36"/>
      <c r="G4621" s="36"/>
      <c r="H4621" s="36"/>
      <c r="I4621" s="36"/>
      <c r="J4621" s="36"/>
    </row>
    <row r="4622" spans="1:10" x14ac:dyDescent="0.35">
      <c r="A4622" t="str">
        <f t="shared" si="72"/>
        <v/>
      </c>
      <c r="B4622" s="36"/>
      <c r="C4622" s="36"/>
      <c r="D4622" s="36"/>
      <c r="E4622" s="36"/>
      <c r="F4622" s="36"/>
      <c r="G4622" s="36"/>
      <c r="H4622" s="36"/>
      <c r="I4622" s="36"/>
      <c r="J4622" s="36"/>
    </row>
    <row r="4623" spans="1:10" x14ac:dyDescent="0.35">
      <c r="A4623" t="str">
        <f t="shared" si="72"/>
        <v/>
      </c>
      <c r="B4623" s="36"/>
      <c r="C4623" s="36"/>
      <c r="D4623" s="36"/>
      <c r="E4623" s="36"/>
      <c r="F4623" s="36"/>
      <c r="G4623" s="36"/>
      <c r="H4623" s="36"/>
      <c r="I4623" s="36"/>
      <c r="J4623" s="36"/>
    </row>
    <row r="4624" spans="1:10" x14ac:dyDescent="0.35">
      <c r="A4624" t="str">
        <f t="shared" si="72"/>
        <v/>
      </c>
      <c r="B4624" s="36"/>
      <c r="C4624" s="36"/>
      <c r="D4624" s="36"/>
      <c r="E4624" s="36"/>
      <c r="F4624" s="36"/>
      <c r="G4624" s="36"/>
      <c r="H4624" s="36"/>
      <c r="I4624" s="36"/>
      <c r="J4624" s="36"/>
    </row>
    <row r="4625" spans="1:10" x14ac:dyDescent="0.35">
      <c r="A4625" t="str">
        <f t="shared" si="72"/>
        <v/>
      </c>
      <c r="B4625" s="36"/>
      <c r="C4625" s="36"/>
      <c r="D4625" s="36"/>
      <c r="E4625" s="36"/>
      <c r="F4625" s="36"/>
      <c r="G4625" s="36"/>
      <c r="H4625" s="36"/>
      <c r="I4625" s="36"/>
      <c r="J4625" s="36"/>
    </row>
    <row r="4626" spans="1:10" x14ac:dyDescent="0.35">
      <c r="A4626" t="str">
        <f t="shared" ref="A4626:A4689" si="73">CONCATENATE(B4626,C4626,D4626,E4626)</f>
        <v/>
      </c>
      <c r="B4626" s="36"/>
      <c r="C4626" s="36"/>
      <c r="D4626" s="36"/>
      <c r="E4626" s="36"/>
      <c r="F4626" s="36"/>
      <c r="G4626" s="36"/>
      <c r="H4626" s="36"/>
      <c r="I4626" s="36"/>
      <c r="J4626" s="36"/>
    </row>
    <row r="4627" spans="1:10" x14ac:dyDescent="0.35">
      <c r="A4627" t="str">
        <f t="shared" si="73"/>
        <v/>
      </c>
      <c r="B4627" s="36"/>
      <c r="C4627" s="36"/>
      <c r="D4627" s="36"/>
      <c r="E4627" s="36"/>
      <c r="F4627" s="36"/>
      <c r="G4627" s="36"/>
      <c r="H4627" s="36"/>
      <c r="I4627" s="36"/>
      <c r="J4627" s="36"/>
    </row>
    <row r="4628" spans="1:10" x14ac:dyDescent="0.35">
      <c r="A4628" t="str">
        <f t="shared" si="73"/>
        <v/>
      </c>
      <c r="B4628" s="36"/>
      <c r="C4628" s="36"/>
      <c r="D4628" s="36"/>
      <c r="E4628" s="36"/>
      <c r="F4628" s="36"/>
      <c r="G4628" s="36"/>
      <c r="H4628" s="36"/>
      <c r="I4628" s="36"/>
      <c r="J4628" s="36"/>
    </row>
    <row r="4629" spans="1:10" x14ac:dyDescent="0.35">
      <c r="A4629" t="str">
        <f t="shared" si="73"/>
        <v/>
      </c>
      <c r="B4629" s="36"/>
      <c r="C4629" s="36"/>
      <c r="D4629" s="36"/>
      <c r="E4629" s="36"/>
      <c r="F4629" s="36"/>
      <c r="G4629" s="36"/>
      <c r="H4629" s="36"/>
      <c r="I4629" s="36"/>
      <c r="J4629" s="36"/>
    </row>
    <row r="4630" spans="1:10" x14ac:dyDescent="0.35">
      <c r="A4630" t="str">
        <f t="shared" si="73"/>
        <v/>
      </c>
      <c r="B4630" s="36"/>
      <c r="C4630" s="36"/>
      <c r="D4630" s="36"/>
      <c r="E4630" s="36"/>
      <c r="F4630" s="36"/>
      <c r="G4630" s="36"/>
      <c r="H4630" s="36"/>
      <c r="I4630" s="36"/>
      <c r="J4630" s="36"/>
    </row>
    <row r="4631" spans="1:10" x14ac:dyDescent="0.35">
      <c r="A4631" t="str">
        <f t="shared" si="73"/>
        <v/>
      </c>
      <c r="B4631" s="36"/>
      <c r="C4631" s="36"/>
      <c r="D4631" s="36"/>
      <c r="E4631" s="36"/>
      <c r="F4631" s="36"/>
      <c r="G4631" s="36"/>
      <c r="H4631" s="36"/>
      <c r="I4631" s="36"/>
      <c r="J4631" s="36"/>
    </row>
    <row r="4632" spans="1:10" x14ac:dyDescent="0.35">
      <c r="A4632" t="str">
        <f t="shared" si="73"/>
        <v/>
      </c>
      <c r="B4632" s="36"/>
      <c r="C4632" s="36"/>
      <c r="D4632" s="36"/>
      <c r="E4632" s="36"/>
      <c r="F4632" s="36"/>
      <c r="G4632" s="36"/>
      <c r="H4632" s="36"/>
      <c r="I4632" s="36"/>
      <c r="J4632" s="36"/>
    </row>
    <row r="4633" spans="1:10" x14ac:dyDescent="0.35">
      <c r="A4633" t="str">
        <f t="shared" si="73"/>
        <v/>
      </c>
      <c r="B4633" s="36"/>
      <c r="C4633" s="36"/>
      <c r="D4633" s="36"/>
      <c r="E4633" s="36"/>
      <c r="F4633" s="36"/>
      <c r="G4633" s="36"/>
      <c r="H4633" s="36"/>
      <c r="I4633" s="36"/>
      <c r="J4633" s="36"/>
    </row>
    <row r="4634" spans="1:10" x14ac:dyDescent="0.35">
      <c r="A4634" t="str">
        <f t="shared" si="73"/>
        <v/>
      </c>
      <c r="B4634" s="36"/>
      <c r="C4634" s="36"/>
      <c r="D4634" s="36"/>
      <c r="E4634" s="36"/>
      <c r="F4634" s="36"/>
      <c r="G4634" s="36"/>
      <c r="H4634" s="36"/>
      <c r="I4634" s="36"/>
      <c r="J4634" s="36"/>
    </row>
    <row r="4635" spans="1:10" x14ac:dyDescent="0.35">
      <c r="A4635" t="str">
        <f t="shared" si="73"/>
        <v/>
      </c>
      <c r="B4635" s="36"/>
      <c r="C4635" s="36"/>
      <c r="D4635" s="36"/>
      <c r="E4635" s="36"/>
      <c r="F4635" s="36"/>
      <c r="G4635" s="36"/>
      <c r="H4635" s="36"/>
      <c r="I4635" s="36"/>
      <c r="J4635" s="36"/>
    </row>
    <row r="4636" spans="1:10" x14ac:dyDescent="0.35">
      <c r="A4636" t="str">
        <f t="shared" si="73"/>
        <v/>
      </c>
      <c r="B4636" s="36"/>
      <c r="C4636" s="36"/>
      <c r="D4636" s="36"/>
      <c r="E4636" s="36"/>
      <c r="F4636" s="36"/>
      <c r="G4636" s="36"/>
      <c r="H4636" s="36"/>
      <c r="I4636" s="36"/>
      <c r="J4636" s="36"/>
    </row>
    <row r="4637" spans="1:10" x14ac:dyDescent="0.35">
      <c r="A4637" t="str">
        <f t="shared" si="73"/>
        <v/>
      </c>
      <c r="B4637" s="36"/>
      <c r="C4637" s="36"/>
      <c r="D4637" s="36"/>
      <c r="E4637" s="36"/>
      <c r="F4637" s="36"/>
      <c r="G4637" s="36"/>
      <c r="H4637" s="36"/>
      <c r="I4637" s="36"/>
      <c r="J4637" s="36"/>
    </row>
    <row r="4638" spans="1:10" x14ac:dyDescent="0.35">
      <c r="A4638" t="str">
        <f t="shared" si="73"/>
        <v/>
      </c>
      <c r="B4638" s="36"/>
      <c r="C4638" s="36"/>
      <c r="D4638" s="36"/>
      <c r="E4638" s="36"/>
      <c r="F4638" s="36"/>
      <c r="G4638" s="36"/>
      <c r="H4638" s="36"/>
      <c r="I4638" s="36"/>
      <c r="J4638" s="36"/>
    </row>
    <row r="4639" spans="1:10" x14ac:dyDescent="0.35">
      <c r="A4639" t="str">
        <f t="shared" si="73"/>
        <v/>
      </c>
      <c r="B4639" s="36"/>
      <c r="C4639" s="36"/>
      <c r="D4639" s="36"/>
      <c r="E4639" s="36"/>
      <c r="F4639" s="36"/>
      <c r="G4639" s="36"/>
      <c r="H4639" s="36"/>
      <c r="I4639" s="36"/>
      <c r="J4639" s="36"/>
    </row>
    <row r="4640" spans="1:10" x14ac:dyDescent="0.35">
      <c r="A4640" t="str">
        <f t="shared" si="73"/>
        <v/>
      </c>
      <c r="B4640" s="36"/>
      <c r="C4640" s="36"/>
      <c r="D4640" s="36"/>
      <c r="E4640" s="36"/>
      <c r="F4640" s="36"/>
      <c r="G4640" s="36"/>
      <c r="H4640" s="36"/>
      <c r="I4640" s="36"/>
      <c r="J4640" s="36"/>
    </row>
    <row r="4641" spans="1:10" x14ac:dyDescent="0.35">
      <c r="A4641" t="str">
        <f t="shared" si="73"/>
        <v/>
      </c>
      <c r="B4641" s="36"/>
      <c r="C4641" s="36"/>
      <c r="D4641" s="36"/>
      <c r="E4641" s="36"/>
      <c r="F4641" s="36"/>
      <c r="G4641" s="36"/>
      <c r="H4641" s="36"/>
      <c r="I4641" s="36"/>
      <c r="J4641" s="36"/>
    </row>
    <row r="4642" spans="1:10" x14ac:dyDescent="0.35">
      <c r="A4642" t="str">
        <f t="shared" si="73"/>
        <v/>
      </c>
      <c r="B4642" s="36"/>
      <c r="C4642" s="36"/>
      <c r="D4642" s="36"/>
      <c r="E4642" s="36"/>
      <c r="F4642" s="36"/>
      <c r="G4642" s="36"/>
      <c r="H4642" s="36"/>
      <c r="I4642" s="36"/>
      <c r="J4642" s="36"/>
    </row>
    <row r="4643" spans="1:10" x14ac:dyDescent="0.35">
      <c r="A4643" t="str">
        <f t="shared" si="73"/>
        <v/>
      </c>
      <c r="B4643" s="36"/>
      <c r="C4643" s="36"/>
      <c r="D4643" s="36"/>
      <c r="E4643" s="36"/>
      <c r="F4643" s="36"/>
      <c r="G4643" s="36"/>
      <c r="H4643" s="36"/>
      <c r="I4643" s="36"/>
      <c r="J4643" s="36"/>
    </row>
    <row r="4644" spans="1:10" x14ac:dyDescent="0.35">
      <c r="A4644" t="str">
        <f t="shared" si="73"/>
        <v/>
      </c>
      <c r="B4644" s="36"/>
      <c r="C4644" s="36"/>
      <c r="D4644" s="36"/>
      <c r="E4644" s="36"/>
      <c r="F4644" s="36"/>
      <c r="G4644" s="36"/>
      <c r="H4644" s="36"/>
      <c r="I4644" s="36"/>
      <c r="J4644" s="36"/>
    </row>
    <row r="4645" spans="1:10" x14ac:dyDescent="0.35">
      <c r="A4645" t="str">
        <f t="shared" si="73"/>
        <v/>
      </c>
      <c r="B4645" s="36"/>
      <c r="C4645" s="36"/>
      <c r="D4645" s="36"/>
      <c r="E4645" s="36"/>
      <c r="F4645" s="36"/>
      <c r="G4645" s="36"/>
      <c r="H4645" s="36"/>
      <c r="I4645" s="36"/>
      <c r="J4645" s="36"/>
    </row>
    <row r="4646" spans="1:10" x14ac:dyDescent="0.35">
      <c r="A4646" t="str">
        <f t="shared" si="73"/>
        <v/>
      </c>
      <c r="B4646" s="36"/>
      <c r="C4646" s="36"/>
      <c r="D4646" s="36"/>
      <c r="E4646" s="36"/>
      <c r="F4646" s="36"/>
      <c r="G4646" s="36"/>
      <c r="H4646" s="36"/>
      <c r="I4646" s="36"/>
      <c r="J4646" s="36"/>
    </row>
    <row r="4647" spans="1:10" x14ac:dyDescent="0.35">
      <c r="A4647" t="str">
        <f t="shared" si="73"/>
        <v/>
      </c>
      <c r="B4647" s="36"/>
      <c r="C4647" s="36"/>
      <c r="D4647" s="36"/>
      <c r="E4647" s="36"/>
      <c r="F4647" s="36"/>
      <c r="G4647" s="36"/>
      <c r="H4647" s="36"/>
      <c r="I4647" s="36"/>
      <c r="J4647" s="36"/>
    </row>
    <row r="4648" spans="1:10" x14ac:dyDescent="0.35">
      <c r="A4648" t="str">
        <f t="shared" si="73"/>
        <v/>
      </c>
      <c r="B4648" s="36"/>
      <c r="C4648" s="36"/>
      <c r="D4648" s="36"/>
      <c r="E4648" s="36"/>
      <c r="F4648" s="36"/>
      <c r="G4648" s="36"/>
      <c r="H4648" s="36"/>
      <c r="I4648" s="36"/>
      <c r="J4648" s="36"/>
    </row>
    <row r="4649" spans="1:10" x14ac:dyDescent="0.35">
      <c r="A4649" t="str">
        <f t="shared" si="73"/>
        <v/>
      </c>
      <c r="B4649" s="36"/>
      <c r="C4649" s="36"/>
      <c r="D4649" s="36"/>
      <c r="E4649" s="36"/>
      <c r="F4649" s="36"/>
      <c r="G4649" s="36"/>
      <c r="H4649" s="36"/>
      <c r="I4649" s="36"/>
      <c r="J4649" s="36"/>
    </row>
    <row r="4650" spans="1:10" x14ac:dyDescent="0.35">
      <c r="A4650" t="str">
        <f t="shared" si="73"/>
        <v/>
      </c>
      <c r="B4650" s="36"/>
      <c r="C4650" s="36"/>
      <c r="D4650" s="36"/>
      <c r="E4650" s="36"/>
      <c r="F4650" s="36"/>
      <c r="G4650" s="36"/>
      <c r="H4650" s="36"/>
      <c r="I4650" s="36"/>
      <c r="J4650" s="36"/>
    </row>
    <row r="4651" spans="1:10" x14ac:dyDescent="0.35">
      <c r="A4651" t="str">
        <f t="shared" si="73"/>
        <v/>
      </c>
      <c r="B4651" s="36"/>
      <c r="C4651" s="36"/>
      <c r="D4651" s="36"/>
      <c r="E4651" s="36"/>
      <c r="F4651" s="36"/>
      <c r="G4651" s="36"/>
      <c r="H4651" s="36"/>
      <c r="I4651" s="36"/>
      <c r="J4651" s="36"/>
    </row>
    <row r="4652" spans="1:10" x14ac:dyDescent="0.35">
      <c r="A4652" t="str">
        <f t="shared" si="73"/>
        <v/>
      </c>
      <c r="B4652" s="36"/>
      <c r="C4652" s="36"/>
      <c r="D4652" s="36"/>
      <c r="E4652" s="36"/>
      <c r="F4652" s="36"/>
      <c r="G4652" s="36"/>
      <c r="H4652" s="36"/>
      <c r="I4652" s="36"/>
      <c r="J4652" s="36"/>
    </row>
    <row r="4653" spans="1:10" x14ac:dyDescent="0.35">
      <c r="A4653" t="str">
        <f t="shared" si="73"/>
        <v/>
      </c>
      <c r="B4653" s="36"/>
      <c r="C4653" s="36"/>
      <c r="D4653" s="36"/>
      <c r="E4653" s="36"/>
      <c r="F4653" s="36"/>
      <c r="G4653" s="36"/>
      <c r="H4653" s="36"/>
      <c r="I4653" s="36"/>
      <c r="J4653" s="36"/>
    </row>
    <row r="4654" spans="1:10" x14ac:dyDescent="0.35">
      <c r="A4654" t="str">
        <f t="shared" si="73"/>
        <v/>
      </c>
      <c r="B4654" s="36"/>
      <c r="C4654" s="36"/>
      <c r="D4654" s="36"/>
      <c r="E4654" s="36"/>
      <c r="F4654" s="36"/>
      <c r="G4654" s="36"/>
      <c r="H4654" s="36"/>
      <c r="I4654" s="36"/>
      <c r="J4654" s="36"/>
    </row>
    <row r="4655" spans="1:10" x14ac:dyDescent="0.35">
      <c r="A4655" t="str">
        <f t="shared" si="73"/>
        <v/>
      </c>
      <c r="B4655" s="36"/>
      <c r="C4655" s="36"/>
      <c r="D4655" s="36"/>
      <c r="E4655" s="36"/>
      <c r="F4655" s="36"/>
      <c r="G4655" s="36"/>
      <c r="H4655" s="36"/>
      <c r="I4655" s="36"/>
      <c r="J4655" s="36"/>
    </row>
    <row r="4656" spans="1:10" x14ac:dyDescent="0.35">
      <c r="A4656" t="str">
        <f t="shared" si="73"/>
        <v/>
      </c>
      <c r="B4656" s="36"/>
      <c r="C4656" s="36"/>
      <c r="D4656" s="36"/>
      <c r="E4656" s="36"/>
      <c r="F4656" s="36"/>
      <c r="G4656" s="36"/>
      <c r="H4656" s="36"/>
      <c r="I4656" s="36"/>
      <c r="J4656" s="36"/>
    </row>
    <row r="4657" spans="1:10" x14ac:dyDescent="0.35">
      <c r="A4657" t="str">
        <f t="shared" si="73"/>
        <v/>
      </c>
      <c r="B4657" s="36"/>
      <c r="C4657" s="36"/>
      <c r="D4657" s="36"/>
      <c r="E4657" s="36"/>
      <c r="F4657" s="36"/>
      <c r="G4657" s="36"/>
      <c r="H4657" s="36"/>
      <c r="I4657" s="36"/>
      <c r="J4657" s="36"/>
    </row>
    <row r="4658" spans="1:10" x14ac:dyDescent="0.35">
      <c r="A4658" t="str">
        <f t="shared" si="73"/>
        <v/>
      </c>
      <c r="B4658" s="36"/>
      <c r="C4658" s="36"/>
      <c r="D4658" s="36"/>
      <c r="E4658" s="36"/>
      <c r="F4658" s="36"/>
      <c r="G4658" s="36"/>
      <c r="H4658" s="36"/>
      <c r="I4658" s="36"/>
      <c r="J4658" s="36"/>
    </row>
    <row r="4659" spans="1:10" x14ac:dyDescent="0.35">
      <c r="A4659" t="str">
        <f t="shared" si="73"/>
        <v/>
      </c>
      <c r="B4659" s="36"/>
      <c r="C4659" s="36"/>
      <c r="D4659" s="36"/>
      <c r="E4659" s="36"/>
      <c r="F4659" s="36"/>
      <c r="G4659" s="36"/>
      <c r="H4659" s="36"/>
      <c r="I4659" s="36"/>
      <c r="J4659" s="36"/>
    </row>
    <row r="4660" spans="1:10" x14ac:dyDescent="0.35">
      <c r="A4660" t="str">
        <f t="shared" si="73"/>
        <v/>
      </c>
      <c r="B4660" s="36"/>
      <c r="C4660" s="36"/>
      <c r="D4660" s="36"/>
      <c r="E4660" s="36"/>
      <c r="F4660" s="36"/>
      <c r="G4660" s="36"/>
      <c r="H4660" s="36"/>
      <c r="I4660" s="36"/>
      <c r="J4660" s="36"/>
    </row>
    <row r="4661" spans="1:10" x14ac:dyDescent="0.35">
      <c r="A4661" t="str">
        <f t="shared" si="73"/>
        <v/>
      </c>
      <c r="B4661" s="36"/>
      <c r="C4661" s="36"/>
      <c r="D4661" s="36"/>
      <c r="E4661" s="36"/>
      <c r="F4661" s="36"/>
      <c r="G4661" s="36"/>
      <c r="H4661" s="36"/>
      <c r="I4661" s="36"/>
      <c r="J4661" s="36"/>
    </row>
    <row r="4662" spans="1:10" x14ac:dyDescent="0.35">
      <c r="A4662" t="str">
        <f t="shared" si="73"/>
        <v/>
      </c>
      <c r="B4662" s="36"/>
      <c r="C4662" s="36"/>
      <c r="D4662" s="36"/>
      <c r="E4662" s="36"/>
      <c r="F4662" s="36"/>
      <c r="G4662" s="36"/>
      <c r="H4662" s="36"/>
      <c r="I4662" s="36"/>
      <c r="J4662" s="36"/>
    </row>
    <row r="4663" spans="1:10" x14ac:dyDescent="0.35">
      <c r="A4663" t="str">
        <f t="shared" si="73"/>
        <v/>
      </c>
      <c r="B4663" s="36"/>
      <c r="C4663" s="36"/>
      <c r="D4663" s="36"/>
      <c r="E4663" s="36"/>
      <c r="F4663" s="36"/>
      <c r="G4663" s="36"/>
      <c r="H4663" s="36"/>
      <c r="I4663" s="36"/>
      <c r="J4663" s="36"/>
    </row>
    <row r="4664" spans="1:10" x14ac:dyDescent="0.35">
      <c r="A4664" t="str">
        <f t="shared" si="73"/>
        <v/>
      </c>
      <c r="B4664" s="36"/>
      <c r="C4664" s="36"/>
      <c r="D4664" s="36"/>
      <c r="E4664" s="36"/>
      <c r="F4664" s="36"/>
      <c r="G4664" s="36"/>
      <c r="H4664" s="36"/>
      <c r="I4664" s="36"/>
      <c r="J4664" s="36"/>
    </row>
    <row r="4665" spans="1:10" x14ac:dyDescent="0.35">
      <c r="A4665" t="str">
        <f t="shared" si="73"/>
        <v/>
      </c>
      <c r="B4665" s="36"/>
      <c r="C4665" s="36"/>
      <c r="D4665" s="36"/>
      <c r="E4665" s="36"/>
      <c r="F4665" s="36"/>
      <c r="G4665" s="36"/>
      <c r="H4665" s="36"/>
      <c r="I4665" s="36"/>
      <c r="J4665" s="36"/>
    </row>
    <row r="4666" spans="1:10" x14ac:dyDescent="0.35">
      <c r="A4666" t="str">
        <f t="shared" si="73"/>
        <v/>
      </c>
      <c r="B4666" s="36"/>
      <c r="C4666" s="36"/>
      <c r="D4666" s="36"/>
      <c r="E4666" s="36"/>
      <c r="F4666" s="36"/>
      <c r="G4666" s="36"/>
      <c r="H4666" s="36"/>
      <c r="I4666" s="36"/>
      <c r="J4666" s="36"/>
    </row>
    <row r="4667" spans="1:10" x14ac:dyDescent="0.35">
      <c r="A4667" t="str">
        <f t="shared" si="73"/>
        <v/>
      </c>
      <c r="B4667" s="36"/>
      <c r="C4667" s="36"/>
      <c r="D4667" s="36"/>
      <c r="E4667" s="36"/>
      <c r="F4667" s="36"/>
      <c r="G4667" s="36"/>
      <c r="H4667" s="36"/>
      <c r="I4667" s="36"/>
      <c r="J4667" s="36"/>
    </row>
    <row r="4668" spans="1:10" x14ac:dyDescent="0.35">
      <c r="A4668" t="str">
        <f t="shared" si="73"/>
        <v/>
      </c>
      <c r="B4668" s="36"/>
      <c r="C4668" s="36"/>
      <c r="D4668" s="36"/>
      <c r="E4668" s="36"/>
      <c r="F4668" s="36"/>
      <c r="G4668" s="36"/>
      <c r="H4668" s="36"/>
      <c r="I4668" s="36"/>
      <c r="J4668" s="36"/>
    </row>
    <row r="4669" spans="1:10" x14ac:dyDescent="0.35">
      <c r="A4669" t="str">
        <f t="shared" si="73"/>
        <v/>
      </c>
      <c r="B4669" s="36"/>
      <c r="C4669" s="36"/>
      <c r="D4669" s="36"/>
      <c r="E4669" s="36"/>
      <c r="F4669" s="36"/>
      <c r="G4669" s="36"/>
      <c r="H4669" s="36"/>
      <c r="I4669" s="36"/>
      <c r="J4669" s="36"/>
    </row>
    <row r="4670" spans="1:10" x14ac:dyDescent="0.35">
      <c r="A4670" t="str">
        <f t="shared" si="73"/>
        <v/>
      </c>
      <c r="B4670" s="36"/>
      <c r="C4670" s="36"/>
      <c r="D4670" s="36"/>
      <c r="E4670" s="36"/>
      <c r="F4670" s="36"/>
      <c r="G4670" s="36"/>
      <c r="H4670" s="36"/>
      <c r="I4670" s="36"/>
      <c r="J4670" s="36"/>
    </row>
    <row r="4671" spans="1:10" x14ac:dyDescent="0.35">
      <c r="A4671" t="str">
        <f t="shared" si="73"/>
        <v/>
      </c>
      <c r="B4671" s="36"/>
      <c r="C4671" s="36"/>
      <c r="D4671" s="36"/>
      <c r="E4671" s="36"/>
      <c r="F4671" s="36"/>
      <c r="G4671" s="36"/>
      <c r="H4671" s="36"/>
      <c r="I4671" s="36"/>
      <c r="J4671" s="36"/>
    </row>
    <row r="4672" spans="1:10" x14ac:dyDescent="0.35">
      <c r="A4672" t="str">
        <f t="shared" si="73"/>
        <v/>
      </c>
      <c r="B4672" s="36"/>
      <c r="C4672" s="36"/>
      <c r="D4672" s="36"/>
      <c r="E4672" s="36"/>
      <c r="F4672" s="36"/>
      <c r="G4672" s="36"/>
      <c r="H4672" s="36"/>
      <c r="I4672" s="36"/>
      <c r="J4672" s="36"/>
    </row>
    <row r="4673" spans="1:10" x14ac:dyDescent="0.35">
      <c r="A4673" t="str">
        <f t="shared" si="73"/>
        <v/>
      </c>
      <c r="B4673" s="36"/>
      <c r="C4673" s="36"/>
      <c r="D4673" s="36"/>
      <c r="E4673" s="36"/>
      <c r="F4673" s="36"/>
      <c r="G4673" s="36"/>
      <c r="H4673" s="36"/>
      <c r="I4673" s="36"/>
      <c r="J4673" s="36"/>
    </row>
    <row r="4674" spans="1:10" x14ac:dyDescent="0.35">
      <c r="A4674" t="str">
        <f t="shared" si="73"/>
        <v/>
      </c>
      <c r="B4674" s="36"/>
      <c r="C4674" s="36"/>
      <c r="D4674" s="36"/>
      <c r="E4674" s="36"/>
      <c r="F4674" s="36"/>
      <c r="G4674" s="36"/>
      <c r="H4674" s="36"/>
      <c r="I4674" s="36"/>
      <c r="J4674" s="36"/>
    </row>
    <row r="4675" spans="1:10" x14ac:dyDescent="0.35">
      <c r="A4675" t="str">
        <f t="shared" si="73"/>
        <v/>
      </c>
      <c r="B4675" s="36"/>
      <c r="C4675" s="36"/>
      <c r="D4675" s="36"/>
      <c r="E4675" s="36"/>
      <c r="F4675" s="36"/>
      <c r="G4675" s="36"/>
      <c r="H4675" s="36"/>
      <c r="I4675" s="36"/>
      <c r="J4675" s="36"/>
    </row>
    <row r="4676" spans="1:10" x14ac:dyDescent="0.35">
      <c r="A4676" t="str">
        <f t="shared" si="73"/>
        <v/>
      </c>
      <c r="B4676" s="36"/>
      <c r="C4676" s="36"/>
      <c r="D4676" s="36"/>
      <c r="E4676" s="36"/>
      <c r="F4676" s="36"/>
      <c r="G4676" s="36"/>
      <c r="H4676" s="36"/>
      <c r="I4676" s="36"/>
      <c r="J4676" s="36"/>
    </row>
    <row r="4677" spans="1:10" x14ac:dyDescent="0.35">
      <c r="A4677" t="str">
        <f t="shared" si="73"/>
        <v/>
      </c>
      <c r="B4677" s="36"/>
      <c r="C4677" s="36"/>
      <c r="D4677" s="36"/>
      <c r="E4677" s="36"/>
      <c r="F4677" s="36"/>
      <c r="G4677" s="36"/>
      <c r="H4677" s="36"/>
      <c r="I4677" s="36"/>
      <c r="J4677" s="36"/>
    </row>
    <row r="4678" spans="1:10" x14ac:dyDescent="0.35">
      <c r="A4678" t="str">
        <f t="shared" si="73"/>
        <v/>
      </c>
      <c r="B4678" s="36"/>
      <c r="C4678" s="36"/>
      <c r="D4678" s="36"/>
      <c r="E4678" s="36"/>
      <c r="F4678" s="36"/>
      <c r="G4678" s="36"/>
      <c r="H4678" s="36"/>
      <c r="I4678" s="36"/>
      <c r="J4678" s="36"/>
    </row>
    <row r="4679" spans="1:10" x14ac:dyDescent="0.35">
      <c r="A4679" t="str">
        <f t="shared" si="73"/>
        <v/>
      </c>
      <c r="B4679" s="36"/>
      <c r="C4679" s="36"/>
      <c r="D4679" s="36"/>
      <c r="E4679" s="36"/>
      <c r="F4679" s="36"/>
      <c r="G4679" s="36"/>
      <c r="H4679" s="36"/>
      <c r="I4679" s="36"/>
      <c r="J4679" s="36"/>
    </row>
    <row r="4680" spans="1:10" x14ac:dyDescent="0.35">
      <c r="A4680" t="str">
        <f t="shared" si="73"/>
        <v/>
      </c>
      <c r="B4680" s="36"/>
      <c r="C4680" s="36"/>
      <c r="D4680" s="36"/>
      <c r="E4680" s="36"/>
      <c r="F4680" s="36"/>
      <c r="G4680" s="36"/>
      <c r="H4680" s="36"/>
      <c r="I4680" s="36"/>
      <c r="J4680" s="36"/>
    </row>
    <row r="4681" spans="1:10" x14ac:dyDescent="0.35">
      <c r="A4681" t="str">
        <f t="shared" si="73"/>
        <v/>
      </c>
      <c r="B4681" s="36"/>
      <c r="C4681" s="36"/>
      <c r="D4681" s="36"/>
      <c r="E4681" s="36"/>
      <c r="F4681" s="36"/>
      <c r="G4681" s="36"/>
      <c r="H4681" s="36"/>
      <c r="I4681" s="36"/>
      <c r="J4681" s="36"/>
    </row>
    <row r="4682" spans="1:10" x14ac:dyDescent="0.35">
      <c r="A4682" t="str">
        <f t="shared" si="73"/>
        <v/>
      </c>
      <c r="B4682" s="36"/>
      <c r="C4682" s="36"/>
      <c r="D4682" s="36"/>
      <c r="E4682" s="36"/>
      <c r="F4682" s="36"/>
      <c r="G4682" s="36"/>
      <c r="H4682" s="36"/>
      <c r="I4682" s="36"/>
      <c r="J4682" s="36"/>
    </row>
    <row r="4683" spans="1:10" x14ac:dyDescent="0.35">
      <c r="A4683" t="str">
        <f t="shared" si="73"/>
        <v/>
      </c>
      <c r="B4683" s="36"/>
      <c r="C4683" s="36"/>
      <c r="D4683" s="36"/>
      <c r="E4683" s="36"/>
      <c r="F4683" s="36"/>
      <c r="G4683" s="36"/>
      <c r="H4683" s="36"/>
      <c r="I4683" s="36"/>
      <c r="J4683" s="36"/>
    </row>
    <row r="4684" spans="1:10" x14ac:dyDescent="0.35">
      <c r="A4684" t="str">
        <f t="shared" si="73"/>
        <v/>
      </c>
      <c r="B4684" s="36"/>
      <c r="C4684" s="36"/>
      <c r="D4684" s="36"/>
      <c r="E4684" s="36"/>
      <c r="F4684" s="36"/>
      <c r="G4684" s="36"/>
      <c r="H4684" s="36"/>
      <c r="I4684" s="36"/>
      <c r="J4684" s="36"/>
    </row>
    <row r="4685" spans="1:10" x14ac:dyDescent="0.35">
      <c r="A4685" t="str">
        <f t="shared" si="73"/>
        <v/>
      </c>
      <c r="B4685" s="36"/>
      <c r="C4685" s="36"/>
      <c r="D4685" s="36"/>
      <c r="E4685" s="36"/>
      <c r="F4685" s="36"/>
      <c r="G4685" s="36"/>
      <c r="H4685" s="36"/>
      <c r="I4685" s="36"/>
      <c r="J4685" s="36"/>
    </row>
    <row r="4686" spans="1:10" x14ac:dyDescent="0.35">
      <c r="A4686" t="str">
        <f t="shared" si="73"/>
        <v/>
      </c>
      <c r="B4686" s="36"/>
      <c r="C4686" s="36"/>
      <c r="D4686" s="36"/>
      <c r="E4686" s="36"/>
      <c r="F4686" s="36"/>
      <c r="G4686" s="36"/>
      <c r="H4686" s="36"/>
      <c r="I4686" s="36"/>
      <c r="J4686" s="36"/>
    </row>
    <row r="4687" spans="1:10" x14ac:dyDescent="0.35">
      <c r="A4687" t="str">
        <f t="shared" si="73"/>
        <v/>
      </c>
      <c r="B4687" s="36"/>
      <c r="C4687" s="36"/>
      <c r="D4687" s="36"/>
      <c r="E4687" s="36"/>
      <c r="F4687" s="36"/>
      <c r="G4687" s="36"/>
      <c r="H4687" s="36"/>
      <c r="I4687" s="36"/>
      <c r="J4687" s="36"/>
    </row>
    <row r="4688" spans="1:10" x14ac:dyDescent="0.35">
      <c r="A4688" t="str">
        <f t="shared" si="73"/>
        <v/>
      </c>
      <c r="B4688" s="36"/>
      <c r="C4688" s="36"/>
      <c r="D4688" s="36"/>
      <c r="E4688" s="36"/>
      <c r="F4688" s="36"/>
      <c r="G4688" s="36"/>
      <c r="H4688" s="36"/>
      <c r="I4688" s="36"/>
      <c r="J4688" s="36"/>
    </row>
    <row r="4689" spans="1:10" x14ac:dyDescent="0.35">
      <c r="A4689" t="str">
        <f t="shared" si="73"/>
        <v/>
      </c>
      <c r="B4689" s="36"/>
      <c r="C4689" s="36"/>
      <c r="D4689" s="36"/>
      <c r="E4689" s="36"/>
      <c r="F4689" s="36"/>
      <c r="G4689" s="36"/>
      <c r="H4689" s="36"/>
      <c r="I4689" s="36"/>
      <c r="J4689" s="36"/>
    </row>
    <row r="4690" spans="1:10" x14ac:dyDescent="0.35">
      <c r="A4690" t="str">
        <f t="shared" ref="A4690:A4753" si="74">CONCATENATE(B4690,C4690,D4690,E4690)</f>
        <v/>
      </c>
      <c r="B4690" s="36"/>
      <c r="C4690" s="36"/>
      <c r="D4690" s="36"/>
      <c r="E4690" s="36"/>
      <c r="F4690" s="36"/>
      <c r="G4690" s="36"/>
      <c r="H4690" s="36"/>
      <c r="I4690" s="36"/>
      <c r="J4690" s="36"/>
    </row>
    <row r="4691" spans="1:10" x14ac:dyDescent="0.35">
      <c r="A4691" t="str">
        <f t="shared" si="74"/>
        <v/>
      </c>
      <c r="B4691" s="36"/>
      <c r="C4691" s="36"/>
      <c r="D4691" s="36"/>
      <c r="E4691" s="36"/>
      <c r="F4691" s="36"/>
      <c r="G4691" s="36"/>
      <c r="H4691" s="36"/>
      <c r="I4691" s="36"/>
      <c r="J4691" s="36"/>
    </row>
    <row r="4692" spans="1:10" x14ac:dyDescent="0.35">
      <c r="A4692" t="str">
        <f t="shared" si="74"/>
        <v/>
      </c>
      <c r="B4692" s="36"/>
      <c r="C4692" s="36"/>
      <c r="D4692" s="36"/>
      <c r="E4692" s="36"/>
      <c r="F4692" s="36"/>
      <c r="G4692" s="36"/>
      <c r="H4692" s="36"/>
      <c r="I4692" s="36"/>
      <c r="J4692" s="36"/>
    </row>
    <row r="4693" spans="1:10" x14ac:dyDescent="0.35">
      <c r="A4693" t="str">
        <f t="shared" si="74"/>
        <v/>
      </c>
      <c r="B4693" s="36"/>
      <c r="C4693" s="36"/>
      <c r="D4693" s="36"/>
      <c r="E4693" s="36"/>
      <c r="F4693" s="36"/>
      <c r="G4693" s="36"/>
      <c r="H4693" s="36"/>
      <c r="I4693" s="36"/>
      <c r="J4693" s="36"/>
    </row>
    <row r="4694" spans="1:10" x14ac:dyDescent="0.35">
      <c r="A4694" t="str">
        <f t="shared" si="74"/>
        <v/>
      </c>
      <c r="B4694" s="36"/>
      <c r="C4694" s="36"/>
      <c r="D4694" s="36"/>
      <c r="E4694" s="36"/>
      <c r="F4694" s="36"/>
      <c r="G4694" s="36"/>
      <c r="H4694" s="36"/>
      <c r="I4694" s="36"/>
      <c r="J4694" s="36"/>
    </row>
    <row r="4695" spans="1:10" x14ac:dyDescent="0.35">
      <c r="A4695" t="str">
        <f t="shared" si="74"/>
        <v/>
      </c>
      <c r="B4695" s="36"/>
      <c r="C4695" s="36"/>
      <c r="D4695" s="36"/>
      <c r="E4695" s="36"/>
      <c r="F4695" s="36"/>
      <c r="G4695" s="36"/>
      <c r="H4695" s="36"/>
      <c r="I4695" s="36"/>
      <c r="J4695" s="36"/>
    </row>
    <row r="4696" spans="1:10" x14ac:dyDescent="0.35">
      <c r="A4696" t="str">
        <f t="shared" si="74"/>
        <v/>
      </c>
      <c r="B4696" s="36"/>
      <c r="C4696" s="36"/>
      <c r="D4696" s="36"/>
      <c r="E4696" s="36"/>
      <c r="F4696" s="36"/>
      <c r="G4696" s="36"/>
      <c r="H4696" s="36"/>
      <c r="I4696" s="36"/>
      <c r="J4696" s="36"/>
    </row>
    <row r="4697" spans="1:10" x14ac:dyDescent="0.35">
      <c r="A4697" t="str">
        <f t="shared" si="74"/>
        <v/>
      </c>
      <c r="B4697" s="36"/>
      <c r="C4697" s="36"/>
      <c r="D4697" s="36"/>
      <c r="E4697" s="36"/>
      <c r="F4697" s="36"/>
      <c r="G4697" s="36"/>
      <c r="H4697" s="36"/>
      <c r="I4697" s="36"/>
      <c r="J4697" s="36"/>
    </row>
    <row r="4698" spans="1:10" x14ac:dyDescent="0.35">
      <c r="A4698" t="str">
        <f t="shared" si="74"/>
        <v/>
      </c>
      <c r="B4698" s="36"/>
      <c r="C4698" s="36"/>
      <c r="D4698" s="36"/>
      <c r="E4698" s="36"/>
      <c r="F4698" s="36"/>
      <c r="G4698" s="36"/>
      <c r="H4698" s="36"/>
      <c r="I4698" s="36"/>
      <c r="J4698" s="36"/>
    </row>
    <row r="4699" spans="1:10" x14ac:dyDescent="0.35">
      <c r="A4699" t="str">
        <f t="shared" si="74"/>
        <v/>
      </c>
      <c r="B4699" s="36"/>
      <c r="C4699" s="36"/>
      <c r="D4699" s="36"/>
      <c r="E4699" s="36"/>
      <c r="F4699" s="36"/>
      <c r="G4699" s="36"/>
      <c r="H4699" s="36"/>
      <c r="I4699" s="36"/>
      <c r="J4699" s="36"/>
    </row>
    <row r="4700" spans="1:10" x14ac:dyDescent="0.35">
      <c r="A4700" t="str">
        <f t="shared" si="74"/>
        <v/>
      </c>
      <c r="B4700" s="36"/>
      <c r="C4700" s="36"/>
      <c r="D4700" s="36"/>
      <c r="E4700" s="36"/>
      <c r="F4700" s="36"/>
      <c r="G4700" s="36"/>
      <c r="H4700" s="36"/>
      <c r="I4700" s="36"/>
      <c r="J4700" s="36"/>
    </row>
    <row r="4701" spans="1:10" x14ac:dyDescent="0.35">
      <c r="A4701" t="str">
        <f t="shared" si="74"/>
        <v/>
      </c>
      <c r="B4701" s="36"/>
      <c r="C4701" s="36"/>
      <c r="D4701" s="36"/>
      <c r="E4701" s="36"/>
      <c r="F4701" s="36"/>
      <c r="G4701" s="36"/>
      <c r="H4701" s="36"/>
      <c r="I4701" s="36"/>
      <c r="J4701" s="36"/>
    </row>
    <row r="4702" spans="1:10" x14ac:dyDescent="0.35">
      <c r="A4702" t="str">
        <f t="shared" si="74"/>
        <v/>
      </c>
      <c r="B4702" s="36"/>
      <c r="C4702" s="36"/>
      <c r="D4702" s="36"/>
      <c r="E4702" s="36"/>
      <c r="F4702" s="36"/>
      <c r="G4702" s="36"/>
      <c r="H4702" s="36"/>
      <c r="I4702" s="36"/>
      <c r="J4702" s="36"/>
    </row>
    <row r="4703" spans="1:10" x14ac:dyDescent="0.35">
      <c r="A4703" t="str">
        <f t="shared" si="74"/>
        <v/>
      </c>
      <c r="B4703" s="36"/>
      <c r="C4703" s="36"/>
      <c r="D4703" s="36"/>
      <c r="E4703" s="36"/>
      <c r="F4703" s="36"/>
      <c r="G4703" s="36"/>
      <c r="H4703" s="36"/>
      <c r="I4703" s="36"/>
      <c r="J4703" s="36"/>
    </row>
    <row r="4704" spans="1:10" x14ac:dyDescent="0.35">
      <c r="A4704" t="str">
        <f t="shared" si="74"/>
        <v/>
      </c>
      <c r="B4704" s="36"/>
      <c r="C4704" s="36"/>
      <c r="D4704" s="36"/>
      <c r="E4704" s="36"/>
      <c r="F4704" s="36"/>
      <c r="G4704" s="36"/>
      <c r="H4704" s="36"/>
      <c r="I4704" s="36"/>
      <c r="J4704" s="36"/>
    </row>
    <row r="4705" spans="1:10" x14ac:dyDescent="0.35">
      <c r="A4705" t="str">
        <f t="shared" si="74"/>
        <v/>
      </c>
      <c r="B4705" s="36"/>
      <c r="C4705" s="36"/>
      <c r="D4705" s="36"/>
      <c r="E4705" s="36"/>
      <c r="F4705" s="36"/>
      <c r="G4705" s="36"/>
      <c r="H4705" s="36"/>
      <c r="I4705" s="36"/>
      <c r="J4705" s="36"/>
    </row>
    <row r="4706" spans="1:10" x14ac:dyDescent="0.35">
      <c r="A4706" t="str">
        <f t="shared" si="74"/>
        <v/>
      </c>
      <c r="B4706" s="36"/>
      <c r="C4706" s="36"/>
      <c r="D4706" s="36"/>
      <c r="E4706" s="36"/>
      <c r="F4706" s="36"/>
      <c r="G4706" s="36"/>
      <c r="H4706" s="36"/>
      <c r="I4706" s="36"/>
      <c r="J4706" s="36"/>
    </row>
    <row r="4707" spans="1:10" x14ac:dyDescent="0.35">
      <c r="A4707" t="str">
        <f t="shared" si="74"/>
        <v/>
      </c>
      <c r="B4707" s="36"/>
      <c r="C4707" s="36"/>
      <c r="D4707" s="36"/>
      <c r="E4707" s="36"/>
      <c r="F4707" s="36"/>
      <c r="G4707" s="36"/>
      <c r="H4707" s="36"/>
      <c r="I4707" s="36"/>
      <c r="J4707" s="36"/>
    </row>
    <row r="4708" spans="1:10" x14ac:dyDescent="0.35">
      <c r="A4708" t="str">
        <f t="shared" si="74"/>
        <v/>
      </c>
      <c r="B4708" s="36"/>
      <c r="C4708" s="36"/>
      <c r="D4708" s="36"/>
      <c r="E4708" s="36"/>
      <c r="F4708" s="36"/>
      <c r="G4708" s="36"/>
      <c r="H4708" s="36"/>
      <c r="I4708" s="36"/>
      <c r="J4708" s="36"/>
    </row>
    <row r="4709" spans="1:10" x14ac:dyDescent="0.35">
      <c r="A4709" t="str">
        <f t="shared" si="74"/>
        <v/>
      </c>
      <c r="B4709" s="36"/>
      <c r="C4709" s="36"/>
      <c r="D4709" s="36"/>
      <c r="E4709" s="36"/>
      <c r="F4709" s="36"/>
      <c r="G4709" s="36"/>
      <c r="H4709" s="36"/>
      <c r="I4709" s="36"/>
      <c r="J4709" s="36"/>
    </row>
    <row r="4710" spans="1:10" x14ac:dyDescent="0.35">
      <c r="A4710" t="str">
        <f t="shared" si="74"/>
        <v/>
      </c>
      <c r="B4710" s="36"/>
      <c r="C4710" s="36"/>
      <c r="D4710" s="36"/>
      <c r="E4710" s="36"/>
      <c r="F4710" s="36"/>
      <c r="G4710" s="36"/>
      <c r="H4710" s="36"/>
      <c r="I4710" s="36"/>
      <c r="J4710" s="36"/>
    </row>
    <row r="4711" spans="1:10" x14ac:dyDescent="0.35">
      <c r="A4711" t="str">
        <f t="shared" si="74"/>
        <v/>
      </c>
      <c r="B4711" s="36"/>
      <c r="C4711" s="36"/>
      <c r="D4711" s="36"/>
      <c r="E4711" s="36"/>
      <c r="F4711" s="36"/>
      <c r="G4711" s="36"/>
      <c r="H4711" s="36"/>
      <c r="I4711" s="36"/>
      <c r="J4711" s="36"/>
    </row>
    <row r="4712" spans="1:10" x14ac:dyDescent="0.35">
      <c r="A4712" t="str">
        <f t="shared" si="74"/>
        <v/>
      </c>
      <c r="B4712" s="36"/>
      <c r="C4712" s="36"/>
      <c r="D4712" s="36"/>
      <c r="E4712" s="36"/>
      <c r="F4712" s="36"/>
      <c r="G4712" s="36"/>
      <c r="H4712" s="36"/>
      <c r="I4712" s="36"/>
      <c r="J4712" s="36"/>
    </row>
    <row r="4713" spans="1:10" x14ac:dyDescent="0.35">
      <c r="A4713" t="str">
        <f t="shared" si="74"/>
        <v/>
      </c>
      <c r="B4713" s="36"/>
      <c r="C4713" s="36"/>
      <c r="D4713" s="36"/>
      <c r="E4713" s="36"/>
      <c r="F4713" s="36"/>
      <c r="G4713" s="36"/>
      <c r="H4713" s="36"/>
      <c r="I4713" s="36"/>
      <c r="J4713" s="36"/>
    </row>
    <row r="4714" spans="1:10" x14ac:dyDescent="0.35">
      <c r="A4714" t="str">
        <f t="shared" si="74"/>
        <v/>
      </c>
      <c r="B4714" s="36"/>
      <c r="C4714" s="36"/>
      <c r="D4714" s="36"/>
      <c r="E4714" s="36"/>
      <c r="F4714" s="36"/>
      <c r="G4714" s="36"/>
      <c r="H4714" s="36"/>
      <c r="I4714" s="36"/>
      <c r="J4714" s="36"/>
    </row>
    <row r="4715" spans="1:10" x14ac:dyDescent="0.35">
      <c r="A4715" t="str">
        <f t="shared" si="74"/>
        <v/>
      </c>
      <c r="B4715" s="36"/>
      <c r="C4715" s="36"/>
      <c r="D4715" s="36"/>
      <c r="E4715" s="36"/>
      <c r="F4715" s="36"/>
      <c r="G4715" s="36"/>
      <c r="H4715" s="36"/>
      <c r="I4715" s="36"/>
      <c r="J4715" s="36"/>
    </row>
    <row r="4716" spans="1:10" x14ac:dyDescent="0.35">
      <c r="A4716" t="str">
        <f t="shared" si="74"/>
        <v/>
      </c>
      <c r="B4716" s="36"/>
      <c r="C4716" s="36"/>
      <c r="D4716" s="36"/>
      <c r="E4716" s="36"/>
      <c r="F4716" s="36"/>
      <c r="G4716" s="36"/>
      <c r="H4716" s="36"/>
      <c r="I4716" s="36"/>
      <c r="J4716" s="36"/>
    </row>
    <row r="4717" spans="1:10" x14ac:dyDescent="0.35">
      <c r="A4717" t="str">
        <f t="shared" si="74"/>
        <v/>
      </c>
      <c r="B4717" s="36"/>
      <c r="C4717" s="36"/>
      <c r="D4717" s="36"/>
      <c r="E4717" s="36"/>
      <c r="F4717" s="36"/>
      <c r="G4717" s="36"/>
      <c r="H4717" s="36"/>
      <c r="I4717" s="36"/>
      <c r="J4717" s="36"/>
    </row>
    <row r="4718" spans="1:10" x14ac:dyDescent="0.35">
      <c r="A4718" t="str">
        <f t="shared" si="74"/>
        <v/>
      </c>
      <c r="B4718" s="36"/>
      <c r="C4718" s="36"/>
      <c r="D4718" s="36"/>
      <c r="E4718" s="36"/>
      <c r="F4718" s="36"/>
      <c r="G4718" s="36"/>
      <c r="H4718" s="36"/>
      <c r="I4718" s="36"/>
      <c r="J4718" s="36"/>
    </row>
    <row r="4719" spans="1:10" x14ac:dyDescent="0.35">
      <c r="A4719" t="str">
        <f t="shared" si="74"/>
        <v/>
      </c>
      <c r="B4719" s="36"/>
      <c r="C4719" s="36"/>
      <c r="D4719" s="36"/>
      <c r="E4719" s="36"/>
      <c r="F4719" s="36"/>
      <c r="G4719" s="36"/>
      <c r="H4719" s="36"/>
      <c r="I4719" s="36"/>
      <c r="J4719" s="36"/>
    </row>
    <row r="4720" spans="1:10" x14ac:dyDescent="0.35">
      <c r="A4720" t="str">
        <f t="shared" si="74"/>
        <v/>
      </c>
      <c r="B4720" s="36"/>
      <c r="C4720" s="36"/>
      <c r="D4720" s="36"/>
      <c r="E4720" s="36"/>
      <c r="F4720" s="36"/>
      <c r="G4720" s="36"/>
      <c r="H4720" s="36"/>
      <c r="I4720" s="36"/>
      <c r="J4720" s="36"/>
    </row>
    <row r="4721" spans="1:10" x14ac:dyDescent="0.35">
      <c r="A4721" t="str">
        <f t="shared" si="74"/>
        <v/>
      </c>
      <c r="B4721" s="36"/>
      <c r="C4721" s="36"/>
      <c r="D4721" s="36"/>
      <c r="E4721" s="36"/>
      <c r="F4721" s="36"/>
      <c r="G4721" s="36"/>
      <c r="H4721" s="36"/>
      <c r="I4721" s="36"/>
      <c r="J4721" s="36"/>
    </row>
    <row r="4722" spans="1:10" x14ac:dyDescent="0.35">
      <c r="A4722" t="str">
        <f t="shared" si="74"/>
        <v/>
      </c>
      <c r="B4722" s="36"/>
      <c r="C4722" s="36"/>
      <c r="D4722" s="36"/>
      <c r="E4722" s="36"/>
      <c r="F4722" s="36"/>
      <c r="G4722" s="36"/>
      <c r="H4722" s="36"/>
      <c r="I4722" s="36"/>
      <c r="J4722" s="36"/>
    </row>
    <row r="4723" spans="1:10" x14ac:dyDescent="0.35">
      <c r="A4723" t="str">
        <f t="shared" si="74"/>
        <v/>
      </c>
      <c r="B4723" s="36"/>
      <c r="C4723" s="36"/>
      <c r="D4723" s="36"/>
      <c r="E4723" s="36"/>
      <c r="F4723" s="36"/>
      <c r="G4723" s="36"/>
      <c r="H4723" s="36"/>
      <c r="I4723" s="36"/>
      <c r="J4723" s="36"/>
    </row>
    <row r="4724" spans="1:10" x14ac:dyDescent="0.35">
      <c r="A4724" t="str">
        <f t="shared" si="74"/>
        <v/>
      </c>
      <c r="B4724" s="36"/>
      <c r="C4724" s="36"/>
      <c r="D4724" s="36"/>
      <c r="E4724" s="36"/>
      <c r="F4724" s="36"/>
      <c r="G4724" s="36"/>
      <c r="H4724" s="36"/>
      <c r="I4724" s="36"/>
      <c r="J4724" s="36"/>
    </row>
    <row r="4725" spans="1:10" x14ac:dyDescent="0.35">
      <c r="A4725" t="str">
        <f t="shared" si="74"/>
        <v/>
      </c>
      <c r="B4725" s="36"/>
      <c r="C4725" s="36"/>
      <c r="D4725" s="36"/>
      <c r="E4725" s="36"/>
      <c r="F4725" s="36"/>
      <c r="G4725" s="36"/>
      <c r="H4725" s="36"/>
      <c r="I4725" s="36"/>
      <c r="J4725" s="36"/>
    </row>
    <row r="4726" spans="1:10" x14ac:dyDescent="0.35">
      <c r="A4726" t="str">
        <f t="shared" si="74"/>
        <v/>
      </c>
      <c r="B4726" s="36"/>
      <c r="C4726" s="36"/>
      <c r="D4726" s="36"/>
      <c r="E4726" s="36"/>
      <c r="F4726" s="36"/>
      <c r="G4726" s="36"/>
      <c r="H4726" s="36"/>
      <c r="I4726" s="36"/>
      <c r="J4726" s="36"/>
    </row>
    <row r="4727" spans="1:10" x14ac:dyDescent="0.35">
      <c r="A4727" t="str">
        <f t="shared" si="74"/>
        <v/>
      </c>
      <c r="B4727" s="36"/>
      <c r="C4727" s="36"/>
      <c r="D4727" s="36"/>
      <c r="E4727" s="36"/>
      <c r="F4727" s="36"/>
      <c r="G4727" s="36"/>
      <c r="H4727" s="36"/>
      <c r="I4727" s="36"/>
      <c r="J4727" s="36"/>
    </row>
    <row r="4728" spans="1:10" x14ac:dyDescent="0.35">
      <c r="A4728" t="str">
        <f t="shared" si="74"/>
        <v/>
      </c>
      <c r="B4728" s="36"/>
      <c r="C4728" s="36"/>
      <c r="D4728" s="36"/>
      <c r="E4728" s="36"/>
      <c r="F4728" s="36"/>
      <c r="G4728" s="36"/>
      <c r="H4728" s="36"/>
      <c r="I4728" s="36"/>
      <c r="J4728" s="36"/>
    </row>
    <row r="4729" spans="1:10" x14ac:dyDescent="0.35">
      <c r="A4729" t="str">
        <f t="shared" si="74"/>
        <v/>
      </c>
      <c r="B4729" s="36"/>
      <c r="C4729" s="36"/>
      <c r="D4729" s="36"/>
      <c r="E4729" s="36"/>
      <c r="F4729" s="36"/>
      <c r="G4729" s="36"/>
      <c r="H4729" s="36"/>
      <c r="I4729" s="36"/>
      <c r="J4729" s="36"/>
    </row>
    <row r="4730" spans="1:10" x14ac:dyDescent="0.35">
      <c r="A4730" t="str">
        <f t="shared" si="74"/>
        <v/>
      </c>
      <c r="B4730" s="36"/>
      <c r="C4730" s="36"/>
      <c r="D4730" s="36"/>
      <c r="E4730" s="36"/>
      <c r="F4730" s="36"/>
      <c r="G4730" s="36"/>
      <c r="H4730" s="36"/>
      <c r="I4730" s="36"/>
      <c r="J4730" s="36"/>
    </row>
    <row r="4731" spans="1:10" x14ac:dyDescent="0.35">
      <c r="A4731" t="str">
        <f t="shared" si="74"/>
        <v/>
      </c>
      <c r="B4731" s="36"/>
      <c r="C4731" s="36"/>
      <c r="D4731" s="36"/>
      <c r="E4731" s="36"/>
      <c r="F4731" s="36"/>
      <c r="G4731" s="36"/>
      <c r="H4731" s="36"/>
      <c r="I4731" s="36"/>
      <c r="J4731" s="36"/>
    </row>
    <row r="4732" spans="1:10" x14ac:dyDescent="0.35">
      <c r="A4732" t="str">
        <f t="shared" si="74"/>
        <v/>
      </c>
      <c r="B4732" s="36"/>
      <c r="C4732" s="36"/>
      <c r="D4732" s="36"/>
      <c r="E4732" s="36"/>
      <c r="F4732" s="36"/>
      <c r="G4732" s="36"/>
      <c r="H4732" s="36"/>
      <c r="I4732" s="36"/>
      <c r="J4732" s="36"/>
    </row>
    <row r="4733" spans="1:10" x14ac:dyDescent="0.35">
      <c r="A4733" t="str">
        <f t="shared" si="74"/>
        <v/>
      </c>
      <c r="B4733" s="36"/>
      <c r="C4733" s="36"/>
      <c r="D4733" s="36"/>
      <c r="E4733" s="36"/>
      <c r="F4733" s="36"/>
      <c r="G4733" s="36"/>
      <c r="H4733" s="36"/>
      <c r="I4733" s="36"/>
      <c r="J4733" s="36"/>
    </row>
    <row r="4734" spans="1:10" x14ac:dyDescent="0.35">
      <c r="A4734" t="str">
        <f t="shared" si="74"/>
        <v/>
      </c>
      <c r="B4734" s="36"/>
      <c r="C4734" s="36"/>
      <c r="D4734" s="36"/>
      <c r="E4734" s="36"/>
      <c r="F4734" s="36"/>
      <c r="G4734" s="36"/>
      <c r="H4734" s="36"/>
      <c r="I4734" s="36"/>
      <c r="J4734" s="36"/>
    </row>
    <row r="4735" spans="1:10" x14ac:dyDescent="0.35">
      <c r="A4735" t="str">
        <f t="shared" si="74"/>
        <v/>
      </c>
      <c r="B4735" s="36"/>
      <c r="C4735" s="36"/>
      <c r="D4735" s="36"/>
      <c r="E4735" s="36"/>
      <c r="F4735" s="36"/>
      <c r="G4735" s="36"/>
      <c r="H4735" s="36"/>
      <c r="I4735" s="36"/>
      <c r="J4735" s="36"/>
    </row>
    <row r="4736" spans="1:10" x14ac:dyDescent="0.35">
      <c r="A4736" t="str">
        <f t="shared" si="74"/>
        <v/>
      </c>
      <c r="B4736" s="36"/>
      <c r="C4736" s="36"/>
      <c r="D4736" s="36"/>
      <c r="E4736" s="36"/>
      <c r="F4736" s="36"/>
      <c r="G4736" s="36"/>
      <c r="H4736" s="36"/>
      <c r="I4736" s="36"/>
      <c r="J4736" s="36"/>
    </row>
    <row r="4737" spans="1:10" x14ac:dyDescent="0.35">
      <c r="A4737" t="str">
        <f t="shared" si="74"/>
        <v/>
      </c>
      <c r="B4737" s="36"/>
      <c r="C4737" s="36"/>
      <c r="D4737" s="36"/>
      <c r="E4737" s="36"/>
      <c r="F4737" s="36"/>
      <c r="G4737" s="36"/>
      <c r="H4737" s="36"/>
      <c r="I4737" s="36"/>
      <c r="J4737" s="36"/>
    </row>
    <row r="4738" spans="1:10" x14ac:dyDescent="0.35">
      <c r="A4738" t="str">
        <f t="shared" si="74"/>
        <v/>
      </c>
      <c r="B4738" s="36"/>
      <c r="C4738" s="36"/>
      <c r="D4738" s="36"/>
      <c r="E4738" s="36"/>
      <c r="F4738" s="36"/>
      <c r="G4738" s="36"/>
      <c r="H4738" s="36"/>
      <c r="I4738" s="36"/>
      <c r="J4738" s="36"/>
    </row>
    <row r="4739" spans="1:10" x14ac:dyDescent="0.35">
      <c r="A4739" t="str">
        <f t="shared" si="74"/>
        <v/>
      </c>
      <c r="B4739" s="36"/>
      <c r="C4739" s="36"/>
      <c r="D4739" s="36"/>
      <c r="E4739" s="36"/>
      <c r="F4739" s="36"/>
      <c r="G4739" s="36"/>
      <c r="H4739" s="36"/>
      <c r="I4739" s="36"/>
      <c r="J4739" s="36"/>
    </row>
    <row r="4740" spans="1:10" x14ac:dyDescent="0.35">
      <c r="A4740" t="str">
        <f t="shared" si="74"/>
        <v/>
      </c>
      <c r="B4740" s="36"/>
      <c r="C4740" s="36"/>
      <c r="D4740" s="36"/>
      <c r="E4740" s="36"/>
      <c r="F4740" s="36"/>
      <c r="G4740" s="36"/>
      <c r="H4740" s="36"/>
      <c r="I4740" s="36"/>
      <c r="J4740" s="36"/>
    </row>
    <row r="4741" spans="1:10" x14ac:dyDescent="0.35">
      <c r="A4741" t="str">
        <f t="shared" si="74"/>
        <v/>
      </c>
      <c r="B4741" s="36"/>
      <c r="C4741" s="36"/>
      <c r="D4741" s="36"/>
      <c r="E4741" s="36"/>
      <c r="F4741" s="36"/>
      <c r="G4741" s="36"/>
      <c r="H4741" s="36"/>
      <c r="I4741" s="36"/>
      <c r="J4741" s="36"/>
    </row>
    <row r="4742" spans="1:10" x14ac:dyDescent="0.35">
      <c r="A4742" t="str">
        <f t="shared" si="74"/>
        <v/>
      </c>
      <c r="B4742" s="36"/>
      <c r="C4742" s="36"/>
      <c r="D4742" s="36"/>
      <c r="E4742" s="36"/>
      <c r="F4742" s="36"/>
      <c r="G4742" s="36"/>
      <c r="H4742" s="36"/>
      <c r="I4742" s="36"/>
      <c r="J4742" s="36"/>
    </row>
    <row r="4743" spans="1:10" x14ac:dyDescent="0.35">
      <c r="A4743" t="str">
        <f t="shared" si="74"/>
        <v/>
      </c>
      <c r="B4743" s="36"/>
      <c r="C4743" s="36"/>
      <c r="D4743" s="36"/>
      <c r="E4743" s="36"/>
      <c r="F4743" s="36"/>
      <c r="G4743" s="36"/>
      <c r="H4743" s="36"/>
      <c r="I4743" s="36"/>
      <c r="J4743" s="36"/>
    </row>
    <row r="4744" spans="1:10" x14ac:dyDescent="0.35">
      <c r="A4744" t="str">
        <f t="shared" si="74"/>
        <v/>
      </c>
      <c r="B4744" s="36"/>
      <c r="C4744" s="36"/>
      <c r="D4744" s="36"/>
      <c r="E4744" s="36"/>
      <c r="F4744" s="36"/>
      <c r="G4744" s="36"/>
      <c r="H4744" s="36"/>
      <c r="I4744" s="36"/>
      <c r="J4744" s="36"/>
    </row>
    <row r="4745" spans="1:10" x14ac:dyDescent="0.35">
      <c r="A4745" t="str">
        <f t="shared" si="74"/>
        <v/>
      </c>
      <c r="B4745" s="36"/>
      <c r="C4745" s="36"/>
      <c r="D4745" s="36"/>
      <c r="E4745" s="36"/>
      <c r="F4745" s="36"/>
      <c r="G4745" s="36"/>
      <c r="H4745" s="36"/>
      <c r="I4745" s="36"/>
      <c r="J4745" s="36"/>
    </row>
    <row r="4746" spans="1:10" x14ac:dyDescent="0.35">
      <c r="A4746" t="str">
        <f t="shared" si="74"/>
        <v/>
      </c>
      <c r="B4746" s="36"/>
      <c r="C4746" s="36"/>
      <c r="D4746" s="36"/>
      <c r="E4746" s="36"/>
      <c r="F4746" s="36"/>
      <c r="G4746" s="36"/>
      <c r="H4746" s="36"/>
      <c r="I4746" s="36"/>
      <c r="J4746" s="36"/>
    </row>
    <row r="4747" spans="1:10" x14ac:dyDescent="0.35">
      <c r="A4747" t="str">
        <f t="shared" si="74"/>
        <v/>
      </c>
      <c r="B4747" s="36"/>
      <c r="C4747" s="36"/>
      <c r="D4747" s="36"/>
      <c r="E4747" s="36"/>
      <c r="F4747" s="36"/>
      <c r="G4747" s="36"/>
      <c r="H4747" s="36"/>
      <c r="I4747" s="36"/>
      <c r="J4747" s="36"/>
    </row>
    <row r="4748" spans="1:10" x14ac:dyDescent="0.35">
      <c r="A4748" t="str">
        <f t="shared" si="74"/>
        <v/>
      </c>
      <c r="B4748" s="36"/>
      <c r="C4748" s="36"/>
      <c r="D4748" s="36"/>
      <c r="E4748" s="36"/>
      <c r="F4748" s="36"/>
      <c r="G4748" s="36"/>
      <c r="H4748" s="36"/>
      <c r="I4748" s="36"/>
      <c r="J4748" s="36"/>
    </row>
    <row r="4749" spans="1:10" x14ac:dyDescent="0.35">
      <c r="A4749" t="str">
        <f t="shared" si="74"/>
        <v/>
      </c>
      <c r="B4749" s="36"/>
      <c r="C4749" s="36"/>
      <c r="D4749" s="36"/>
      <c r="E4749" s="36"/>
      <c r="F4749" s="36"/>
      <c r="G4749" s="36"/>
      <c r="H4749" s="36"/>
      <c r="I4749" s="36"/>
      <c r="J4749" s="36"/>
    </row>
    <row r="4750" spans="1:10" x14ac:dyDescent="0.35">
      <c r="A4750" t="str">
        <f t="shared" si="74"/>
        <v/>
      </c>
      <c r="B4750" s="36"/>
      <c r="C4750" s="36"/>
      <c r="D4750" s="36"/>
      <c r="E4750" s="36"/>
      <c r="F4750" s="36"/>
      <c r="G4750" s="36"/>
      <c r="H4750" s="36"/>
      <c r="I4750" s="36"/>
      <c r="J4750" s="36"/>
    </row>
    <row r="4751" spans="1:10" x14ac:dyDescent="0.35">
      <c r="A4751" t="str">
        <f t="shared" si="74"/>
        <v/>
      </c>
      <c r="B4751" s="36"/>
      <c r="C4751" s="36"/>
      <c r="D4751" s="36"/>
      <c r="E4751" s="36"/>
      <c r="F4751" s="36"/>
      <c r="G4751" s="36"/>
      <c r="H4751" s="36"/>
      <c r="I4751" s="36"/>
      <c r="J4751" s="36"/>
    </row>
    <row r="4752" spans="1:10" x14ac:dyDescent="0.35">
      <c r="A4752" t="str">
        <f t="shared" si="74"/>
        <v/>
      </c>
      <c r="B4752" s="36"/>
      <c r="C4752" s="36"/>
      <c r="D4752" s="36"/>
      <c r="E4752" s="36"/>
      <c r="F4752" s="36"/>
      <c r="G4752" s="36"/>
      <c r="H4752" s="36"/>
      <c r="I4752" s="36"/>
      <c r="J4752" s="36"/>
    </row>
    <row r="4753" spans="1:10" x14ac:dyDescent="0.35">
      <c r="A4753" t="str">
        <f t="shared" si="74"/>
        <v/>
      </c>
      <c r="B4753" s="36"/>
      <c r="C4753" s="36"/>
      <c r="D4753" s="36"/>
      <c r="E4753" s="36"/>
      <c r="F4753" s="36"/>
      <c r="G4753" s="36"/>
      <c r="H4753" s="36"/>
      <c r="I4753" s="36"/>
      <c r="J4753" s="36"/>
    </row>
    <row r="4754" spans="1:10" x14ac:dyDescent="0.35">
      <c r="A4754" t="str">
        <f t="shared" ref="A4754:A4817" si="75">CONCATENATE(B4754,C4754,D4754,E4754)</f>
        <v/>
      </c>
      <c r="B4754" s="36"/>
      <c r="C4754" s="36"/>
      <c r="D4754" s="36"/>
      <c r="E4754" s="36"/>
      <c r="F4754" s="36"/>
      <c r="G4754" s="36"/>
      <c r="H4754" s="36"/>
      <c r="I4754" s="36"/>
      <c r="J4754" s="36"/>
    </row>
    <row r="4755" spans="1:10" x14ac:dyDescent="0.35">
      <c r="A4755" t="str">
        <f t="shared" si="75"/>
        <v/>
      </c>
      <c r="B4755" s="36"/>
      <c r="C4755" s="36"/>
      <c r="D4755" s="36"/>
      <c r="E4755" s="36"/>
      <c r="F4755" s="36"/>
      <c r="G4755" s="36"/>
      <c r="H4755" s="36"/>
      <c r="I4755" s="36"/>
      <c r="J4755" s="36"/>
    </row>
    <row r="4756" spans="1:10" x14ac:dyDescent="0.35">
      <c r="A4756" t="str">
        <f t="shared" si="75"/>
        <v/>
      </c>
      <c r="B4756" s="36"/>
      <c r="C4756" s="36"/>
      <c r="D4756" s="36"/>
      <c r="E4756" s="36"/>
      <c r="F4756" s="36"/>
      <c r="G4756" s="36"/>
      <c r="H4756" s="36"/>
      <c r="I4756" s="36"/>
      <c r="J4756" s="36"/>
    </row>
    <row r="4757" spans="1:10" x14ac:dyDescent="0.35">
      <c r="A4757" t="str">
        <f t="shared" si="75"/>
        <v/>
      </c>
      <c r="B4757" s="36"/>
      <c r="C4757" s="36"/>
      <c r="D4757" s="36"/>
      <c r="E4757" s="36"/>
      <c r="F4757" s="36"/>
      <c r="G4757" s="36"/>
      <c r="H4757" s="36"/>
      <c r="I4757" s="36"/>
      <c r="J4757" s="36"/>
    </row>
    <row r="4758" spans="1:10" x14ac:dyDescent="0.35">
      <c r="A4758" t="str">
        <f t="shared" si="75"/>
        <v/>
      </c>
      <c r="B4758" s="36"/>
      <c r="C4758" s="36"/>
      <c r="D4758" s="36"/>
      <c r="E4758" s="36"/>
      <c r="F4758" s="36"/>
      <c r="G4758" s="36"/>
      <c r="H4758" s="36"/>
      <c r="I4758" s="36"/>
      <c r="J4758" s="36"/>
    </row>
    <row r="4759" spans="1:10" x14ac:dyDescent="0.35">
      <c r="A4759" t="str">
        <f t="shared" si="75"/>
        <v/>
      </c>
      <c r="B4759" s="36"/>
      <c r="C4759" s="36"/>
      <c r="D4759" s="36"/>
      <c r="E4759" s="36"/>
      <c r="F4759" s="36"/>
      <c r="G4759" s="36"/>
      <c r="H4759" s="36"/>
      <c r="I4759" s="36"/>
      <c r="J4759" s="36"/>
    </row>
    <row r="4760" spans="1:10" x14ac:dyDescent="0.35">
      <c r="A4760" t="str">
        <f t="shared" si="75"/>
        <v/>
      </c>
      <c r="B4760" s="36"/>
      <c r="C4760" s="36"/>
      <c r="D4760" s="36"/>
      <c r="E4760" s="36"/>
      <c r="F4760" s="36"/>
      <c r="G4760" s="36"/>
      <c r="H4760" s="36"/>
      <c r="I4760" s="36"/>
      <c r="J4760" s="36"/>
    </row>
    <row r="4761" spans="1:10" x14ac:dyDescent="0.35">
      <c r="A4761" t="str">
        <f t="shared" si="75"/>
        <v/>
      </c>
      <c r="B4761" s="36"/>
      <c r="C4761" s="36"/>
      <c r="D4761" s="36"/>
      <c r="E4761" s="36"/>
      <c r="F4761" s="36"/>
      <c r="G4761" s="36"/>
      <c r="H4761" s="36"/>
      <c r="I4761" s="36"/>
      <c r="J4761" s="36"/>
    </row>
    <row r="4762" spans="1:10" x14ac:dyDescent="0.35">
      <c r="A4762" t="str">
        <f t="shared" si="75"/>
        <v/>
      </c>
      <c r="B4762" s="36"/>
      <c r="C4762" s="36"/>
      <c r="D4762" s="36"/>
      <c r="E4762" s="36"/>
      <c r="F4762" s="36"/>
      <c r="G4762" s="36"/>
      <c r="H4762" s="36"/>
      <c r="I4762" s="36"/>
      <c r="J4762" s="36"/>
    </row>
    <row r="4763" spans="1:10" x14ac:dyDescent="0.35">
      <c r="A4763" t="str">
        <f t="shared" si="75"/>
        <v/>
      </c>
      <c r="B4763" s="36"/>
      <c r="C4763" s="36"/>
      <c r="D4763" s="36"/>
      <c r="E4763" s="36"/>
      <c r="F4763" s="36"/>
      <c r="G4763" s="36"/>
      <c r="H4763" s="36"/>
      <c r="I4763" s="36"/>
      <c r="J4763" s="36"/>
    </row>
    <row r="4764" spans="1:10" x14ac:dyDescent="0.35">
      <c r="A4764" t="str">
        <f t="shared" si="75"/>
        <v/>
      </c>
      <c r="B4764" s="36"/>
      <c r="C4764" s="36"/>
      <c r="D4764" s="36"/>
      <c r="E4764" s="36"/>
      <c r="F4764" s="36"/>
      <c r="G4764" s="36"/>
      <c r="H4764" s="36"/>
      <c r="I4764" s="36"/>
      <c r="J4764" s="36"/>
    </row>
    <row r="4765" spans="1:10" x14ac:dyDescent="0.35">
      <c r="A4765" t="str">
        <f t="shared" si="75"/>
        <v/>
      </c>
      <c r="B4765" s="36"/>
      <c r="C4765" s="36"/>
      <c r="D4765" s="36"/>
      <c r="E4765" s="36"/>
      <c r="F4765" s="36"/>
      <c r="G4765" s="36"/>
      <c r="H4765" s="36"/>
      <c r="I4765" s="36"/>
      <c r="J4765" s="36"/>
    </row>
    <row r="4766" spans="1:10" x14ac:dyDescent="0.35">
      <c r="A4766" t="str">
        <f t="shared" si="75"/>
        <v/>
      </c>
      <c r="B4766" s="36"/>
      <c r="C4766" s="36"/>
      <c r="D4766" s="36"/>
      <c r="E4766" s="36"/>
      <c r="F4766" s="36"/>
      <c r="G4766" s="36"/>
      <c r="H4766" s="36"/>
      <c r="I4766" s="36"/>
      <c r="J4766" s="36"/>
    </row>
    <row r="4767" spans="1:10" x14ac:dyDescent="0.35">
      <c r="A4767" t="str">
        <f t="shared" si="75"/>
        <v/>
      </c>
      <c r="B4767" s="36"/>
      <c r="C4767" s="36"/>
      <c r="D4767" s="36"/>
      <c r="E4767" s="36"/>
      <c r="F4767" s="36"/>
      <c r="G4767" s="36"/>
      <c r="H4767" s="36"/>
      <c r="I4767" s="36"/>
      <c r="J4767" s="36"/>
    </row>
    <row r="4768" spans="1:10" x14ac:dyDescent="0.35">
      <c r="A4768" t="str">
        <f t="shared" si="75"/>
        <v/>
      </c>
      <c r="B4768" s="36"/>
      <c r="C4768" s="36"/>
      <c r="D4768" s="36"/>
      <c r="E4768" s="36"/>
      <c r="F4768" s="36"/>
      <c r="G4768" s="36"/>
      <c r="H4768" s="36"/>
      <c r="I4768" s="36"/>
      <c r="J4768" s="36"/>
    </row>
    <row r="4769" spans="1:10" x14ac:dyDescent="0.35">
      <c r="A4769" t="str">
        <f t="shared" si="75"/>
        <v/>
      </c>
      <c r="B4769" s="36"/>
      <c r="C4769" s="36"/>
      <c r="D4769" s="36"/>
      <c r="E4769" s="36"/>
      <c r="F4769" s="36"/>
      <c r="G4769" s="36"/>
      <c r="H4769" s="36"/>
      <c r="I4769" s="36"/>
      <c r="J4769" s="36"/>
    </row>
    <row r="4770" spans="1:10" x14ac:dyDescent="0.35">
      <c r="A4770" t="str">
        <f t="shared" si="75"/>
        <v/>
      </c>
      <c r="B4770" s="36"/>
      <c r="C4770" s="36"/>
      <c r="D4770" s="36"/>
      <c r="E4770" s="36"/>
      <c r="F4770" s="36"/>
      <c r="G4770" s="36"/>
      <c r="H4770" s="36"/>
      <c r="I4770" s="36"/>
      <c r="J4770" s="36"/>
    </row>
    <row r="4771" spans="1:10" x14ac:dyDescent="0.35">
      <c r="A4771" t="str">
        <f t="shared" si="75"/>
        <v/>
      </c>
      <c r="B4771" s="36"/>
      <c r="C4771" s="36"/>
      <c r="D4771" s="36"/>
      <c r="E4771" s="36"/>
      <c r="F4771" s="36"/>
      <c r="G4771" s="36"/>
      <c r="H4771" s="36"/>
      <c r="I4771" s="36"/>
      <c r="J4771" s="36"/>
    </row>
    <row r="4772" spans="1:10" x14ac:dyDescent="0.35">
      <c r="A4772" t="str">
        <f t="shared" si="75"/>
        <v/>
      </c>
      <c r="B4772" s="36"/>
      <c r="C4772" s="36"/>
      <c r="D4772" s="36"/>
      <c r="E4772" s="36"/>
      <c r="F4772" s="36"/>
      <c r="G4772" s="36"/>
      <c r="H4772" s="36"/>
      <c r="I4772" s="36"/>
      <c r="J4772" s="36"/>
    </row>
    <row r="4773" spans="1:10" x14ac:dyDescent="0.35">
      <c r="A4773" t="str">
        <f t="shared" si="75"/>
        <v/>
      </c>
      <c r="B4773" s="36"/>
      <c r="C4773" s="36"/>
      <c r="D4773" s="36"/>
      <c r="E4773" s="36"/>
      <c r="F4773" s="36"/>
      <c r="G4773" s="36"/>
      <c r="H4773" s="36"/>
      <c r="I4773" s="36"/>
      <c r="J4773" s="36"/>
    </row>
    <row r="4774" spans="1:10" x14ac:dyDescent="0.35">
      <c r="A4774" t="str">
        <f t="shared" si="75"/>
        <v/>
      </c>
      <c r="B4774" s="36"/>
      <c r="C4774" s="36"/>
      <c r="D4774" s="36"/>
      <c r="E4774" s="36"/>
      <c r="F4774" s="36"/>
      <c r="G4774" s="36"/>
      <c r="H4774" s="36"/>
      <c r="I4774" s="36"/>
      <c r="J4774" s="36"/>
    </row>
    <row r="4775" spans="1:10" x14ac:dyDescent="0.35">
      <c r="A4775" t="str">
        <f t="shared" si="75"/>
        <v/>
      </c>
      <c r="B4775" s="36"/>
      <c r="C4775" s="36"/>
      <c r="D4775" s="36"/>
      <c r="E4775" s="36"/>
      <c r="F4775" s="36"/>
      <c r="G4775" s="36"/>
      <c r="H4775" s="36"/>
      <c r="I4775" s="36"/>
      <c r="J4775" s="36"/>
    </row>
    <row r="4776" spans="1:10" x14ac:dyDescent="0.35">
      <c r="A4776" t="str">
        <f t="shared" si="75"/>
        <v/>
      </c>
      <c r="B4776" s="36"/>
      <c r="C4776" s="36"/>
      <c r="D4776" s="36"/>
      <c r="E4776" s="36"/>
      <c r="F4776" s="36"/>
      <c r="G4776" s="36"/>
      <c r="H4776" s="36"/>
      <c r="I4776" s="36"/>
      <c r="J4776" s="36"/>
    </row>
    <row r="4777" spans="1:10" x14ac:dyDescent="0.35">
      <c r="A4777" t="str">
        <f t="shared" si="75"/>
        <v/>
      </c>
      <c r="B4777" s="36"/>
      <c r="C4777" s="36"/>
      <c r="D4777" s="36"/>
      <c r="E4777" s="36"/>
      <c r="F4777" s="36"/>
      <c r="G4777" s="36"/>
      <c r="H4777" s="36"/>
      <c r="I4777" s="36"/>
      <c r="J4777" s="36"/>
    </row>
    <row r="4778" spans="1:10" x14ac:dyDescent="0.35">
      <c r="A4778" t="str">
        <f t="shared" si="75"/>
        <v/>
      </c>
      <c r="B4778" s="36"/>
      <c r="C4778" s="36"/>
      <c r="D4778" s="36"/>
      <c r="E4778" s="36"/>
      <c r="F4778" s="36"/>
      <c r="G4778" s="36"/>
      <c r="H4778" s="36"/>
      <c r="I4778" s="36"/>
      <c r="J4778" s="36"/>
    </row>
    <row r="4779" spans="1:10" x14ac:dyDescent="0.35">
      <c r="A4779" t="str">
        <f t="shared" si="75"/>
        <v/>
      </c>
      <c r="B4779" s="36"/>
      <c r="C4779" s="36"/>
      <c r="D4779" s="36"/>
      <c r="E4779" s="36"/>
      <c r="F4779" s="36"/>
      <c r="G4779" s="36"/>
      <c r="H4779" s="36"/>
      <c r="I4779" s="36"/>
      <c r="J4779" s="36"/>
    </row>
    <row r="4780" spans="1:10" x14ac:dyDescent="0.35">
      <c r="A4780" t="str">
        <f t="shared" si="75"/>
        <v/>
      </c>
      <c r="B4780" s="36"/>
      <c r="C4780" s="36"/>
      <c r="D4780" s="36"/>
      <c r="E4780" s="36"/>
      <c r="F4780" s="36"/>
      <c r="G4780" s="36"/>
      <c r="H4780" s="36"/>
      <c r="I4780" s="36"/>
      <c r="J4780" s="36"/>
    </row>
    <row r="4781" spans="1:10" x14ac:dyDescent="0.35">
      <c r="A4781" t="str">
        <f t="shared" si="75"/>
        <v/>
      </c>
      <c r="B4781" s="36"/>
      <c r="C4781" s="36"/>
      <c r="D4781" s="36"/>
      <c r="E4781" s="36"/>
      <c r="F4781" s="36"/>
      <c r="G4781" s="36"/>
      <c r="H4781" s="36"/>
      <c r="I4781" s="36"/>
      <c r="J4781" s="36"/>
    </row>
    <row r="4782" spans="1:10" x14ac:dyDescent="0.35">
      <c r="A4782" t="str">
        <f t="shared" si="75"/>
        <v/>
      </c>
      <c r="B4782" s="36"/>
      <c r="C4782" s="36"/>
      <c r="D4782" s="36"/>
      <c r="E4782" s="36"/>
      <c r="F4782" s="36"/>
      <c r="G4782" s="36"/>
      <c r="H4782" s="36"/>
      <c r="I4782" s="36"/>
      <c r="J4782" s="36"/>
    </row>
    <row r="4783" spans="1:10" x14ac:dyDescent="0.35">
      <c r="A4783" t="str">
        <f t="shared" si="75"/>
        <v/>
      </c>
      <c r="B4783" s="36"/>
      <c r="C4783" s="36"/>
      <c r="D4783" s="36"/>
      <c r="E4783" s="36"/>
      <c r="F4783" s="36"/>
      <c r="G4783" s="36"/>
      <c r="H4783" s="36"/>
      <c r="I4783" s="36"/>
      <c r="J4783" s="36"/>
    </row>
    <row r="4784" spans="1:10" x14ac:dyDescent="0.35">
      <c r="A4784" t="str">
        <f t="shared" si="75"/>
        <v/>
      </c>
      <c r="B4784" s="36"/>
      <c r="C4784" s="36"/>
      <c r="D4784" s="36"/>
      <c r="E4784" s="36"/>
      <c r="F4784" s="36"/>
      <c r="G4784" s="36"/>
      <c r="H4784" s="36"/>
      <c r="I4784" s="36"/>
      <c r="J4784" s="36"/>
    </row>
    <row r="4785" spans="1:10" x14ac:dyDescent="0.35">
      <c r="A4785" t="str">
        <f t="shared" si="75"/>
        <v/>
      </c>
      <c r="B4785" s="36"/>
      <c r="C4785" s="36"/>
      <c r="D4785" s="36"/>
      <c r="E4785" s="36"/>
      <c r="F4785" s="36"/>
      <c r="G4785" s="36"/>
      <c r="H4785" s="36"/>
      <c r="I4785" s="36"/>
      <c r="J4785" s="36"/>
    </row>
    <row r="4786" spans="1:10" x14ac:dyDescent="0.35">
      <c r="A4786" t="str">
        <f t="shared" si="75"/>
        <v/>
      </c>
      <c r="B4786" s="36"/>
      <c r="C4786" s="36"/>
      <c r="D4786" s="36"/>
      <c r="E4786" s="36"/>
      <c r="F4786" s="36"/>
      <c r="G4786" s="36"/>
      <c r="H4786" s="36"/>
      <c r="I4786" s="36"/>
      <c r="J4786" s="36"/>
    </row>
    <row r="4787" spans="1:10" x14ac:dyDescent="0.35">
      <c r="A4787" t="str">
        <f t="shared" si="75"/>
        <v/>
      </c>
      <c r="B4787" s="36"/>
      <c r="C4787" s="36"/>
      <c r="D4787" s="36"/>
      <c r="E4787" s="36"/>
      <c r="F4787" s="36"/>
      <c r="G4787" s="36"/>
      <c r="H4787" s="36"/>
      <c r="I4787" s="36"/>
      <c r="J4787" s="36"/>
    </row>
    <row r="4788" spans="1:10" x14ac:dyDescent="0.35">
      <c r="A4788" t="str">
        <f t="shared" si="75"/>
        <v/>
      </c>
      <c r="B4788" s="36"/>
      <c r="C4788" s="36"/>
      <c r="D4788" s="36"/>
      <c r="E4788" s="36"/>
      <c r="F4788" s="36"/>
      <c r="G4788" s="36"/>
      <c r="H4788" s="36"/>
      <c r="I4788" s="36"/>
      <c r="J4788" s="36"/>
    </row>
    <row r="4789" spans="1:10" x14ac:dyDescent="0.35">
      <c r="A4789" t="str">
        <f t="shared" si="75"/>
        <v/>
      </c>
      <c r="B4789" s="36"/>
      <c r="C4789" s="36"/>
      <c r="D4789" s="36"/>
      <c r="E4789" s="36"/>
      <c r="F4789" s="36"/>
      <c r="G4789" s="36"/>
      <c r="H4789" s="36"/>
      <c r="I4789" s="36"/>
      <c r="J4789" s="36"/>
    </row>
    <row r="4790" spans="1:10" x14ac:dyDescent="0.35">
      <c r="A4790" t="str">
        <f t="shared" si="75"/>
        <v/>
      </c>
      <c r="B4790" s="36"/>
      <c r="C4790" s="36"/>
      <c r="D4790" s="36"/>
      <c r="E4790" s="36"/>
      <c r="F4790" s="36"/>
      <c r="G4790" s="36"/>
      <c r="H4790" s="36"/>
      <c r="I4790" s="36"/>
      <c r="J4790" s="36"/>
    </row>
    <row r="4791" spans="1:10" x14ac:dyDescent="0.35">
      <c r="A4791" t="str">
        <f t="shared" si="75"/>
        <v/>
      </c>
      <c r="B4791" s="36"/>
      <c r="C4791" s="36"/>
      <c r="D4791" s="36"/>
      <c r="E4791" s="36"/>
      <c r="F4791" s="36"/>
      <c r="G4791" s="36"/>
      <c r="H4791" s="36"/>
      <c r="I4791" s="36"/>
      <c r="J4791" s="36"/>
    </row>
    <row r="4792" spans="1:10" x14ac:dyDescent="0.35">
      <c r="A4792" t="str">
        <f t="shared" si="75"/>
        <v/>
      </c>
      <c r="B4792" s="36"/>
      <c r="C4792" s="36"/>
      <c r="D4792" s="36"/>
      <c r="E4792" s="36"/>
      <c r="F4792" s="36"/>
      <c r="G4792" s="36"/>
      <c r="H4792" s="36"/>
      <c r="I4792" s="36"/>
      <c r="J4792" s="36"/>
    </row>
    <row r="4793" spans="1:10" x14ac:dyDescent="0.35">
      <c r="A4793" t="str">
        <f t="shared" si="75"/>
        <v/>
      </c>
      <c r="B4793" s="36"/>
      <c r="C4793" s="36"/>
      <c r="D4793" s="36"/>
      <c r="E4793" s="36"/>
      <c r="F4793" s="36"/>
      <c r="G4793" s="36"/>
      <c r="H4793" s="36"/>
      <c r="I4793" s="36"/>
      <c r="J4793" s="36"/>
    </row>
    <row r="4794" spans="1:10" x14ac:dyDescent="0.35">
      <c r="A4794" t="str">
        <f t="shared" si="75"/>
        <v/>
      </c>
      <c r="B4794" s="36"/>
      <c r="C4794" s="36"/>
      <c r="D4794" s="36"/>
      <c r="E4794" s="36"/>
      <c r="F4794" s="36"/>
      <c r="G4794" s="36"/>
      <c r="H4794" s="36"/>
      <c r="I4794" s="36"/>
      <c r="J4794" s="36"/>
    </row>
    <row r="4795" spans="1:10" x14ac:dyDescent="0.35">
      <c r="A4795" t="str">
        <f t="shared" si="75"/>
        <v/>
      </c>
      <c r="B4795" s="36"/>
      <c r="C4795" s="36"/>
      <c r="D4795" s="36"/>
      <c r="E4795" s="36"/>
      <c r="F4795" s="36"/>
      <c r="G4795" s="36"/>
      <c r="H4795" s="36"/>
      <c r="I4795" s="36"/>
      <c r="J4795" s="36"/>
    </row>
    <row r="4796" spans="1:10" x14ac:dyDescent="0.35">
      <c r="A4796" t="str">
        <f t="shared" si="75"/>
        <v/>
      </c>
      <c r="B4796" s="36"/>
      <c r="C4796" s="36"/>
      <c r="D4796" s="36"/>
      <c r="E4796" s="36"/>
      <c r="F4796" s="36"/>
      <c r="G4796" s="36"/>
      <c r="H4796" s="36"/>
      <c r="I4796" s="36"/>
      <c r="J4796" s="36"/>
    </row>
    <row r="4797" spans="1:10" x14ac:dyDescent="0.35">
      <c r="A4797" t="str">
        <f t="shared" si="75"/>
        <v/>
      </c>
      <c r="B4797" s="36"/>
      <c r="C4797" s="36"/>
      <c r="D4797" s="36"/>
      <c r="E4797" s="36"/>
      <c r="F4797" s="36"/>
      <c r="G4797" s="36"/>
      <c r="H4797" s="36"/>
      <c r="I4797" s="36"/>
      <c r="J4797" s="36"/>
    </row>
    <row r="4798" spans="1:10" x14ac:dyDescent="0.35">
      <c r="A4798" t="str">
        <f t="shared" si="75"/>
        <v/>
      </c>
      <c r="B4798" s="36"/>
      <c r="C4798" s="36"/>
      <c r="D4798" s="36"/>
      <c r="E4798" s="36"/>
      <c r="F4798" s="36"/>
      <c r="G4798" s="36"/>
      <c r="H4798" s="36"/>
      <c r="I4798" s="36"/>
      <c r="J4798" s="36"/>
    </row>
    <row r="4799" spans="1:10" x14ac:dyDescent="0.35">
      <c r="A4799" t="str">
        <f t="shared" si="75"/>
        <v/>
      </c>
      <c r="B4799" s="36"/>
      <c r="C4799" s="36"/>
      <c r="D4799" s="36"/>
      <c r="E4799" s="36"/>
      <c r="F4799" s="36"/>
      <c r="G4799" s="36"/>
      <c r="H4799" s="36"/>
      <c r="I4799" s="36"/>
      <c r="J4799" s="36"/>
    </row>
    <row r="4800" spans="1:10" x14ac:dyDescent="0.35">
      <c r="A4800" t="str">
        <f t="shared" si="75"/>
        <v/>
      </c>
      <c r="B4800" s="36"/>
      <c r="C4800" s="36"/>
      <c r="D4800" s="36"/>
      <c r="E4800" s="36"/>
      <c r="F4800" s="36"/>
      <c r="G4800" s="36"/>
      <c r="H4800" s="36"/>
      <c r="I4800" s="36"/>
      <c r="J4800" s="36"/>
    </row>
    <row r="4801" spans="1:10" x14ac:dyDescent="0.35">
      <c r="A4801" t="str">
        <f t="shared" si="75"/>
        <v/>
      </c>
      <c r="B4801" s="36"/>
      <c r="C4801" s="36"/>
      <c r="D4801" s="36"/>
      <c r="E4801" s="36"/>
      <c r="F4801" s="36"/>
      <c r="G4801" s="36"/>
      <c r="H4801" s="36"/>
      <c r="I4801" s="36"/>
      <c r="J4801" s="36"/>
    </row>
    <row r="4802" spans="1:10" x14ac:dyDescent="0.35">
      <c r="A4802" t="str">
        <f t="shared" si="75"/>
        <v/>
      </c>
      <c r="B4802" s="36"/>
      <c r="C4802" s="36"/>
      <c r="D4802" s="36"/>
      <c r="E4802" s="36"/>
      <c r="F4802" s="36"/>
      <c r="G4802" s="36"/>
      <c r="H4802" s="36"/>
      <c r="I4802" s="36"/>
      <c r="J4802" s="36"/>
    </row>
    <row r="4803" spans="1:10" x14ac:dyDescent="0.35">
      <c r="A4803" t="str">
        <f t="shared" si="75"/>
        <v/>
      </c>
      <c r="B4803" s="36"/>
      <c r="C4803" s="36"/>
      <c r="D4803" s="36"/>
      <c r="E4803" s="36"/>
      <c r="F4803" s="36"/>
      <c r="G4803" s="36"/>
      <c r="H4803" s="36"/>
      <c r="I4803" s="36"/>
      <c r="J4803" s="36"/>
    </row>
    <row r="4804" spans="1:10" x14ac:dyDescent="0.35">
      <c r="A4804" t="str">
        <f t="shared" si="75"/>
        <v/>
      </c>
      <c r="B4804" s="36"/>
      <c r="C4804" s="36"/>
      <c r="D4804" s="36"/>
      <c r="E4804" s="36"/>
      <c r="F4804" s="36"/>
      <c r="G4804" s="36"/>
      <c r="H4804" s="36"/>
      <c r="I4804" s="36"/>
      <c r="J4804" s="36"/>
    </row>
    <row r="4805" spans="1:10" x14ac:dyDescent="0.35">
      <c r="A4805" t="str">
        <f t="shared" si="75"/>
        <v/>
      </c>
      <c r="B4805" s="36"/>
      <c r="C4805" s="36"/>
      <c r="D4805" s="36"/>
      <c r="E4805" s="36"/>
      <c r="F4805" s="36"/>
      <c r="G4805" s="36"/>
      <c r="H4805" s="36"/>
      <c r="I4805" s="36"/>
      <c r="J4805" s="36"/>
    </row>
    <row r="4806" spans="1:10" x14ac:dyDescent="0.35">
      <c r="A4806" t="str">
        <f t="shared" si="75"/>
        <v/>
      </c>
      <c r="B4806" s="36"/>
      <c r="C4806" s="36"/>
      <c r="D4806" s="36"/>
      <c r="E4806" s="36"/>
      <c r="F4806" s="36"/>
      <c r="G4806" s="36"/>
      <c r="H4806" s="36"/>
      <c r="I4806" s="36"/>
      <c r="J4806" s="36"/>
    </row>
    <row r="4807" spans="1:10" x14ac:dyDescent="0.35">
      <c r="A4807" t="str">
        <f t="shared" si="75"/>
        <v/>
      </c>
      <c r="B4807" s="36"/>
      <c r="C4807" s="36"/>
      <c r="D4807" s="36"/>
      <c r="E4807" s="36"/>
      <c r="F4807" s="36"/>
      <c r="G4807" s="36"/>
      <c r="H4807" s="36"/>
      <c r="I4807" s="36"/>
      <c r="J4807" s="36"/>
    </row>
    <row r="4808" spans="1:10" x14ac:dyDescent="0.35">
      <c r="A4808" t="str">
        <f t="shared" si="75"/>
        <v/>
      </c>
      <c r="B4808" s="36"/>
      <c r="C4808" s="36"/>
      <c r="D4808" s="36"/>
      <c r="E4808" s="36"/>
      <c r="F4808" s="36"/>
      <c r="G4808" s="36"/>
      <c r="H4808" s="36"/>
      <c r="I4808" s="36"/>
      <c r="J4808" s="36"/>
    </row>
    <row r="4809" spans="1:10" x14ac:dyDescent="0.35">
      <c r="A4809" t="str">
        <f t="shared" si="75"/>
        <v/>
      </c>
      <c r="B4809" s="36"/>
      <c r="C4809" s="36"/>
      <c r="D4809" s="36"/>
      <c r="E4809" s="36"/>
      <c r="F4809" s="36"/>
      <c r="G4809" s="36"/>
      <c r="H4809" s="36"/>
      <c r="I4809" s="36"/>
      <c r="J4809" s="36"/>
    </row>
    <row r="4810" spans="1:10" x14ac:dyDescent="0.35">
      <c r="A4810" t="str">
        <f t="shared" si="75"/>
        <v/>
      </c>
      <c r="B4810" s="36"/>
      <c r="C4810" s="36"/>
      <c r="D4810" s="36"/>
      <c r="E4810" s="36"/>
      <c r="F4810" s="36"/>
      <c r="G4810" s="36"/>
      <c r="H4810" s="36"/>
      <c r="I4810" s="36"/>
      <c r="J4810" s="36"/>
    </row>
    <row r="4811" spans="1:10" x14ac:dyDescent="0.35">
      <c r="A4811" t="str">
        <f t="shared" si="75"/>
        <v/>
      </c>
      <c r="B4811" s="36"/>
      <c r="C4811" s="36"/>
      <c r="D4811" s="36"/>
      <c r="E4811" s="36"/>
      <c r="F4811" s="36"/>
      <c r="G4811" s="36"/>
      <c r="H4811" s="36"/>
      <c r="I4811" s="36"/>
      <c r="J4811" s="36"/>
    </row>
    <row r="4812" spans="1:10" x14ac:dyDescent="0.35">
      <c r="A4812" t="str">
        <f t="shared" si="75"/>
        <v/>
      </c>
      <c r="B4812" s="36"/>
      <c r="C4812" s="36"/>
      <c r="D4812" s="36"/>
      <c r="E4812" s="36"/>
      <c r="F4812" s="36"/>
      <c r="G4812" s="36"/>
      <c r="H4812" s="36"/>
      <c r="I4812" s="36"/>
      <c r="J4812" s="36"/>
    </row>
    <row r="4813" spans="1:10" x14ac:dyDescent="0.35">
      <c r="A4813" t="str">
        <f t="shared" si="75"/>
        <v/>
      </c>
      <c r="B4813" s="36"/>
      <c r="C4813" s="36"/>
      <c r="D4813" s="36"/>
      <c r="E4813" s="36"/>
      <c r="F4813" s="36"/>
      <c r="G4813" s="36"/>
      <c r="H4813" s="36"/>
      <c r="I4813" s="36"/>
      <c r="J4813" s="36"/>
    </row>
    <row r="4814" spans="1:10" x14ac:dyDescent="0.35">
      <c r="A4814" t="str">
        <f t="shared" si="75"/>
        <v/>
      </c>
      <c r="B4814" s="36"/>
      <c r="C4814" s="36"/>
      <c r="D4814" s="36"/>
      <c r="E4814" s="36"/>
      <c r="F4814" s="36"/>
      <c r="G4814" s="36"/>
      <c r="H4814" s="36"/>
      <c r="I4814" s="36"/>
      <c r="J4814" s="36"/>
    </row>
    <row r="4815" spans="1:10" x14ac:dyDescent="0.35">
      <c r="A4815" t="str">
        <f t="shared" si="75"/>
        <v/>
      </c>
      <c r="B4815" s="36"/>
      <c r="C4815" s="36"/>
      <c r="D4815" s="36"/>
      <c r="E4815" s="36"/>
      <c r="F4815" s="36"/>
      <c r="G4815" s="36"/>
      <c r="H4815" s="36"/>
      <c r="I4815" s="36"/>
      <c r="J4815" s="36"/>
    </row>
    <row r="4816" spans="1:10" x14ac:dyDescent="0.35">
      <c r="A4816" t="str">
        <f t="shared" si="75"/>
        <v/>
      </c>
      <c r="B4816" s="36"/>
      <c r="C4816" s="36"/>
      <c r="D4816" s="36"/>
      <c r="E4816" s="36"/>
      <c r="F4816" s="36"/>
      <c r="G4816" s="36"/>
      <c r="H4816" s="36"/>
      <c r="I4816" s="36"/>
      <c r="J4816" s="36"/>
    </row>
    <row r="4817" spans="1:10" x14ac:dyDescent="0.35">
      <c r="A4817" t="str">
        <f t="shared" si="75"/>
        <v/>
      </c>
      <c r="B4817" s="36"/>
      <c r="C4817" s="36"/>
      <c r="D4817" s="36"/>
      <c r="E4817" s="36"/>
      <c r="F4817" s="36"/>
      <c r="G4817" s="36"/>
      <c r="H4817" s="36"/>
      <c r="I4817" s="36"/>
      <c r="J4817" s="36"/>
    </row>
    <row r="4818" spans="1:10" x14ac:dyDescent="0.35">
      <c r="A4818" t="str">
        <f t="shared" ref="A4818:A4881" si="76">CONCATENATE(B4818,C4818,D4818,E4818)</f>
        <v/>
      </c>
      <c r="B4818" s="36"/>
      <c r="C4818" s="36"/>
      <c r="D4818" s="36"/>
      <c r="E4818" s="36"/>
      <c r="F4818" s="36"/>
      <c r="G4818" s="36"/>
      <c r="H4818" s="36"/>
      <c r="I4818" s="36"/>
      <c r="J4818" s="36"/>
    </row>
    <row r="4819" spans="1:10" x14ac:dyDescent="0.35">
      <c r="A4819" t="str">
        <f t="shared" si="76"/>
        <v/>
      </c>
      <c r="B4819" s="36"/>
      <c r="C4819" s="36"/>
      <c r="D4819" s="36"/>
      <c r="E4819" s="36"/>
      <c r="F4819" s="36"/>
      <c r="G4819" s="36"/>
      <c r="H4819" s="36"/>
      <c r="I4819" s="36"/>
      <c r="J4819" s="36"/>
    </row>
    <row r="4820" spans="1:10" x14ac:dyDescent="0.35">
      <c r="A4820" t="str">
        <f t="shared" si="76"/>
        <v/>
      </c>
      <c r="B4820" s="36"/>
      <c r="C4820" s="36"/>
      <c r="D4820" s="36"/>
      <c r="E4820" s="36"/>
      <c r="F4820" s="36"/>
      <c r="G4820" s="36"/>
      <c r="H4820" s="36"/>
      <c r="I4820" s="36"/>
      <c r="J4820" s="36"/>
    </row>
    <row r="4821" spans="1:10" x14ac:dyDescent="0.35">
      <c r="A4821" t="str">
        <f t="shared" si="76"/>
        <v/>
      </c>
      <c r="B4821" s="36"/>
      <c r="C4821" s="36"/>
      <c r="D4821" s="36"/>
      <c r="E4821" s="36"/>
      <c r="F4821" s="36"/>
      <c r="G4821" s="36"/>
      <c r="H4821" s="36"/>
      <c r="I4821" s="36"/>
      <c r="J4821" s="36"/>
    </row>
    <row r="4822" spans="1:10" x14ac:dyDescent="0.35">
      <c r="A4822" t="str">
        <f t="shared" si="76"/>
        <v/>
      </c>
      <c r="B4822" s="36"/>
      <c r="C4822" s="36"/>
      <c r="D4822" s="36"/>
      <c r="E4822" s="36"/>
      <c r="F4822" s="36"/>
      <c r="G4822" s="36"/>
      <c r="H4822" s="36"/>
      <c r="I4822" s="36"/>
      <c r="J4822" s="36"/>
    </row>
    <row r="4823" spans="1:10" x14ac:dyDescent="0.35">
      <c r="A4823" t="str">
        <f t="shared" si="76"/>
        <v/>
      </c>
      <c r="B4823" s="36"/>
      <c r="C4823" s="36"/>
      <c r="D4823" s="36"/>
      <c r="E4823" s="36"/>
      <c r="F4823" s="36"/>
      <c r="G4823" s="36"/>
      <c r="H4823" s="36"/>
      <c r="I4823" s="36"/>
      <c r="J4823" s="36"/>
    </row>
    <row r="4824" spans="1:10" x14ac:dyDescent="0.35">
      <c r="A4824" t="str">
        <f t="shared" si="76"/>
        <v/>
      </c>
      <c r="B4824" s="36"/>
      <c r="C4824" s="36"/>
      <c r="D4824" s="36"/>
      <c r="E4824" s="36"/>
      <c r="F4824" s="36"/>
      <c r="G4824" s="36"/>
      <c r="H4824" s="36"/>
      <c r="I4824" s="36"/>
      <c r="J4824" s="36"/>
    </row>
    <row r="4825" spans="1:10" x14ac:dyDescent="0.35">
      <c r="A4825" t="str">
        <f t="shared" si="76"/>
        <v/>
      </c>
      <c r="B4825" s="36"/>
      <c r="C4825" s="36"/>
      <c r="D4825" s="36"/>
      <c r="E4825" s="36"/>
      <c r="F4825" s="36"/>
      <c r="G4825" s="36"/>
      <c r="H4825" s="36"/>
      <c r="I4825" s="36"/>
      <c r="J4825" s="36"/>
    </row>
    <row r="4826" spans="1:10" x14ac:dyDescent="0.35">
      <c r="A4826" t="str">
        <f t="shared" si="76"/>
        <v/>
      </c>
      <c r="B4826" s="36"/>
      <c r="C4826" s="36"/>
      <c r="D4826" s="36"/>
      <c r="E4826" s="36"/>
      <c r="F4826" s="36"/>
      <c r="G4826" s="36"/>
      <c r="H4826" s="36"/>
      <c r="I4826" s="36"/>
      <c r="J4826" s="36"/>
    </row>
    <row r="4827" spans="1:10" x14ac:dyDescent="0.35">
      <c r="A4827" t="str">
        <f t="shared" si="76"/>
        <v/>
      </c>
      <c r="B4827" s="36"/>
      <c r="C4827" s="36"/>
      <c r="D4827" s="36"/>
      <c r="E4827" s="36"/>
      <c r="F4827" s="36"/>
      <c r="G4827" s="36"/>
      <c r="H4827" s="36"/>
      <c r="I4827" s="36"/>
      <c r="J4827" s="36"/>
    </row>
    <row r="4828" spans="1:10" x14ac:dyDescent="0.35">
      <c r="A4828" t="str">
        <f t="shared" si="76"/>
        <v/>
      </c>
      <c r="B4828" s="36"/>
      <c r="C4828" s="36"/>
      <c r="D4828" s="36"/>
      <c r="E4828" s="36"/>
      <c r="F4828" s="36"/>
      <c r="G4828" s="36"/>
      <c r="H4828" s="36"/>
      <c r="I4828" s="36"/>
      <c r="J4828" s="36"/>
    </row>
    <row r="4829" spans="1:10" x14ac:dyDescent="0.35">
      <c r="A4829" t="str">
        <f t="shared" si="76"/>
        <v/>
      </c>
      <c r="B4829" s="36"/>
      <c r="C4829" s="36"/>
      <c r="D4829" s="36"/>
      <c r="E4829" s="36"/>
      <c r="F4829" s="36"/>
      <c r="G4829" s="36"/>
      <c r="H4829" s="36"/>
      <c r="I4829" s="36"/>
      <c r="J4829" s="36"/>
    </row>
    <row r="4830" spans="1:10" x14ac:dyDescent="0.35">
      <c r="A4830" t="str">
        <f t="shared" si="76"/>
        <v/>
      </c>
      <c r="B4830" s="36"/>
      <c r="C4830" s="36"/>
      <c r="D4830" s="36"/>
      <c r="E4830" s="36"/>
      <c r="F4830" s="36"/>
      <c r="G4830" s="36"/>
      <c r="H4830" s="36"/>
      <c r="I4830" s="36"/>
      <c r="J4830" s="36"/>
    </row>
    <row r="4831" spans="1:10" x14ac:dyDescent="0.35">
      <c r="A4831" t="str">
        <f t="shared" si="76"/>
        <v/>
      </c>
      <c r="B4831" s="36"/>
      <c r="C4831" s="36"/>
      <c r="D4831" s="36"/>
      <c r="E4831" s="36"/>
      <c r="F4831" s="36"/>
      <c r="G4831" s="36"/>
      <c r="H4831" s="36"/>
      <c r="I4831" s="36"/>
      <c r="J4831" s="36"/>
    </row>
    <row r="4832" spans="1:10" x14ac:dyDescent="0.35">
      <c r="A4832" t="str">
        <f t="shared" si="76"/>
        <v/>
      </c>
      <c r="B4832" s="36"/>
      <c r="C4832" s="36"/>
      <c r="D4832" s="36"/>
      <c r="E4832" s="36"/>
      <c r="F4832" s="36"/>
      <c r="G4832" s="36"/>
      <c r="H4832" s="36"/>
      <c r="I4832" s="36"/>
      <c r="J4832" s="36"/>
    </row>
    <row r="4833" spans="1:10" x14ac:dyDescent="0.35">
      <c r="A4833" t="str">
        <f t="shared" si="76"/>
        <v/>
      </c>
      <c r="B4833" s="36"/>
      <c r="C4833" s="36"/>
      <c r="D4833" s="36"/>
      <c r="E4833" s="36"/>
      <c r="F4833" s="36"/>
      <c r="G4833" s="36"/>
      <c r="H4833" s="36"/>
      <c r="I4833" s="36"/>
      <c r="J4833" s="36"/>
    </row>
    <row r="4834" spans="1:10" x14ac:dyDescent="0.35">
      <c r="A4834" t="str">
        <f t="shared" si="76"/>
        <v/>
      </c>
      <c r="B4834" s="36"/>
      <c r="C4834" s="36"/>
      <c r="D4834" s="36"/>
      <c r="E4834" s="36"/>
      <c r="F4834" s="36"/>
      <c r="G4834" s="36"/>
      <c r="H4834" s="36"/>
      <c r="I4834" s="36"/>
      <c r="J4834" s="36"/>
    </row>
    <row r="4835" spans="1:10" x14ac:dyDescent="0.35">
      <c r="A4835" t="str">
        <f t="shared" si="76"/>
        <v/>
      </c>
      <c r="B4835" s="36"/>
      <c r="C4835" s="36"/>
      <c r="D4835" s="36"/>
      <c r="E4835" s="36"/>
      <c r="F4835" s="36"/>
      <c r="G4835" s="36"/>
      <c r="H4835" s="36"/>
      <c r="I4835" s="36"/>
      <c r="J4835" s="36"/>
    </row>
    <row r="4836" spans="1:10" x14ac:dyDescent="0.35">
      <c r="A4836" t="str">
        <f t="shared" si="76"/>
        <v/>
      </c>
      <c r="B4836" s="36"/>
      <c r="C4836" s="36"/>
      <c r="D4836" s="36"/>
      <c r="E4836" s="36"/>
      <c r="F4836" s="36"/>
      <c r="G4836" s="36"/>
      <c r="H4836" s="36"/>
      <c r="I4836" s="36"/>
      <c r="J4836" s="36"/>
    </row>
    <row r="4837" spans="1:10" x14ac:dyDescent="0.35">
      <c r="A4837" t="str">
        <f t="shared" si="76"/>
        <v/>
      </c>
      <c r="B4837" s="36"/>
      <c r="C4837" s="36"/>
      <c r="D4837" s="36"/>
      <c r="E4837" s="36"/>
      <c r="F4837" s="36"/>
      <c r="G4837" s="36"/>
      <c r="H4837" s="36"/>
      <c r="I4837" s="36"/>
      <c r="J4837" s="36"/>
    </row>
    <row r="4838" spans="1:10" x14ac:dyDescent="0.35">
      <c r="A4838" t="str">
        <f t="shared" si="76"/>
        <v/>
      </c>
      <c r="B4838" s="36"/>
      <c r="C4838" s="36"/>
      <c r="D4838" s="36"/>
      <c r="E4838" s="36"/>
      <c r="F4838" s="36"/>
      <c r="G4838" s="36"/>
      <c r="H4838" s="36"/>
      <c r="I4838" s="36"/>
      <c r="J4838" s="36"/>
    </row>
    <row r="4839" spans="1:10" x14ac:dyDescent="0.35">
      <c r="A4839" t="str">
        <f t="shared" si="76"/>
        <v/>
      </c>
      <c r="B4839" s="36"/>
      <c r="C4839" s="36"/>
      <c r="D4839" s="36"/>
      <c r="E4839" s="36"/>
      <c r="F4839" s="36"/>
      <c r="G4839" s="36"/>
      <c r="H4839" s="36"/>
      <c r="I4839" s="36"/>
      <c r="J4839" s="36"/>
    </row>
    <row r="4840" spans="1:10" x14ac:dyDescent="0.35">
      <c r="A4840" t="str">
        <f t="shared" si="76"/>
        <v/>
      </c>
      <c r="B4840" s="36"/>
      <c r="C4840" s="36"/>
      <c r="D4840" s="36"/>
      <c r="E4840" s="36"/>
      <c r="F4840" s="36"/>
      <c r="G4840" s="36"/>
      <c r="H4840" s="36"/>
      <c r="I4840" s="36"/>
      <c r="J4840" s="36"/>
    </row>
    <row r="4841" spans="1:10" x14ac:dyDescent="0.35">
      <c r="A4841" t="str">
        <f t="shared" si="76"/>
        <v/>
      </c>
      <c r="B4841" s="36"/>
      <c r="C4841" s="36"/>
      <c r="D4841" s="36"/>
      <c r="E4841" s="36"/>
      <c r="F4841" s="36"/>
      <c r="G4841" s="36"/>
      <c r="H4841" s="36"/>
      <c r="I4841" s="36"/>
      <c r="J4841" s="36"/>
    </row>
    <row r="4842" spans="1:10" x14ac:dyDescent="0.35">
      <c r="A4842" t="str">
        <f t="shared" si="76"/>
        <v/>
      </c>
      <c r="B4842" s="36"/>
      <c r="C4842" s="36"/>
      <c r="D4842" s="36"/>
      <c r="E4842" s="36"/>
      <c r="F4842" s="36"/>
      <c r="G4842" s="36"/>
      <c r="H4842" s="36"/>
      <c r="I4842" s="36"/>
      <c r="J4842" s="36"/>
    </row>
    <row r="4843" spans="1:10" x14ac:dyDescent="0.35">
      <c r="A4843" t="str">
        <f t="shared" si="76"/>
        <v/>
      </c>
      <c r="B4843" s="36"/>
      <c r="C4843" s="36"/>
      <c r="D4843" s="36"/>
      <c r="E4843" s="36"/>
      <c r="F4843" s="36"/>
      <c r="G4843" s="36"/>
      <c r="H4843" s="36"/>
      <c r="I4843" s="36"/>
      <c r="J4843" s="36"/>
    </row>
    <row r="4844" spans="1:10" x14ac:dyDescent="0.35">
      <c r="A4844" t="str">
        <f t="shared" si="76"/>
        <v/>
      </c>
      <c r="B4844" s="36"/>
      <c r="C4844" s="36"/>
      <c r="D4844" s="36"/>
      <c r="E4844" s="36"/>
      <c r="F4844" s="36"/>
      <c r="G4844" s="36"/>
      <c r="H4844" s="36"/>
      <c r="I4844" s="36"/>
      <c r="J4844" s="36"/>
    </row>
    <row r="4845" spans="1:10" x14ac:dyDescent="0.35">
      <c r="A4845" t="str">
        <f t="shared" si="76"/>
        <v/>
      </c>
      <c r="B4845" s="36"/>
      <c r="C4845" s="36"/>
      <c r="D4845" s="36"/>
      <c r="E4845" s="36"/>
      <c r="F4845" s="36"/>
      <c r="G4845" s="36"/>
      <c r="H4845" s="36"/>
      <c r="I4845" s="36"/>
      <c r="J4845" s="36"/>
    </row>
    <row r="4846" spans="1:10" x14ac:dyDescent="0.35">
      <c r="A4846" t="str">
        <f t="shared" si="76"/>
        <v/>
      </c>
      <c r="B4846" s="36"/>
      <c r="C4846" s="36"/>
      <c r="D4846" s="36"/>
      <c r="E4846" s="36"/>
      <c r="F4846" s="36"/>
      <c r="G4846" s="36"/>
      <c r="H4846" s="36"/>
      <c r="I4846" s="36"/>
      <c r="J4846" s="36"/>
    </row>
    <row r="4847" spans="1:10" x14ac:dyDescent="0.35">
      <c r="A4847" t="str">
        <f t="shared" si="76"/>
        <v/>
      </c>
      <c r="B4847" s="36"/>
      <c r="C4847" s="36"/>
      <c r="D4847" s="36"/>
      <c r="E4847" s="36"/>
      <c r="F4847" s="36"/>
      <c r="G4847" s="36"/>
      <c r="H4847" s="36"/>
      <c r="I4847" s="36"/>
      <c r="J4847" s="36"/>
    </row>
    <row r="4848" spans="1:10" x14ac:dyDescent="0.35">
      <c r="A4848" t="str">
        <f t="shared" si="76"/>
        <v/>
      </c>
      <c r="B4848" s="36"/>
      <c r="C4848" s="36"/>
      <c r="D4848" s="36"/>
      <c r="E4848" s="36"/>
      <c r="F4848" s="36"/>
      <c r="G4848" s="36"/>
      <c r="H4848" s="36"/>
      <c r="I4848" s="36"/>
      <c r="J4848" s="36"/>
    </row>
    <row r="4849" spans="1:10" x14ac:dyDescent="0.35">
      <c r="A4849" t="str">
        <f t="shared" si="76"/>
        <v/>
      </c>
      <c r="B4849" s="36"/>
      <c r="C4849" s="36"/>
      <c r="D4849" s="36"/>
      <c r="E4849" s="36"/>
      <c r="F4849" s="36"/>
      <c r="G4849" s="36"/>
      <c r="H4849" s="36"/>
      <c r="I4849" s="36"/>
      <c r="J4849" s="36"/>
    </row>
    <row r="4850" spans="1:10" x14ac:dyDescent="0.35">
      <c r="A4850" t="str">
        <f t="shared" si="76"/>
        <v/>
      </c>
      <c r="B4850" s="36"/>
      <c r="C4850" s="36"/>
      <c r="D4850" s="36"/>
      <c r="E4850" s="36"/>
      <c r="F4850" s="36"/>
      <c r="G4850" s="36"/>
      <c r="H4850" s="36"/>
      <c r="I4850" s="36"/>
      <c r="J4850" s="36"/>
    </row>
    <row r="4851" spans="1:10" x14ac:dyDescent="0.35">
      <c r="A4851" t="str">
        <f t="shared" si="76"/>
        <v/>
      </c>
      <c r="B4851" s="36"/>
      <c r="C4851" s="36"/>
      <c r="D4851" s="36"/>
      <c r="E4851" s="36"/>
      <c r="F4851" s="36"/>
      <c r="G4851" s="36"/>
      <c r="H4851" s="36"/>
      <c r="I4851" s="36"/>
      <c r="J4851" s="36"/>
    </row>
    <row r="4852" spans="1:10" x14ac:dyDescent="0.35">
      <c r="A4852" t="str">
        <f t="shared" si="76"/>
        <v/>
      </c>
      <c r="B4852" s="36"/>
      <c r="C4852" s="36"/>
      <c r="D4852" s="36"/>
      <c r="E4852" s="36"/>
      <c r="F4852" s="36"/>
      <c r="G4852" s="36"/>
      <c r="H4852" s="36"/>
      <c r="I4852" s="36"/>
      <c r="J4852" s="36"/>
    </row>
    <row r="4853" spans="1:10" x14ac:dyDescent="0.35">
      <c r="A4853" t="str">
        <f t="shared" si="76"/>
        <v/>
      </c>
      <c r="B4853" s="36"/>
      <c r="C4853" s="36"/>
      <c r="D4853" s="36"/>
      <c r="E4853" s="36"/>
      <c r="F4853" s="36"/>
      <c r="G4853" s="36"/>
      <c r="H4853" s="36"/>
      <c r="I4853" s="36"/>
      <c r="J4853" s="36"/>
    </row>
    <row r="4854" spans="1:10" x14ac:dyDescent="0.35">
      <c r="A4854" t="str">
        <f t="shared" si="76"/>
        <v/>
      </c>
      <c r="B4854" s="36"/>
      <c r="C4854" s="36"/>
      <c r="D4854" s="36"/>
      <c r="E4854" s="36"/>
      <c r="F4854" s="36"/>
      <c r="G4854" s="36"/>
      <c r="H4854" s="36"/>
      <c r="I4854" s="36"/>
      <c r="J4854" s="36"/>
    </row>
    <row r="4855" spans="1:10" x14ac:dyDescent="0.35">
      <c r="A4855" t="str">
        <f t="shared" si="76"/>
        <v/>
      </c>
      <c r="B4855" s="36"/>
      <c r="C4855" s="36"/>
      <c r="D4855" s="36"/>
      <c r="E4855" s="36"/>
      <c r="F4855" s="36"/>
      <c r="G4855" s="36"/>
      <c r="H4855" s="36"/>
      <c r="I4855" s="36"/>
      <c r="J4855" s="36"/>
    </row>
    <row r="4856" spans="1:10" x14ac:dyDescent="0.35">
      <c r="A4856" t="str">
        <f t="shared" si="76"/>
        <v/>
      </c>
      <c r="B4856" s="36"/>
      <c r="C4856" s="36"/>
      <c r="D4856" s="36"/>
      <c r="E4856" s="36"/>
      <c r="F4856" s="36"/>
      <c r="G4856" s="36"/>
      <c r="H4856" s="36"/>
      <c r="I4856" s="36"/>
      <c r="J4856" s="36"/>
    </row>
    <row r="4857" spans="1:10" x14ac:dyDescent="0.35">
      <c r="A4857" t="str">
        <f t="shared" si="76"/>
        <v/>
      </c>
      <c r="B4857" s="36"/>
      <c r="C4857" s="36"/>
      <c r="D4857" s="36"/>
      <c r="E4857" s="36"/>
      <c r="F4857" s="36"/>
      <c r="G4857" s="36"/>
      <c r="H4857" s="36"/>
      <c r="I4857" s="36"/>
      <c r="J4857" s="36"/>
    </row>
    <row r="4858" spans="1:10" x14ac:dyDescent="0.35">
      <c r="A4858" t="str">
        <f t="shared" si="76"/>
        <v/>
      </c>
      <c r="B4858" s="36"/>
      <c r="C4858" s="36"/>
      <c r="D4858" s="36"/>
      <c r="E4858" s="36"/>
      <c r="F4858" s="36"/>
      <c r="G4858" s="36"/>
      <c r="H4858" s="36"/>
      <c r="I4858" s="36"/>
      <c r="J4858" s="36"/>
    </row>
    <row r="4859" spans="1:10" x14ac:dyDescent="0.35">
      <c r="A4859" t="str">
        <f t="shared" si="76"/>
        <v/>
      </c>
      <c r="B4859" s="36"/>
      <c r="C4859" s="36"/>
      <c r="D4859" s="36"/>
      <c r="E4859" s="36"/>
      <c r="F4859" s="36"/>
      <c r="G4859" s="36"/>
      <c r="H4859" s="36"/>
      <c r="I4859" s="36"/>
      <c r="J4859" s="36"/>
    </row>
    <row r="4860" spans="1:10" x14ac:dyDescent="0.35">
      <c r="A4860" t="str">
        <f t="shared" si="76"/>
        <v/>
      </c>
      <c r="B4860" s="36"/>
      <c r="C4860" s="36"/>
      <c r="D4860" s="36"/>
      <c r="E4860" s="36"/>
      <c r="F4860" s="36"/>
      <c r="G4860" s="36"/>
      <c r="H4860" s="36"/>
      <c r="I4860" s="36"/>
      <c r="J4860" s="36"/>
    </row>
    <row r="4861" spans="1:10" x14ac:dyDescent="0.35">
      <c r="A4861" t="str">
        <f t="shared" si="76"/>
        <v/>
      </c>
      <c r="B4861" s="36"/>
      <c r="C4861" s="36"/>
      <c r="D4861" s="36"/>
      <c r="E4861" s="36"/>
      <c r="F4861" s="36"/>
      <c r="G4861" s="36"/>
      <c r="H4861" s="36"/>
      <c r="I4861" s="36"/>
      <c r="J4861" s="36"/>
    </row>
    <row r="4862" spans="1:10" x14ac:dyDescent="0.35">
      <c r="A4862" t="str">
        <f t="shared" si="76"/>
        <v/>
      </c>
      <c r="B4862" s="36"/>
      <c r="C4862" s="36"/>
      <c r="D4862" s="36"/>
      <c r="E4862" s="36"/>
      <c r="F4862" s="36"/>
      <c r="G4862" s="36"/>
      <c r="H4862" s="36"/>
      <c r="I4862" s="36"/>
      <c r="J4862" s="36"/>
    </row>
    <row r="4863" spans="1:10" x14ac:dyDescent="0.35">
      <c r="A4863" t="str">
        <f t="shared" si="76"/>
        <v/>
      </c>
      <c r="B4863" s="36"/>
      <c r="C4863" s="36"/>
      <c r="D4863" s="36"/>
      <c r="E4863" s="36"/>
      <c r="F4863" s="36"/>
      <c r="G4863" s="36"/>
      <c r="H4863" s="36"/>
      <c r="I4863" s="36"/>
      <c r="J4863" s="36"/>
    </row>
    <row r="4864" spans="1:10" x14ac:dyDescent="0.35">
      <c r="A4864" t="str">
        <f t="shared" si="76"/>
        <v/>
      </c>
      <c r="B4864" s="36"/>
      <c r="C4864" s="36"/>
      <c r="D4864" s="36"/>
      <c r="E4864" s="36"/>
      <c r="F4864" s="36"/>
      <c r="G4864" s="36"/>
      <c r="H4864" s="36"/>
      <c r="I4864" s="36"/>
      <c r="J4864" s="36"/>
    </row>
    <row r="4865" spans="1:10" x14ac:dyDescent="0.35">
      <c r="A4865" t="str">
        <f t="shared" si="76"/>
        <v/>
      </c>
      <c r="B4865" s="36"/>
      <c r="C4865" s="36"/>
      <c r="D4865" s="36"/>
      <c r="E4865" s="36"/>
      <c r="F4865" s="36"/>
      <c r="G4865" s="36"/>
      <c r="H4865" s="36"/>
      <c r="I4865" s="36"/>
      <c r="J4865" s="36"/>
    </row>
    <row r="4866" spans="1:10" x14ac:dyDescent="0.35">
      <c r="A4866" t="str">
        <f t="shared" si="76"/>
        <v/>
      </c>
      <c r="B4866" s="36"/>
      <c r="C4866" s="36"/>
      <c r="D4866" s="36"/>
      <c r="E4866" s="36"/>
      <c r="F4866" s="36"/>
      <c r="G4866" s="36"/>
      <c r="H4866" s="36"/>
      <c r="I4866" s="36"/>
      <c r="J4866" s="36"/>
    </row>
    <row r="4867" spans="1:10" x14ac:dyDescent="0.35">
      <c r="A4867" t="str">
        <f t="shared" si="76"/>
        <v/>
      </c>
      <c r="B4867" s="36"/>
      <c r="C4867" s="36"/>
      <c r="D4867" s="36"/>
      <c r="E4867" s="36"/>
      <c r="F4867" s="36"/>
      <c r="G4867" s="36"/>
      <c r="H4867" s="36"/>
      <c r="I4867" s="36"/>
      <c r="J4867" s="36"/>
    </row>
    <row r="4868" spans="1:10" x14ac:dyDescent="0.35">
      <c r="A4868" t="str">
        <f t="shared" si="76"/>
        <v/>
      </c>
      <c r="B4868" s="36"/>
      <c r="C4868" s="36"/>
      <c r="D4868" s="36"/>
      <c r="E4868" s="36"/>
      <c r="F4868" s="36"/>
      <c r="G4868" s="36"/>
      <c r="H4868" s="36"/>
      <c r="I4868" s="36"/>
      <c r="J4868" s="36"/>
    </row>
    <row r="4869" spans="1:10" x14ac:dyDescent="0.35">
      <c r="A4869" t="str">
        <f t="shared" si="76"/>
        <v/>
      </c>
      <c r="B4869" s="36"/>
      <c r="C4869" s="36"/>
      <c r="D4869" s="36"/>
      <c r="E4869" s="36"/>
      <c r="F4869" s="36"/>
      <c r="G4869" s="36"/>
      <c r="H4869" s="36"/>
      <c r="I4869" s="36"/>
      <c r="J4869" s="36"/>
    </row>
    <row r="4870" spans="1:10" x14ac:dyDescent="0.35">
      <c r="A4870" t="str">
        <f t="shared" si="76"/>
        <v/>
      </c>
      <c r="B4870" s="36"/>
      <c r="C4870" s="36"/>
      <c r="D4870" s="36"/>
      <c r="E4870" s="36"/>
      <c r="F4870" s="36"/>
      <c r="G4870" s="36"/>
      <c r="H4870" s="36"/>
      <c r="I4870" s="36"/>
      <c r="J4870" s="36"/>
    </row>
    <row r="4871" spans="1:10" x14ac:dyDescent="0.35">
      <c r="A4871" t="str">
        <f t="shared" si="76"/>
        <v/>
      </c>
      <c r="B4871" s="36"/>
      <c r="C4871" s="36"/>
      <c r="D4871" s="36"/>
      <c r="E4871" s="36"/>
      <c r="F4871" s="36"/>
      <c r="G4871" s="36"/>
      <c r="H4871" s="36"/>
      <c r="I4871" s="36"/>
      <c r="J4871" s="36"/>
    </row>
    <row r="4872" spans="1:10" x14ac:dyDescent="0.35">
      <c r="A4872" t="str">
        <f t="shared" si="76"/>
        <v/>
      </c>
      <c r="B4872" s="36"/>
      <c r="C4872" s="36"/>
      <c r="D4872" s="36"/>
      <c r="E4872" s="36"/>
      <c r="F4872" s="36"/>
      <c r="G4872" s="36"/>
      <c r="H4872" s="36"/>
      <c r="I4872" s="36"/>
      <c r="J4872" s="36"/>
    </row>
    <row r="4873" spans="1:10" x14ac:dyDescent="0.35">
      <c r="A4873" t="str">
        <f t="shared" si="76"/>
        <v/>
      </c>
      <c r="B4873" s="36"/>
      <c r="C4873" s="36"/>
      <c r="D4873" s="36"/>
      <c r="E4873" s="36"/>
      <c r="F4873" s="36"/>
      <c r="G4873" s="36"/>
      <c r="H4873" s="36"/>
      <c r="I4873" s="36"/>
      <c r="J4873" s="36"/>
    </row>
    <row r="4874" spans="1:10" x14ac:dyDescent="0.35">
      <c r="A4874" t="str">
        <f t="shared" si="76"/>
        <v/>
      </c>
      <c r="B4874" s="36"/>
      <c r="C4874" s="36"/>
      <c r="D4874" s="36"/>
      <c r="E4874" s="36"/>
      <c r="F4874" s="36"/>
      <c r="G4874" s="36"/>
      <c r="H4874" s="36"/>
      <c r="I4874" s="36"/>
      <c r="J4874" s="36"/>
    </row>
    <row r="4875" spans="1:10" x14ac:dyDescent="0.35">
      <c r="A4875" t="str">
        <f t="shared" si="76"/>
        <v/>
      </c>
      <c r="B4875" s="36"/>
      <c r="C4875" s="36"/>
      <c r="D4875" s="36"/>
      <c r="E4875" s="36"/>
      <c r="F4875" s="36"/>
      <c r="G4875" s="36"/>
      <c r="H4875" s="36"/>
      <c r="I4875" s="36"/>
      <c r="J4875" s="36"/>
    </row>
    <row r="4876" spans="1:10" x14ac:dyDescent="0.35">
      <c r="A4876" t="str">
        <f t="shared" si="76"/>
        <v/>
      </c>
      <c r="B4876" s="36"/>
      <c r="C4876" s="36"/>
      <c r="D4876" s="36"/>
      <c r="E4876" s="36"/>
      <c r="F4876" s="36"/>
      <c r="G4876" s="36"/>
      <c r="H4876" s="36"/>
      <c r="I4876" s="36"/>
      <c r="J4876" s="36"/>
    </row>
    <row r="4877" spans="1:10" x14ac:dyDescent="0.35">
      <c r="A4877" t="str">
        <f t="shared" si="76"/>
        <v/>
      </c>
      <c r="B4877" s="36"/>
      <c r="C4877" s="36"/>
      <c r="D4877" s="36"/>
      <c r="E4877" s="36"/>
      <c r="F4877" s="36"/>
      <c r="G4877" s="36"/>
      <c r="H4877" s="36"/>
      <c r="I4877" s="36"/>
      <c r="J4877" s="36"/>
    </row>
    <row r="4878" spans="1:10" x14ac:dyDescent="0.35">
      <c r="A4878" t="str">
        <f t="shared" si="76"/>
        <v/>
      </c>
      <c r="B4878" s="36"/>
      <c r="C4878" s="36"/>
      <c r="D4878" s="36"/>
      <c r="E4878" s="36"/>
      <c r="F4878" s="36"/>
      <c r="G4878" s="36"/>
      <c r="H4878" s="36"/>
      <c r="I4878" s="36"/>
      <c r="J4878" s="36"/>
    </row>
    <row r="4879" spans="1:10" x14ac:dyDescent="0.35">
      <c r="A4879" t="str">
        <f t="shared" si="76"/>
        <v/>
      </c>
      <c r="B4879" s="36"/>
      <c r="C4879" s="36"/>
      <c r="D4879" s="36"/>
      <c r="E4879" s="36"/>
      <c r="F4879" s="36"/>
      <c r="G4879" s="36"/>
      <c r="H4879" s="36"/>
      <c r="I4879" s="36"/>
      <c r="J4879" s="36"/>
    </row>
    <row r="4880" spans="1:10" x14ac:dyDescent="0.35">
      <c r="A4880" t="str">
        <f t="shared" si="76"/>
        <v/>
      </c>
      <c r="B4880" s="36"/>
      <c r="C4880" s="36"/>
      <c r="D4880" s="36"/>
      <c r="E4880" s="36"/>
      <c r="F4880" s="36"/>
      <c r="G4880" s="36"/>
      <c r="H4880" s="36"/>
      <c r="I4880" s="36"/>
      <c r="J4880" s="36"/>
    </row>
    <row r="4881" spans="1:10" x14ac:dyDescent="0.35">
      <c r="A4881" t="str">
        <f t="shared" si="76"/>
        <v/>
      </c>
      <c r="B4881" s="36"/>
      <c r="C4881" s="36"/>
      <c r="D4881" s="36"/>
      <c r="E4881" s="36"/>
      <c r="F4881" s="36"/>
      <c r="G4881" s="36"/>
      <c r="H4881" s="36"/>
      <c r="I4881" s="36"/>
      <c r="J4881" s="36"/>
    </row>
    <row r="4882" spans="1:10" x14ac:dyDescent="0.35">
      <c r="A4882" t="str">
        <f t="shared" ref="A4882:A4945" si="77">CONCATENATE(B4882,C4882,D4882,E4882)</f>
        <v/>
      </c>
      <c r="B4882" s="36"/>
      <c r="C4882" s="36"/>
      <c r="D4882" s="36"/>
      <c r="E4882" s="36"/>
      <c r="F4882" s="36"/>
      <c r="G4882" s="36"/>
      <c r="H4882" s="36"/>
      <c r="I4882" s="36"/>
      <c r="J4882" s="36"/>
    </row>
    <row r="4883" spans="1:10" x14ac:dyDescent="0.35">
      <c r="A4883" t="str">
        <f t="shared" si="77"/>
        <v/>
      </c>
      <c r="B4883" s="36"/>
      <c r="C4883" s="36"/>
      <c r="D4883" s="36"/>
      <c r="E4883" s="36"/>
      <c r="F4883" s="36"/>
      <c r="G4883" s="36"/>
      <c r="H4883" s="36"/>
      <c r="I4883" s="36"/>
      <c r="J4883" s="36"/>
    </row>
    <row r="4884" spans="1:10" x14ac:dyDescent="0.35">
      <c r="A4884" t="str">
        <f t="shared" si="77"/>
        <v/>
      </c>
      <c r="B4884" s="36"/>
      <c r="C4884" s="36"/>
      <c r="D4884" s="36"/>
      <c r="E4884" s="36"/>
      <c r="F4884" s="36"/>
      <c r="G4884" s="36"/>
      <c r="H4884" s="36"/>
      <c r="I4884" s="36"/>
      <c r="J4884" s="36"/>
    </row>
    <row r="4885" spans="1:10" x14ac:dyDescent="0.35">
      <c r="A4885" t="str">
        <f t="shared" si="77"/>
        <v/>
      </c>
      <c r="B4885" s="36"/>
      <c r="C4885" s="36"/>
      <c r="D4885" s="36"/>
      <c r="E4885" s="36"/>
      <c r="F4885" s="36"/>
      <c r="G4885" s="36"/>
      <c r="H4885" s="36"/>
      <c r="I4885" s="36"/>
      <c r="J4885" s="36"/>
    </row>
    <row r="4886" spans="1:10" x14ac:dyDescent="0.35">
      <c r="A4886" t="str">
        <f t="shared" si="77"/>
        <v/>
      </c>
      <c r="B4886" s="36"/>
      <c r="C4886" s="36"/>
      <c r="D4886" s="36"/>
      <c r="E4886" s="36"/>
      <c r="F4886" s="36"/>
      <c r="G4886" s="36"/>
      <c r="H4886" s="36"/>
      <c r="I4886" s="36"/>
      <c r="J4886" s="36"/>
    </row>
    <row r="4887" spans="1:10" x14ac:dyDescent="0.35">
      <c r="A4887" t="str">
        <f t="shared" si="77"/>
        <v/>
      </c>
      <c r="B4887" s="36"/>
      <c r="C4887" s="36"/>
      <c r="D4887" s="36"/>
      <c r="E4887" s="36"/>
      <c r="F4887" s="36"/>
      <c r="G4887" s="36"/>
      <c r="H4887" s="36"/>
      <c r="I4887" s="36"/>
      <c r="J4887" s="36"/>
    </row>
    <row r="4888" spans="1:10" x14ac:dyDescent="0.35">
      <c r="A4888" t="str">
        <f t="shared" si="77"/>
        <v/>
      </c>
      <c r="B4888" s="36"/>
      <c r="C4888" s="36"/>
      <c r="D4888" s="36"/>
      <c r="E4888" s="36"/>
      <c r="F4888" s="36"/>
      <c r="G4888" s="36"/>
      <c r="H4888" s="36"/>
      <c r="I4888" s="36"/>
      <c r="J4888" s="36"/>
    </row>
    <row r="4889" spans="1:10" x14ac:dyDescent="0.35">
      <c r="A4889" t="str">
        <f t="shared" si="77"/>
        <v/>
      </c>
      <c r="B4889" s="36"/>
      <c r="C4889" s="36"/>
      <c r="D4889" s="36"/>
      <c r="E4889" s="36"/>
      <c r="F4889" s="36"/>
      <c r="G4889" s="36"/>
      <c r="H4889" s="36"/>
      <c r="I4889" s="36"/>
      <c r="J4889" s="36"/>
    </row>
    <row r="4890" spans="1:10" x14ac:dyDescent="0.35">
      <c r="A4890" t="str">
        <f t="shared" si="77"/>
        <v/>
      </c>
      <c r="B4890" s="36"/>
      <c r="C4890" s="36"/>
      <c r="D4890" s="36"/>
      <c r="E4890" s="36"/>
      <c r="F4890" s="36"/>
      <c r="G4890" s="36"/>
      <c r="H4890" s="36"/>
      <c r="I4890" s="36"/>
      <c r="J4890" s="36"/>
    </row>
    <row r="4891" spans="1:10" x14ac:dyDescent="0.35">
      <c r="A4891" t="str">
        <f t="shared" si="77"/>
        <v/>
      </c>
      <c r="B4891" s="36"/>
      <c r="C4891" s="36"/>
      <c r="D4891" s="36"/>
      <c r="E4891" s="36"/>
      <c r="F4891" s="36"/>
      <c r="G4891" s="36"/>
      <c r="H4891" s="36"/>
      <c r="I4891" s="36"/>
      <c r="J4891" s="36"/>
    </row>
    <row r="4892" spans="1:10" x14ac:dyDescent="0.35">
      <c r="A4892" t="str">
        <f t="shared" si="77"/>
        <v/>
      </c>
      <c r="B4892" s="36"/>
      <c r="C4892" s="36"/>
      <c r="D4892" s="36"/>
      <c r="E4892" s="36"/>
      <c r="F4892" s="36"/>
      <c r="G4892" s="36"/>
      <c r="H4892" s="36"/>
      <c r="I4892" s="36"/>
      <c r="J4892" s="36"/>
    </row>
    <row r="4893" spans="1:10" x14ac:dyDescent="0.35">
      <c r="A4893" t="str">
        <f t="shared" si="77"/>
        <v/>
      </c>
      <c r="B4893" s="36"/>
      <c r="C4893" s="36"/>
      <c r="D4893" s="36"/>
      <c r="E4893" s="36"/>
      <c r="F4893" s="36"/>
      <c r="G4893" s="36"/>
      <c r="H4893" s="36"/>
      <c r="I4893" s="36"/>
      <c r="J4893" s="36"/>
    </row>
    <row r="4894" spans="1:10" x14ac:dyDescent="0.35">
      <c r="A4894" t="str">
        <f t="shared" si="77"/>
        <v/>
      </c>
      <c r="B4894" s="36"/>
      <c r="C4894" s="36"/>
      <c r="D4894" s="36"/>
      <c r="E4894" s="36"/>
      <c r="F4894" s="36"/>
      <c r="G4894" s="36"/>
      <c r="H4894" s="36"/>
      <c r="I4894" s="36"/>
      <c r="J4894" s="36"/>
    </row>
    <row r="4895" spans="1:10" x14ac:dyDescent="0.35">
      <c r="A4895" t="str">
        <f t="shared" si="77"/>
        <v/>
      </c>
      <c r="B4895" s="36"/>
      <c r="C4895" s="36"/>
      <c r="D4895" s="36"/>
      <c r="E4895" s="36"/>
      <c r="F4895" s="36"/>
      <c r="G4895" s="36"/>
      <c r="H4895" s="36"/>
      <c r="I4895" s="36"/>
      <c r="J4895" s="36"/>
    </row>
    <row r="4896" spans="1:10" x14ac:dyDescent="0.35">
      <c r="A4896" t="str">
        <f t="shared" si="77"/>
        <v/>
      </c>
      <c r="B4896" s="36"/>
      <c r="C4896" s="36"/>
      <c r="D4896" s="36"/>
      <c r="E4896" s="36"/>
      <c r="F4896" s="36"/>
      <c r="G4896" s="36"/>
      <c r="H4896" s="36"/>
      <c r="I4896" s="36"/>
      <c r="J4896" s="36"/>
    </row>
    <row r="4897" spans="1:10" x14ac:dyDescent="0.35">
      <c r="A4897" t="str">
        <f t="shared" si="77"/>
        <v/>
      </c>
      <c r="B4897" s="36"/>
      <c r="C4897" s="36"/>
      <c r="D4897" s="36"/>
      <c r="E4897" s="36"/>
      <c r="F4897" s="36"/>
      <c r="G4897" s="36"/>
      <c r="H4897" s="36"/>
      <c r="I4897" s="36"/>
      <c r="J4897" s="36"/>
    </row>
    <row r="4898" spans="1:10" x14ac:dyDescent="0.35">
      <c r="A4898" t="str">
        <f t="shared" si="77"/>
        <v/>
      </c>
      <c r="B4898" s="36"/>
      <c r="C4898" s="36"/>
      <c r="D4898" s="36"/>
      <c r="E4898" s="36"/>
      <c r="F4898" s="36"/>
      <c r="G4898" s="36"/>
      <c r="H4898" s="36"/>
      <c r="I4898" s="36"/>
      <c r="J4898" s="36"/>
    </row>
    <row r="4899" spans="1:10" x14ac:dyDescent="0.35">
      <c r="A4899" t="str">
        <f t="shared" si="77"/>
        <v/>
      </c>
      <c r="B4899" s="36"/>
      <c r="C4899" s="36"/>
      <c r="D4899" s="36"/>
      <c r="E4899" s="36"/>
      <c r="F4899" s="36"/>
      <c r="G4899" s="36"/>
      <c r="H4899" s="36"/>
      <c r="I4899" s="36"/>
      <c r="J4899" s="36"/>
    </row>
    <row r="4900" spans="1:10" x14ac:dyDescent="0.35">
      <c r="A4900" t="str">
        <f t="shared" si="77"/>
        <v/>
      </c>
      <c r="B4900" s="36"/>
      <c r="C4900" s="36"/>
      <c r="D4900" s="36"/>
      <c r="E4900" s="36"/>
      <c r="F4900" s="36"/>
      <c r="G4900" s="36"/>
      <c r="H4900" s="36"/>
      <c r="I4900" s="36"/>
      <c r="J4900" s="36"/>
    </row>
    <row r="4901" spans="1:10" x14ac:dyDescent="0.35">
      <c r="A4901" t="str">
        <f t="shared" si="77"/>
        <v/>
      </c>
      <c r="B4901" s="36"/>
      <c r="C4901" s="36"/>
      <c r="D4901" s="36"/>
      <c r="E4901" s="36"/>
      <c r="F4901" s="36"/>
      <c r="G4901" s="36"/>
      <c r="H4901" s="36"/>
      <c r="I4901" s="36"/>
      <c r="J4901" s="36"/>
    </row>
    <row r="4902" spans="1:10" x14ac:dyDescent="0.35">
      <c r="A4902" t="str">
        <f t="shared" si="77"/>
        <v/>
      </c>
      <c r="B4902" s="36"/>
      <c r="C4902" s="36"/>
      <c r="D4902" s="36"/>
      <c r="E4902" s="36"/>
      <c r="F4902" s="36"/>
      <c r="G4902" s="36"/>
      <c r="H4902" s="36"/>
      <c r="I4902" s="36"/>
      <c r="J4902" s="36"/>
    </row>
    <row r="4903" spans="1:10" x14ac:dyDescent="0.35">
      <c r="A4903" t="str">
        <f t="shared" si="77"/>
        <v/>
      </c>
      <c r="B4903" s="36"/>
      <c r="C4903" s="36"/>
      <c r="D4903" s="36"/>
      <c r="E4903" s="36"/>
      <c r="F4903" s="36"/>
      <c r="G4903" s="36"/>
      <c r="H4903" s="36"/>
      <c r="I4903" s="36"/>
      <c r="J4903" s="36"/>
    </row>
    <row r="4904" spans="1:10" x14ac:dyDescent="0.35">
      <c r="A4904" t="str">
        <f t="shared" si="77"/>
        <v/>
      </c>
      <c r="B4904" s="36"/>
      <c r="C4904" s="36"/>
      <c r="D4904" s="36"/>
      <c r="E4904" s="36"/>
      <c r="F4904" s="36"/>
      <c r="G4904" s="36"/>
      <c r="H4904" s="36"/>
      <c r="I4904" s="36"/>
      <c r="J4904" s="36"/>
    </row>
    <row r="4905" spans="1:10" x14ac:dyDescent="0.35">
      <c r="A4905" t="str">
        <f t="shared" si="77"/>
        <v/>
      </c>
      <c r="B4905" s="36"/>
      <c r="C4905" s="36"/>
      <c r="D4905" s="36"/>
      <c r="E4905" s="36"/>
      <c r="F4905" s="36"/>
      <c r="G4905" s="36"/>
      <c r="H4905" s="36"/>
      <c r="I4905" s="36"/>
      <c r="J4905" s="36"/>
    </row>
    <row r="4906" spans="1:10" x14ac:dyDescent="0.35">
      <c r="A4906" t="str">
        <f t="shared" si="77"/>
        <v/>
      </c>
      <c r="B4906" s="36"/>
      <c r="C4906" s="36"/>
      <c r="D4906" s="36"/>
      <c r="E4906" s="36"/>
      <c r="F4906" s="36"/>
      <c r="G4906" s="36"/>
      <c r="H4906" s="36"/>
      <c r="I4906" s="36"/>
      <c r="J4906" s="36"/>
    </row>
    <row r="4907" spans="1:10" x14ac:dyDescent="0.35">
      <c r="A4907" t="str">
        <f t="shared" si="77"/>
        <v/>
      </c>
      <c r="B4907" s="36"/>
      <c r="C4907" s="36"/>
      <c r="D4907" s="36"/>
      <c r="E4907" s="36"/>
      <c r="F4907" s="36"/>
      <c r="G4907" s="36"/>
      <c r="H4907" s="36"/>
      <c r="I4907" s="36"/>
      <c r="J4907" s="36"/>
    </row>
    <row r="4908" spans="1:10" x14ac:dyDescent="0.35">
      <c r="A4908" t="str">
        <f t="shared" si="77"/>
        <v/>
      </c>
      <c r="B4908" s="36"/>
      <c r="C4908" s="36"/>
      <c r="D4908" s="36"/>
      <c r="E4908" s="36"/>
      <c r="F4908" s="36"/>
      <c r="G4908" s="36"/>
      <c r="H4908" s="36"/>
      <c r="I4908" s="36"/>
      <c r="J4908" s="36"/>
    </row>
    <row r="4909" spans="1:10" x14ac:dyDescent="0.35">
      <c r="A4909" t="str">
        <f t="shared" si="77"/>
        <v/>
      </c>
      <c r="B4909" s="36"/>
      <c r="C4909" s="36"/>
      <c r="D4909" s="36"/>
      <c r="E4909" s="36"/>
      <c r="F4909" s="36"/>
      <c r="G4909" s="36"/>
      <c r="H4909" s="36"/>
      <c r="I4909" s="36"/>
      <c r="J4909" s="36"/>
    </row>
    <row r="4910" spans="1:10" x14ac:dyDescent="0.35">
      <c r="A4910" t="str">
        <f t="shared" si="77"/>
        <v/>
      </c>
      <c r="B4910" s="36"/>
      <c r="C4910" s="36"/>
      <c r="D4910" s="36"/>
      <c r="E4910" s="36"/>
      <c r="F4910" s="36"/>
      <c r="G4910" s="36"/>
      <c r="H4910" s="36"/>
      <c r="I4910" s="36"/>
      <c r="J4910" s="36"/>
    </row>
    <row r="4911" spans="1:10" x14ac:dyDescent="0.35">
      <c r="A4911" t="str">
        <f t="shared" si="77"/>
        <v/>
      </c>
      <c r="B4911" s="36"/>
      <c r="C4911" s="36"/>
      <c r="D4911" s="36"/>
      <c r="E4911" s="36"/>
      <c r="F4911" s="36"/>
      <c r="G4911" s="36"/>
      <c r="H4911" s="36"/>
      <c r="I4911" s="36"/>
      <c r="J4911" s="36"/>
    </row>
    <row r="4912" spans="1:10" x14ac:dyDescent="0.35">
      <c r="A4912" t="str">
        <f t="shared" si="77"/>
        <v/>
      </c>
      <c r="B4912" s="36"/>
      <c r="C4912" s="36"/>
      <c r="D4912" s="36"/>
      <c r="E4912" s="36"/>
      <c r="F4912" s="36"/>
      <c r="G4912" s="36"/>
      <c r="H4912" s="36"/>
      <c r="I4912" s="36"/>
      <c r="J4912" s="36"/>
    </row>
    <row r="4913" spans="1:10" x14ac:dyDescent="0.35">
      <c r="A4913" t="str">
        <f t="shared" si="77"/>
        <v/>
      </c>
      <c r="B4913" s="36"/>
      <c r="C4913" s="36"/>
      <c r="D4913" s="36"/>
      <c r="E4913" s="36"/>
      <c r="F4913" s="36"/>
      <c r="G4913" s="36"/>
      <c r="H4913" s="36"/>
      <c r="I4913" s="36"/>
      <c r="J4913" s="36"/>
    </row>
    <row r="4914" spans="1:10" x14ac:dyDescent="0.35">
      <c r="A4914" t="str">
        <f t="shared" si="77"/>
        <v/>
      </c>
      <c r="B4914" s="36"/>
      <c r="C4914" s="36"/>
      <c r="D4914" s="36"/>
      <c r="E4914" s="36"/>
      <c r="F4914" s="36"/>
      <c r="G4914" s="36"/>
      <c r="H4914" s="36"/>
      <c r="I4914" s="36"/>
      <c r="J4914" s="36"/>
    </row>
    <row r="4915" spans="1:10" x14ac:dyDescent="0.35">
      <c r="A4915" t="str">
        <f t="shared" si="77"/>
        <v/>
      </c>
      <c r="B4915" s="36"/>
      <c r="C4915" s="36"/>
      <c r="D4915" s="36"/>
      <c r="E4915" s="36"/>
      <c r="F4915" s="36"/>
      <c r="G4915" s="36"/>
      <c r="H4915" s="36"/>
      <c r="I4915" s="36"/>
      <c r="J4915" s="36"/>
    </row>
    <row r="4916" spans="1:10" x14ac:dyDescent="0.35">
      <c r="A4916" t="str">
        <f t="shared" si="77"/>
        <v/>
      </c>
      <c r="B4916" s="36"/>
      <c r="C4916" s="36"/>
      <c r="D4916" s="36"/>
      <c r="E4916" s="36"/>
      <c r="F4916" s="36"/>
      <c r="G4916" s="36"/>
      <c r="H4916" s="36"/>
      <c r="I4916" s="36"/>
      <c r="J4916" s="36"/>
    </row>
    <row r="4917" spans="1:10" x14ac:dyDescent="0.35">
      <c r="A4917" t="str">
        <f t="shared" si="77"/>
        <v/>
      </c>
      <c r="B4917" s="36"/>
      <c r="C4917" s="36"/>
      <c r="D4917" s="36"/>
      <c r="E4917" s="36"/>
      <c r="F4917" s="36"/>
      <c r="G4917" s="36"/>
      <c r="H4917" s="36"/>
      <c r="I4917" s="36"/>
      <c r="J4917" s="36"/>
    </row>
    <row r="4918" spans="1:10" x14ac:dyDescent="0.35">
      <c r="A4918" t="str">
        <f t="shared" si="77"/>
        <v/>
      </c>
      <c r="B4918" s="36"/>
      <c r="C4918" s="36"/>
      <c r="D4918" s="36"/>
      <c r="E4918" s="36"/>
      <c r="F4918" s="36"/>
      <c r="G4918" s="36"/>
      <c r="H4918" s="36"/>
      <c r="I4918" s="36"/>
      <c r="J4918" s="36"/>
    </row>
    <row r="4919" spans="1:10" x14ac:dyDescent="0.35">
      <c r="A4919" t="str">
        <f t="shared" si="77"/>
        <v/>
      </c>
      <c r="B4919" s="36"/>
      <c r="C4919" s="36"/>
      <c r="D4919" s="36"/>
      <c r="E4919" s="36"/>
      <c r="F4919" s="36"/>
      <c r="G4919" s="36"/>
      <c r="H4919" s="36"/>
      <c r="I4919" s="36"/>
      <c r="J4919" s="36"/>
    </row>
    <row r="4920" spans="1:10" x14ac:dyDescent="0.35">
      <c r="A4920" t="str">
        <f t="shared" si="77"/>
        <v/>
      </c>
      <c r="B4920" s="36"/>
      <c r="C4920" s="36"/>
      <c r="D4920" s="36"/>
      <c r="E4920" s="36"/>
      <c r="F4920" s="36"/>
      <c r="G4920" s="36"/>
      <c r="H4920" s="36"/>
      <c r="I4920" s="36"/>
      <c r="J4920" s="36"/>
    </row>
    <row r="4921" spans="1:10" x14ac:dyDescent="0.35">
      <c r="A4921" t="str">
        <f t="shared" si="77"/>
        <v/>
      </c>
      <c r="B4921" s="36"/>
      <c r="C4921" s="36"/>
      <c r="D4921" s="36"/>
      <c r="E4921" s="36"/>
      <c r="F4921" s="36"/>
      <c r="G4921" s="36"/>
      <c r="H4921" s="36"/>
      <c r="I4921" s="36"/>
      <c r="J4921" s="36"/>
    </row>
    <row r="4922" spans="1:10" x14ac:dyDescent="0.35">
      <c r="A4922" t="str">
        <f t="shared" si="77"/>
        <v/>
      </c>
      <c r="B4922" s="36"/>
      <c r="C4922" s="36"/>
      <c r="D4922" s="36"/>
      <c r="E4922" s="36"/>
      <c r="F4922" s="36"/>
      <c r="G4922" s="36"/>
      <c r="H4922" s="36"/>
      <c r="I4922" s="36"/>
      <c r="J4922" s="36"/>
    </row>
    <row r="4923" spans="1:10" x14ac:dyDescent="0.35">
      <c r="A4923" t="str">
        <f t="shared" si="77"/>
        <v/>
      </c>
      <c r="B4923" s="36"/>
      <c r="C4923" s="36"/>
      <c r="D4923" s="36"/>
      <c r="E4923" s="36"/>
      <c r="F4923" s="36"/>
      <c r="G4923" s="36"/>
      <c r="H4923" s="36"/>
      <c r="I4923" s="36"/>
      <c r="J4923" s="36"/>
    </row>
    <row r="4924" spans="1:10" x14ac:dyDescent="0.35">
      <c r="A4924" t="str">
        <f t="shared" si="77"/>
        <v/>
      </c>
      <c r="B4924" s="36"/>
      <c r="C4924" s="36"/>
      <c r="D4924" s="36"/>
      <c r="E4924" s="36"/>
      <c r="F4924" s="36"/>
      <c r="G4924" s="36"/>
      <c r="H4924" s="36"/>
      <c r="I4924" s="36"/>
      <c r="J4924" s="36"/>
    </row>
    <row r="4925" spans="1:10" x14ac:dyDescent="0.35">
      <c r="A4925" t="str">
        <f t="shared" si="77"/>
        <v/>
      </c>
      <c r="B4925" s="36"/>
      <c r="C4925" s="36"/>
      <c r="D4925" s="36"/>
      <c r="E4925" s="36"/>
      <c r="F4925" s="36"/>
      <c r="G4925" s="36"/>
      <c r="H4925" s="36"/>
      <c r="I4925" s="36"/>
      <c r="J4925" s="36"/>
    </row>
    <row r="4926" spans="1:10" x14ac:dyDescent="0.35">
      <c r="A4926" t="str">
        <f t="shared" si="77"/>
        <v/>
      </c>
      <c r="B4926" s="36"/>
      <c r="C4926" s="36"/>
      <c r="D4926" s="36"/>
      <c r="E4926" s="36"/>
      <c r="F4926" s="36"/>
      <c r="G4926" s="36"/>
      <c r="H4926" s="36"/>
      <c r="I4926" s="36"/>
      <c r="J4926" s="36"/>
    </row>
    <row r="4927" spans="1:10" x14ac:dyDescent="0.35">
      <c r="A4927" t="str">
        <f t="shared" si="77"/>
        <v/>
      </c>
      <c r="B4927" s="36"/>
      <c r="C4927" s="36"/>
      <c r="D4927" s="36"/>
      <c r="E4927" s="36"/>
      <c r="F4927" s="36"/>
      <c r="G4927" s="36"/>
      <c r="H4927" s="36"/>
      <c r="I4927" s="36"/>
      <c r="J4927" s="36"/>
    </row>
    <row r="4928" spans="1:10" x14ac:dyDescent="0.35">
      <c r="A4928" t="str">
        <f t="shared" si="77"/>
        <v/>
      </c>
      <c r="B4928" s="36"/>
      <c r="C4928" s="36"/>
      <c r="D4928" s="36"/>
      <c r="E4928" s="36"/>
      <c r="F4928" s="36"/>
      <c r="G4928" s="36"/>
      <c r="H4928" s="36"/>
      <c r="I4928" s="36"/>
      <c r="J4928" s="36"/>
    </row>
    <row r="4929" spans="1:10" x14ac:dyDescent="0.35">
      <c r="A4929" t="str">
        <f t="shared" si="77"/>
        <v/>
      </c>
      <c r="B4929" s="36"/>
      <c r="C4929" s="36"/>
      <c r="D4929" s="36"/>
      <c r="E4929" s="36"/>
      <c r="F4929" s="36"/>
      <c r="G4929" s="36"/>
      <c r="H4929" s="36"/>
      <c r="I4929" s="36"/>
      <c r="J4929" s="36"/>
    </row>
    <row r="4930" spans="1:10" x14ac:dyDescent="0.35">
      <c r="A4930" t="str">
        <f t="shared" si="77"/>
        <v/>
      </c>
      <c r="B4930" s="36"/>
      <c r="C4930" s="36"/>
      <c r="D4930" s="36"/>
      <c r="E4930" s="36"/>
      <c r="F4930" s="36"/>
      <c r="G4930" s="36"/>
      <c r="H4930" s="36"/>
      <c r="I4930" s="36"/>
      <c r="J4930" s="36"/>
    </row>
    <row r="4931" spans="1:10" x14ac:dyDescent="0.35">
      <c r="A4931" t="str">
        <f t="shared" si="77"/>
        <v/>
      </c>
      <c r="B4931" s="36"/>
      <c r="C4931" s="36"/>
      <c r="D4931" s="36"/>
      <c r="E4931" s="36"/>
      <c r="F4931" s="36"/>
      <c r="G4931" s="36"/>
      <c r="H4931" s="36"/>
      <c r="I4931" s="36"/>
      <c r="J4931" s="36"/>
    </row>
    <row r="4932" spans="1:10" x14ac:dyDescent="0.35">
      <c r="A4932" t="str">
        <f t="shared" si="77"/>
        <v/>
      </c>
      <c r="B4932" s="36"/>
      <c r="C4932" s="36"/>
      <c r="D4932" s="36"/>
      <c r="E4932" s="36"/>
      <c r="F4932" s="36"/>
      <c r="G4932" s="36"/>
      <c r="H4932" s="36"/>
      <c r="I4932" s="36"/>
      <c r="J4932" s="36"/>
    </row>
    <row r="4933" spans="1:10" x14ac:dyDescent="0.35">
      <c r="A4933" t="str">
        <f t="shared" si="77"/>
        <v/>
      </c>
      <c r="B4933" s="36"/>
      <c r="C4933" s="36"/>
      <c r="D4933" s="36"/>
      <c r="E4933" s="36"/>
      <c r="F4933" s="36"/>
      <c r="G4933" s="36"/>
      <c r="H4933" s="36"/>
      <c r="I4933" s="36"/>
      <c r="J4933" s="36"/>
    </row>
    <row r="4934" spans="1:10" x14ac:dyDescent="0.35">
      <c r="A4934" t="str">
        <f t="shared" si="77"/>
        <v/>
      </c>
      <c r="B4934" s="36"/>
      <c r="C4934" s="36"/>
      <c r="D4934" s="36"/>
      <c r="E4934" s="36"/>
      <c r="F4934" s="36"/>
      <c r="G4934" s="36"/>
      <c r="H4934" s="36"/>
      <c r="I4934" s="36"/>
      <c r="J4934" s="36"/>
    </row>
    <row r="4935" spans="1:10" x14ac:dyDescent="0.35">
      <c r="A4935" t="str">
        <f t="shared" si="77"/>
        <v/>
      </c>
      <c r="B4935" s="36"/>
      <c r="C4935" s="36"/>
      <c r="D4935" s="36"/>
      <c r="E4935" s="36"/>
      <c r="F4935" s="36"/>
      <c r="G4935" s="36"/>
      <c r="H4935" s="36"/>
      <c r="I4935" s="36"/>
      <c r="J4935" s="36"/>
    </row>
    <row r="4936" spans="1:10" x14ac:dyDescent="0.35">
      <c r="A4936" t="str">
        <f t="shared" si="77"/>
        <v/>
      </c>
      <c r="B4936" s="36"/>
      <c r="C4936" s="36"/>
      <c r="D4936" s="36"/>
      <c r="E4936" s="36"/>
      <c r="F4936" s="36"/>
      <c r="G4936" s="36"/>
      <c r="H4936" s="36"/>
      <c r="I4936" s="36"/>
      <c r="J4936" s="36"/>
    </row>
    <row r="4937" spans="1:10" x14ac:dyDescent="0.35">
      <c r="A4937" t="str">
        <f t="shared" si="77"/>
        <v/>
      </c>
      <c r="B4937" s="36"/>
      <c r="C4937" s="36"/>
      <c r="D4937" s="36"/>
      <c r="E4937" s="36"/>
      <c r="F4937" s="36"/>
      <c r="G4937" s="36"/>
      <c r="H4937" s="36"/>
      <c r="I4937" s="36"/>
      <c r="J4937" s="36"/>
    </row>
    <row r="4938" spans="1:10" x14ac:dyDescent="0.35">
      <c r="A4938" t="str">
        <f t="shared" si="77"/>
        <v/>
      </c>
      <c r="B4938" s="36"/>
      <c r="C4938" s="36"/>
      <c r="D4938" s="36"/>
      <c r="E4938" s="36"/>
      <c r="F4938" s="36"/>
      <c r="G4938" s="36"/>
      <c r="H4938" s="36"/>
      <c r="I4938" s="36"/>
      <c r="J4938" s="36"/>
    </row>
    <row r="4939" spans="1:10" x14ac:dyDescent="0.35">
      <c r="A4939" t="str">
        <f t="shared" si="77"/>
        <v/>
      </c>
      <c r="B4939" s="36"/>
      <c r="C4939" s="36"/>
      <c r="D4939" s="36"/>
      <c r="E4939" s="36"/>
      <c r="F4939" s="36"/>
      <c r="G4939" s="36"/>
      <c r="H4939" s="36"/>
      <c r="I4939" s="36"/>
      <c r="J4939" s="36"/>
    </row>
    <row r="4940" spans="1:10" x14ac:dyDescent="0.35">
      <c r="A4940" t="str">
        <f t="shared" si="77"/>
        <v/>
      </c>
      <c r="B4940" s="36"/>
      <c r="C4940" s="36"/>
      <c r="D4940" s="36"/>
      <c r="E4940" s="36"/>
      <c r="F4940" s="36"/>
      <c r="G4940" s="36"/>
      <c r="H4940" s="36"/>
      <c r="I4940" s="36"/>
      <c r="J4940" s="36"/>
    </row>
    <row r="4941" spans="1:10" x14ac:dyDescent="0.35">
      <c r="A4941" t="str">
        <f t="shared" si="77"/>
        <v/>
      </c>
      <c r="B4941" s="36"/>
      <c r="C4941" s="36"/>
      <c r="D4941" s="36"/>
      <c r="E4941" s="36"/>
      <c r="F4941" s="36"/>
      <c r="G4941" s="36"/>
      <c r="H4941" s="36"/>
      <c r="I4941" s="36"/>
      <c r="J4941" s="36"/>
    </row>
    <row r="4942" spans="1:10" x14ac:dyDescent="0.35">
      <c r="A4942" t="str">
        <f t="shared" si="77"/>
        <v/>
      </c>
      <c r="B4942" s="36"/>
      <c r="C4942" s="36"/>
      <c r="D4942" s="36"/>
      <c r="E4942" s="36"/>
      <c r="F4942" s="36"/>
      <c r="G4942" s="36"/>
      <c r="H4942" s="36"/>
      <c r="I4942" s="36"/>
      <c r="J4942" s="36"/>
    </row>
    <row r="4943" spans="1:10" x14ac:dyDescent="0.35">
      <c r="A4943" t="str">
        <f t="shared" si="77"/>
        <v/>
      </c>
      <c r="B4943" s="36"/>
      <c r="C4943" s="36"/>
      <c r="D4943" s="36"/>
      <c r="E4943" s="36"/>
      <c r="F4943" s="36"/>
      <c r="G4943" s="36"/>
      <c r="H4943" s="36"/>
      <c r="I4943" s="36"/>
      <c r="J4943" s="36"/>
    </row>
    <row r="4944" spans="1:10" x14ac:dyDescent="0.35">
      <c r="A4944" t="str">
        <f t="shared" si="77"/>
        <v/>
      </c>
      <c r="B4944" s="36"/>
      <c r="C4944" s="36"/>
      <c r="D4944" s="36"/>
      <c r="E4944" s="36"/>
      <c r="F4944" s="36"/>
      <c r="G4944" s="36"/>
      <c r="H4944" s="36"/>
      <c r="I4944" s="36"/>
      <c r="J4944" s="36"/>
    </row>
    <row r="4945" spans="1:10" x14ac:dyDescent="0.35">
      <c r="A4945" t="str">
        <f t="shared" si="77"/>
        <v/>
      </c>
      <c r="B4945" s="36"/>
      <c r="C4945" s="36"/>
      <c r="D4945" s="36"/>
      <c r="E4945" s="36"/>
      <c r="F4945" s="36"/>
      <c r="G4945" s="36"/>
      <c r="H4945" s="36"/>
      <c r="I4945" s="36"/>
      <c r="J4945" s="36"/>
    </row>
    <row r="4946" spans="1:10" x14ac:dyDescent="0.35">
      <c r="A4946" t="str">
        <f t="shared" ref="A4946:A5009" si="78">CONCATENATE(B4946,C4946,D4946,E4946)</f>
        <v/>
      </c>
      <c r="B4946" s="36"/>
      <c r="C4946" s="36"/>
      <c r="D4946" s="36"/>
      <c r="E4946" s="36"/>
      <c r="F4946" s="36"/>
      <c r="G4946" s="36"/>
      <c r="H4946" s="36"/>
      <c r="I4946" s="36"/>
      <c r="J4946" s="36"/>
    </row>
    <row r="4947" spans="1:10" x14ac:dyDescent="0.35">
      <c r="A4947" t="str">
        <f t="shared" si="78"/>
        <v/>
      </c>
      <c r="B4947" s="36"/>
      <c r="C4947" s="36"/>
      <c r="D4947" s="36"/>
      <c r="E4947" s="36"/>
      <c r="F4947" s="36"/>
      <c r="G4947" s="36"/>
      <c r="H4947" s="36"/>
      <c r="I4947" s="36"/>
      <c r="J4947" s="36"/>
    </row>
    <row r="4948" spans="1:10" x14ac:dyDescent="0.35">
      <c r="A4948" t="str">
        <f t="shared" si="78"/>
        <v/>
      </c>
      <c r="B4948" s="36"/>
      <c r="C4948" s="36"/>
      <c r="D4948" s="36"/>
      <c r="E4948" s="36"/>
      <c r="F4948" s="36"/>
      <c r="G4948" s="36"/>
      <c r="H4948" s="36"/>
      <c r="I4948" s="36"/>
      <c r="J4948" s="36"/>
    </row>
    <row r="4949" spans="1:10" x14ac:dyDescent="0.35">
      <c r="A4949" t="str">
        <f t="shared" si="78"/>
        <v/>
      </c>
      <c r="B4949" s="36"/>
      <c r="C4949" s="36"/>
      <c r="D4949" s="36"/>
      <c r="E4949" s="36"/>
      <c r="F4949" s="36"/>
      <c r="G4949" s="36"/>
      <c r="H4949" s="36"/>
      <c r="I4949" s="36"/>
      <c r="J4949" s="36"/>
    </row>
    <row r="4950" spans="1:10" x14ac:dyDescent="0.35">
      <c r="A4950" t="str">
        <f t="shared" si="78"/>
        <v/>
      </c>
      <c r="B4950" s="36"/>
      <c r="C4950" s="36"/>
      <c r="D4950" s="36"/>
      <c r="E4950" s="36"/>
      <c r="F4950" s="36"/>
      <c r="G4950" s="36"/>
      <c r="H4950" s="36"/>
      <c r="I4950" s="36"/>
      <c r="J4950" s="36"/>
    </row>
    <row r="4951" spans="1:10" x14ac:dyDescent="0.35">
      <c r="A4951" t="str">
        <f t="shared" si="78"/>
        <v/>
      </c>
      <c r="B4951" s="36"/>
      <c r="C4951" s="36"/>
      <c r="D4951" s="36"/>
      <c r="E4951" s="36"/>
      <c r="F4951" s="36"/>
      <c r="G4951" s="36"/>
      <c r="H4951" s="36"/>
      <c r="I4951" s="36"/>
      <c r="J4951" s="36"/>
    </row>
    <row r="4952" spans="1:10" x14ac:dyDescent="0.35">
      <c r="A4952" t="str">
        <f t="shared" si="78"/>
        <v/>
      </c>
      <c r="B4952" s="36"/>
      <c r="C4952" s="36"/>
      <c r="D4952" s="36"/>
      <c r="E4952" s="36"/>
      <c r="F4952" s="36"/>
      <c r="G4952" s="36"/>
      <c r="H4952" s="36"/>
      <c r="I4952" s="36"/>
      <c r="J4952" s="36"/>
    </row>
    <row r="4953" spans="1:10" x14ac:dyDescent="0.35">
      <c r="A4953" t="str">
        <f t="shared" si="78"/>
        <v/>
      </c>
      <c r="B4953" s="36"/>
      <c r="C4953" s="36"/>
      <c r="D4953" s="36"/>
      <c r="E4953" s="36"/>
      <c r="F4953" s="36"/>
      <c r="G4953" s="36"/>
      <c r="H4953" s="36"/>
      <c r="I4953" s="36"/>
      <c r="J4953" s="36"/>
    </row>
    <row r="4954" spans="1:10" x14ac:dyDescent="0.35">
      <c r="A4954" t="str">
        <f t="shared" si="78"/>
        <v/>
      </c>
      <c r="B4954" s="36"/>
      <c r="C4954" s="36"/>
      <c r="D4954" s="36"/>
      <c r="E4954" s="36"/>
      <c r="F4954" s="36"/>
      <c r="G4954" s="36"/>
      <c r="H4954" s="36"/>
      <c r="I4954" s="36"/>
      <c r="J4954" s="36"/>
    </row>
    <row r="4955" spans="1:10" x14ac:dyDescent="0.35">
      <c r="A4955" t="str">
        <f t="shared" si="78"/>
        <v/>
      </c>
      <c r="B4955" s="36"/>
      <c r="C4955" s="36"/>
      <c r="D4955" s="36"/>
      <c r="E4955" s="36"/>
      <c r="F4955" s="36"/>
      <c r="G4955" s="36"/>
      <c r="H4955" s="36"/>
      <c r="I4955" s="36"/>
      <c r="J4955" s="36"/>
    </row>
    <row r="4956" spans="1:10" x14ac:dyDescent="0.35">
      <c r="A4956" t="str">
        <f t="shared" si="78"/>
        <v/>
      </c>
      <c r="B4956" s="36"/>
      <c r="C4956" s="36"/>
      <c r="D4956" s="36"/>
      <c r="E4956" s="36"/>
      <c r="F4956" s="36"/>
      <c r="G4956" s="36"/>
      <c r="H4956" s="36"/>
      <c r="I4956" s="36"/>
      <c r="J4956" s="36"/>
    </row>
    <row r="4957" spans="1:10" x14ac:dyDescent="0.35">
      <c r="A4957" t="str">
        <f t="shared" si="78"/>
        <v/>
      </c>
      <c r="B4957" s="36"/>
      <c r="C4957" s="36"/>
      <c r="D4957" s="36"/>
      <c r="E4957" s="36"/>
      <c r="F4957" s="36"/>
      <c r="G4957" s="36"/>
      <c r="H4957" s="36"/>
      <c r="I4957" s="36"/>
      <c r="J4957" s="36"/>
    </row>
    <row r="4958" spans="1:10" x14ac:dyDescent="0.35">
      <c r="A4958" t="str">
        <f t="shared" si="78"/>
        <v/>
      </c>
      <c r="B4958" s="36"/>
      <c r="C4958" s="36"/>
      <c r="D4958" s="36"/>
      <c r="E4958" s="36"/>
      <c r="F4958" s="36"/>
      <c r="G4958" s="36"/>
      <c r="H4958" s="36"/>
      <c r="I4958" s="36"/>
      <c r="J4958" s="36"/>
    </row>
    <row r="4959" spans="1:10" x14ac:dyDescent="0.35">
      <c r="A4959" t="str">
        <f t="shared" si="78"/>
        <v/>
      </c>
      <c r="B4959" s="36"/>
      <c r="C4959" s="36"/>
      <c r="D4959" s="36"/>
      <c r="E4959" s="36"/>
      <c r="F4959" s="36"/>
      <c r="G4959" s="36"/>
      <c r="H4959" s="36"/>
      <c r="I4959" s="36"/>
      <c r="J4959" s="36"/>
    </row>
    <row r="4960" spans="1:10" x14ac:dyDescent="0.35">
      <c r="A4960" t="str">
        <f t="shared" si="78"/>
        <v/>
      </c>
      <c r="B4960" s="36"/>
      <c r="C4960" s="36"/>
      <c r="D4960" s="36"/>
      <c r="E4960" s="36"/>
      <c r="F4960" s="36"/>
      <c r="G4960" s="36"/>
      <c r="H4960" s="36"/>
      <c r="I4960" s="36"/>
      <c r="J4960" s="36"/>
    </row>
    <row r="4961" spans="1:10" x14ac:dyDescent="0.35">
      <c r="A4961" t="str">
        <f t="shared" si="78"/>
        <v/>
      </c>
      <c r="B4961" s="36"/>
      <c r="C4961" s="36"/>
      <c r="D4961" s="36"/>
      <c r="E4961" s="36"/>
      <c r="F4961" s="36"/>
      <c r="G4961" s="36"/>
      <c r="H4961" s="36"/>
      <c r="I4961" s="36"/>
      <c r="J4961" s="36"/>
    </row>
    <row r="4962" spans="1:10" x14ac:dyDescent="0.35">
      <c r="A4962" t="str">
        <f t="shared" si="78"/>
        <v/>
      </c>
      <c r="B4962" s="36"/>
      <c r="C4962" s="36"/>
      <c r="D4962" s="36"/>
      <c r="E4962" s="36"/>
      <c r="F4962" s="36"/>
      <c r="G4962" s="36"/>
      <c r="H4962" s="36"/>
      <c r="I4962" s="36"/>
      <c r="J4962" s="36"/>
    </row>
    <row r="4963" spans="1:10" x14ac:dyDescent="0.35">
      <c r="A4963" t="str">
        <f t="shared" si="78"/>
        <v/>
      </c>
      <c r="B4963" s="36"/>
      <c r="C4963" s="36"/>
      <c r="D4963" s="36"/>
      <c r="E4963" s="36"/>
      <c r="F4963" s="36"/>
      <c r="G4963" s="36"/>
      <c r="H4963" s="36"/>
      <c r="I4963" s="36"/>
      <c r="J4963" s="36"/>
    </row>
    <row r="4964" spans="1:10" x14ac:dyDescent="0.35">
      <c r="A4964" t="str">
        <f t="shared" si="78"/>
        <v/>
      </c>
      <c r="B4964" s="36"/>
      <c r="C4964" s="36"/>
      <c r="D4964" s="36"/>
      <c r="E4964" s="36"/>
      <c r="F4964" s="36"/>
      <c r="G4964" s="36"/>
      <c r="H4964" s="36"/>
      <c r="I4964" s="36"/>
      <c r="J4964" s="36"/>
    </row>
    <row r="4965" spans="1:10" x14ac:dyDescent="0.35">
      <c r="A4965" t="str">
        <f t="shared" si="78"/>
        <v/>
      </c>
      <c r="B4965" s="36"/>
      <c r="C4965" s="36"/>
      <c r="D4965" s="36"/>
      <c r="E4965" s="36"/>
      <c r="F4965" s="36"/>
      <c r="G4965" s="36"/>
      <c r="H4965" s="36"/>
      <c r="I4965" s="36"/>
      <c r="J4965" s="36"/>
    </row>
    <row r="4966" spans="1:10" x14ac:dyDescent="0.35">
      <c r="A4966" t="str">
        <f t="shared" si="78"/>
        <v/>
      </c>
      <c r="B4966" s="36"/>
      <c r="C4966" s="36"/>
      <c r="D4966" s="36"/>
      <c r="E4966" s="36"/>
      <c r="F4966" s="36"/>
      <c r="G4966" s="36"/>
      <c r="H4966" s="36"/>
      <c r="I4966" s="36"/>
      <c r="J4966" s="36"/>
    </row>
    <row r="4967" spans="1:10" x14ac:dyDescent="0.35">
      <c r="A4967" t="str">
        <f t="shared" si="78"/>
        <v/>
      </c>
      <c r="B4967" s="36"/>
      <c r="C4967" s="36"/>
      <c r="D4967" s="36"/>
      <c r="E4967" s="36"/>
      <c r="F4967" s="36"/>
      <c r="G4967" s="36"/>
      <c r="H4967" s="36"/>
      <c r="I4967" s="36"/>
      <c r="J4967" s="36"/>
    </row>
    <row r="4968" spans="1:10" x14ac:dyDescent="0.35">
      <c r="A4968" t="str">
        <f t="shared" si="78"/>
        <v/>
      </c>
      <c r="B4968" s="36"/>
      <c r="C4968" s="36"/>
      <c r="D4968" s="36"/>
      <c r="E4968" s="36"/>
      <c r="F4968" s="36"/>
      <c r="G4968" s="36"/>
      <c r="H4968" s="36"/>
      <c r="I4968" s="36"/>
      <c r="J4968" s="36"/>
    </row>
    <row r="4969" spans="1:10" x14ac:dyDescent="0.35">
      <c r="A4969" t="str">
        <f t="shared" si="78"/>
        <v/>
      </c>
      <c r="B4969" s="36"/>
      <c r="C4969" s="36"/>
      <c r="D4969" s="36"/>
      <c r="E4969" s="36"/>
      <c r="F4969" s="36"/>
      <c r="G4969" s="36"/>
      <c r="H4969" s="36"/>
      <c r="I4969" s="36"/>
      <c r="J4969" s="36"/>
    </row>
    <row r="4970" spans="1:10" x14ac:dyDescent="0.35">
      <c r="A4970" t="str">
        <f t="shared" si="78"/>
        <v/>
      </c>
      <c r="B4970" s="36"/>
      <c r="C4970" s="36"/>
      <c r="D4970" s="36"/>
      <c r="E4970" s="36"/>
      <c r="F4970" s="36"/>
      <c r="G4970" s="36"/>
      <c r="H4970" s="36"/>
      <c r="I4970" s="36"/>
      <c r="J4970" s="36"/>
    </row>
    <row r="4971" spans="1:10" x14ac:dyDescent="0.35">
      <c r="A4971" t="str">
        <f t="shared" si="78"/>
        <v/>
      </c>
      <c r="B4971" s="36"/>
      <c r="C4971" s="36"/>
      <c r="D4971" s="36"/>
      <c r="E4971" s="36"/>
      <c r="F4971" s="36"/>
      <c r="G4971" s="36"/>
      <c r="H4971" s="36"/>
      <c r="I4971" s="36"/>
      <c r="J4971" s="36"/>
    </row>
    <row r="4972" spans="1:10" x14ac:dyDescent="0.35">
      <c r="A4972" t="str">
        <f t="shared" si="78"/>
        <v/>
      </c>
      <c r="B4972" s="36"/>
      <c r="C4972" s="36"/>
      <c r="D4972" s="36"/>
      <c r="E4972" s="36"/>
      <c r="F4972" s="36"/>
      <c r="G4972" s="36"/>
      <c r="H4972" s="36"/>
      <c r="I4972" s="36"/>
      <c r="J4972" s="36"/>
    </row>
    <row r="4973" spans="1:10" x14ac:dyDescent="0.35">
      <c r="A4973" t="str">
        <f t="shared" si="78"/>
        <v/>
      </c>
      <c r="B4973" s="36"/>
      <c r="C4973" s="36"/>
      <c r="D4973" s="36"/>
      <c r="E4973" s="36"/>
      <c r="F4973" s="36"/>
      <c r="G4973" s="36"/>
      <c r="H4973" s="36"/>
      <c r="I4973" s="36"/>
      <c r="J4973" s="36"/>
    </row>
    <row r="4974" spans="1:10" x14ac:dyDescent="0.35">
      <c r="A4974" t="str">
        <f t="shared" si="78"/>
        <v/>
      </c>
      <c r="B4974" s="36"/>
      <c r="C4974" s="36"/>
      <c r="D4974" s="36"/>
      <c r="E4974" s="36"/>
      <c r="F4974" s="36"/>
      <c r="G4974" s="36"/>
      <c r="H4974" s="36"/>
      <c r="I4974" s="36"/>
      <c r="J4974" s="36"/>
    </row>
    <row r="4975" spans="1:10" x14ac:dyDescent="0.35">
      <c r="A4975" t="str">
        <f t="shared" si="78"/>
        <v/>
      </c>
      <c r="B4975" s="36"/>
      <c r="C4975" s="36"/>
      <c r="D4975" s="36"/>
      <c r="E4975" s="36"/>
      <c r="F4975" s="36"/>
      <c r="G4975" s="36"/>
      <c r="H4975" s="36"/>
      <c r="I4975" s="36"/>
      <c r="J4975" s="36"/>
    </row>
    <row r="4976" spans="1:10" x14ac:dyDescent="0.35">
      <c r="A4976" t="str">
        <f t="shared" si="78"/>
        <v/>
      </c>
      <c r="B4976" s="36"/>
      <c r="C4976" s="36"/>
      <c r="D4976" s="36"/>
      <c r="E4976" s="36"/>
      <c r="F4976" s="36"/>
      <c r="G4976" s="36"/>
      <c r="H4976" s="36"/>
      <c r="I4976" s="36"/>
      <c r="J4976" s="36"/>
    </row>
    <row r="4977" spans="1:10" x14ac:dyDescent="0.35">
      <c r="A4977" t="str">
        <f t="shared" si="78"/>
        <v/>
      </c>
      <c r="B4977" s="36"/>
      <c r="C4977" s="36"/>
      <c r="D4977" s="36"/>
      <c r="E4977" s="36"/>
      <c r="F4977" s="36"/>
      <c r="G4977" s="36"/>
      <c r="H4977" s="36"/>
      <c r="I4977" s="36"/>
      <c r="J4977" s="36"/>
    </row>
    <row r="4978" spans="1:10" x14ac:dyDescent="0.35">
      <c r="A4978" t="str">
        <f t="shared" si="78"/>
        <v/>
      </c>
      <c r="B4978" s="36"/>
      <c r="C4978" s="36"/>
      <c r="D4978" s="36"/>
      <c r="E4978" s="36"/>
      <c r="F4978" s="36"/>
      <c r="G4978" s="36"/>
      <c r="H4978" s="36"/>
      <c r="I4978" s="36"/>
      <c r="J4978" s="36"/>
    </row>
    <row r="4979" spans="1:10" x14ac:dyDescent="0.35">
      <c r="A4979" t="str">
        <f t="shared" si="78"/>
        <v/>
      </c>
      <c r="B4979" s="36"/>
      <c r="C4979" s="36"/>
      <c r="D4979" s="36"/>
      <c r="E4979" s="36"/>
      <c r="F4979" s="36"/>
      <c r="G4979" s="36"/>
      <c r="H4979" s="36"/>
      <c r="I4979" s="36"/>
      <c r="J4979" s="36"/>
    </row>
    <row r="4980" spans="1:10" x14ac:dyDescent="0.35">
      <c r="A4980" t="str">
        <f t="shared" si="78"/>
        <v/>
      </c>
      <c r="B4980" s="36"/>
      <c r="C4980" s="36"/>
      <c r="D4980" s="36"/>
      <c r="E4980" s="36"/>
      <c r="F4980" s="36"/>
      <c r="G4980" s="36"/>
      <c r="H4980" s="36"/>
      <c r="I4980" s="36"/>
      <c r="J4980" s="36"/>
    </row>
    <row r="4981" spans="1:10" x14ac:dyDescent="0.35">
      <c r="A4981" t="str">
        <f t="shared" si="78"/>
        <v/>
      </c>
      <c r="B4981" s="36"/>
      <c r="C4981" s="36"/>
      <c r="D4981" s="36"/>
      <c r="E4981" s="36"/>
      <c r="F4981" s="36"/>
      <c r="G4981" s="36"/>
      <c r="H4981" s="36"/>
      <c r="I4981" s="36"/>
      <c r="J4981" s="36"/>
    </row>
    <row r="4982" spans="1:10" x14ac:dyDescent="0.35">
      <c r="A4982" t="str">
        <f t="shared" si="78"/>
        <v/>
      </c>
      <c r="B4982" s="36"/>
      <c r="C4982" s="36"/>
      <c r="D4982" s="36"/>
      <c r="E4982" s="36"/>
      <c r="F4982" s="36"/>
      <c r="G4982" s="36"/>
      <c r="H4982" s="36"/>
      <c r="I4982" s="36"/>
      <c r="J4982" s="36"/>
    </row>
    <row r="4983" spans="1:10" x14ac:dyDescent="0.35">
      <c r="A4983" t="str">
        <f t="shared" si="78"/>
        <v/>
      </c>
      <c r="B4983" s="36"/>
      <c r="C4983" s="36"/>
      <c r="D4983" s="36"/>
      <c r="E4983" s="36"/>
      <c r="F4983" s="36"/>
      <c r="G4983" s="36"/>
      <c r="H4983" s="36"/>
      <c r="I4983" s="36"/>
      <c r="J4983" s="36"/>
    </row>
    <row r="4984" spans="1:10" x14ac:dyDescent="0.35">
      <c r="A4984" t="str">
        <f t="shared" si="78"/>
        <v/>
      </c>
      <c r="B4984" s="36"/>
      <c r="C4984" s="36"/>
      <c r="D4984" s="36"/>
      <c r="E4984" s="36"/>
      <c r="F4984" s="36"/>
      <c r="G4984" s="36"/>
      <c r="H4984" s="36"/>
      <c r="I4984" s="36"/>
      <c r="J4984" s="36"/>
    </row>
    <row r="4985" spans="1:10" x14ac:dyDescent="0.35">
      <c r="A4985" t="str">
        <f t="shared" si="78"/>
        <v/>
      </c>
      <c r="B4985" s="36"/>
      <c r="C4985" s="36"/>
      <c r="D4985" s="36"/>
      <c r="E4985" s="36"/>
      <c r="F4985" s="36"/>
      <c r="G4985" s="36"/>
      <c r="H4985" s="36"/>
      <c r="I4985" s="36"/>
      <c r="J4985" s="36"/>
    </row>
    <row r="4986" spans="1:10" x14ac:dyDescent="0.35">
      <c r="A4986" t="str">
        <f t="shared" si="78"/>
        <v/>
      </c>
      <c r="B4986" s="36"/>
      <c r="C4986" s="36"/>
      <c r="D4986" s="36"/>
      <c r="E4986" s="36"/>
      <c r="F4986" s="36"/>
      <c r="G4986" s="36"/>
      <c r="H4986" s="36"/>
      <c r="I4986" s="36"/>
      <c r="J4986" s="36"/>
    </row>
    <row r="4987" spans="1:10" x14ac:dyDescent="0.35">
      <c r="A4987" t="str">
        <f t="shared" si="78"/>
        <v/>
      </c>
      <c r="B4987" s="36"/>
      <c r="C4987" s="36"/>
      <c r="D4987" s="36"/>
      <c r="E4987" s="36"/>
      <c r="F4987" s="36"/>
      <c r="G4987" s="36"/>
      <c r="H4987" s="36"/>
      <c r="I4987" s="36"/>
      <c r="J4987" s="36"/>
    </row>
    <row r="4988" spans="1:10" x14ac:dyDescent="0.35">
      <c r="A4988" t="str">
        <f t="shared" si="78"/>
        <v/>
      </c>
      <c r="B4988" s="36"/>
      <c r="C4988" s="36"/>
      <c r="D4988" s="36"/>
      <c r="E4988" s="36"/>
      <c r="F4988" s="36"/>
      <c r="G4988" s="36"/>
      <c r="H4988" s="36"/>
      <c r="I4988" s="36"/>
      <c r="J4988" s="36"/>
    </row>
    <row r="4989" spans="1:10" x14ac:dyDescent="0.35">
      <c r="A4989" t="str">
        <f t="shared" si="78"/>
        <v/>
      </c>
      <c r="B4989" s="36"/>
      <c r="C4989" s="36"/>
      <c r="D4989" s="36"/>
      <c r="E4989" s="36"/>
      <c r="F4989" s="36"/>
      <c r="G4989" s="36"/>
      <c r="H4989" s="36"/>
      <c r="I4989" s="36"/>
      <c r="J4989" s="36"/>
    </row>
    <row r="4990" spans="1:10" x14ac:dyDescent="0.35">
      <c r="A4990" t="str">
        <f t="shared" si="78"/>
        <v/>
      </c>
      <c r="B4990" s="36"/>
      <c r="C4990" s="36"/>
      <c r="D4990" s="36"/>
      <c r="E4990" s="36"/>
      <c r="F4990" s="36"/>
      <c r="G4990" s="36"/>
      <c r="H4990" s="36"/>
      <c r="I4990" s="36"/>
      <c r="J4990" s="36"/>
    </row>
    <row r="4991" spans="1:10" x14ac:dyDescent="0.35">
      <c r="A4991" t="str">
        <f t="shared" si="78"/>
        <v/>
      </c>
      <c r="B4991" s="36"/>
      <c r="C4991" s="36"/>
      <c r="D4991" s="36"/>
      <c r="E4991" s="36"/>
      <c r="F4991" s="36"/>
      <c r="G4991" s="36"/>
      <c r="H4991" s="36"/>
      <c r="I4991" s="36"/>
      <c r="J4991" s="36"/>
    </row>
    <row r="4992" spans="1:10" x14ac:dyDescent="0.35">
      <c r="A4992" t="str">
        <f t="shared" si="78"/>
        <v/>
      </c>
      <c r="B4992" s="36"/>
      <c r="C4992" s="36"/>
      <c r="D4992" s="36"/>
      <c r="E4992" s="36"/>
      <c r="F4992" s="36"/>
      <c r="G4992" s="36"/>
      <c r="H4992" s="36"/>
      <c r="I4992" s="36"/>
      <c r="J4992" s="36"/>
    </row>
    <row r="4993" spans="1:10" x14ac:dyDescent="0.35">
      <c r="A4993" t="str">
        <f t="shared" si="78"/>
        <v/>
      </c>
      <c r="B4993" s="36"/>
      <c r="C4993" s="36"/>
      <c r="D4993" s="36"/>
      <c r="E4993" s="36"/>
      <c r="F4993" s="36"/>
      <c r="G4993" s="36"/>
      <c r="H4993" s="36"/>
      <c r="I4993" s="36"/>
      <c r="J4993" s="36"/>
    </row>
    <row r="4994" spans="1:10" x14ac:dyDescent="0.35">
      <c r="A4994" t="str">
        <f t="shared" si="78"/>
        <v/>
      </c>
      <c r="B4994" s="36"/>
      <c r="C4994" s="36"/>
      <c r="D4994" s="36"/>
      <c r="E4994" s="36"/>
      <c r="F4994" s="36"/>
      <c r="G4994" s="36"/>
      <c r="H4994" s="36"/>
      <c r="I4994" s="36"/>
      <c r="J4994" s="36"/>
    </row>
    <row r="4995" spans="1:10" x14ac:dyDescent="0.35">
      <c r="A4995" t="str">
        <f t="shared" si="78"/>
        <v/>
      </c>
      <c r="B4995" s="36"/>
      <c r="C4995" s="36"/>
      <c r="D4995" s="36"/>
      <c r="E4995" s="36"/>
      <c r="F4995" s="36"/>
      <c r="G4995" s="36"/>
      <c r="H4995" s="36"/>
      <c r="I4995" s="36"/>
      <c r="J4995" s="36"/>
    </row>
    <row r="4996" spans="1:10" x14ac:dyDescent="0.35">
      <c r="A4996" t="str">
        <f t="shared" si="78"/>
        <v/>
      </c>
      <c r="B4996" s="36"/>
      <c r="C4996" s="36"/>
      <c r="D4996" s="36"/>
      <c r="E4996" s="36"/>
      <c r="F4996" s="36"/>
      <c r="G4996" s="36"/>
      <c r="H4996" s="36"/>
      <c r="I4996" s="36"/>
      <c r="J4996" s="36"/>
    </row>
    <row r="4997" spans="1:10" x14ac:dyDescent="0.35">
      <c r="A4997" t="str">
        <f t="shared" si="78"/>
        <v/>
      </c>
      <c r="B4997" s="36"/>
      <c r="C4997" s="36"/>
      <c r="D4997" s="36"/>
      <c r="E4997" s="36"/>
      <c r="F4997" s="36"/>
      <c r="G4997" s="36"/>
      <c r="H4997" s="36"/>
      <c r="I4997" s="36"/>
      <c r="J4997" s="36"/>
    </row>
    <row r="4998" spans="1:10" x14ac:dyDescent="0.35">
      <c r="A4998" t="str">
        <f t="shared" si="78"/>
        <v/>
      </c>
      <c r="B4998" s="36"/>
      <c r="C4998" s="36"/>
      <c r="D4998" s="36"/>
      <c r="E4998" s="36"/>
      <c r="F4998" s="36"/>
      <c r="G4998" s="36"/>
      <c r="H4998" s="36"/>
      <c r="I4998" s="36"/>
      <c r="J4998" s="36"/>
    </row>
    <row r="4999" spans="1:10" x14ac:dyDescent="0.35">
      <c r="A4999" t="str">
        <f t="shared" si="78"/>
        <v/>
      </c>
      <c r="B4999" s="36"/>
      <c r="C4999" s="36"/>
      <c r="D4999" s="36"/>
      <c r="E4999" s="36"/>
      <c r="F4999" s="36"/>
      <c r="G4999" s="36"/>
      <c r="H4999" s="36"/>
      <c r="I4999" s="36"/>
      <c r="J4999" s="36"/>
    </row>
    <row r="5000" spans="1:10" x14ac:dyDescent="0.35">
      <c r="A5000" t="str">
        <f t="shared" si="78"/>
        <v/>
      </c>
      <c r="B5000" s="36"/>
      <c r="C5000" s="36"/>
      <c r="D5000" s="36"/>
      <c r="E5000" s="36"/>
      <c r="F5000" s="36"/>
      <c r="G5000" s="36"/>
      <c r="H5000" s="36"/>
      <c r="I5000" s="36"/>
      <c r="J5000" s="36"/>
    </row>
    <row r="5001" spans="1:10" x14ac:dyDescent="0.35">
      <c r="A5001" t="str">
        <f t="shared" si="78"/>
        <v/>
      </c>
      <c r="B5001" s="36"/>
      <c r="C5001" s="36"/>
      <c r="D5001" s="36"/>
      <c r="E5001" s="36"/>
      <c r="F5001" s="36"/>
      <c r="G5001" s="36"/>
      <c r="H5001" s="36"/>
      <c r="I5001" s="36"/>
      <c r="J5001" s="36"/>
    </row>
    <row r="5002" spans="1:10" x14ac:dyDescent="0.35">
      <c r="A5002" t="str">
        <f t="shared" si="78"/>
        <v/>
      </c>
      <c r="B5002" s="36"/>
      <c r="C5002" s="36"/>
      <c r="D5002" s="36"/>
      <c r="E5002" s="36"/>
      <c r="F5002" s="36"/>
      <c r="G5002" s="36"/>
      <c r="H5002" s="36"/>
      <c r="I5002" s="36"/>
      <c r="J5002" s="36"/>
    </row>
    <row r="5003" spans="1:10" x14ac:dyDescent="0.35">
      <c r="A5003" t="str">
        <f t="shared" si="78"/>
        <v/>
      </c>
      <c r="B5003" s="36"/>
      <c r="C5003" s="36"/>
      <c r="D5003" s="36"/>
      <c r="E5003" s="36"/>
      <c r="F5003" s="36"/>
      <c r="G5003" s="36"/>
      <c r="H5003" s="36"/>
      <c r="I5003" s="36"/>
      <c r="J5003" s="36"/>
    </row>
    <row r="5004" spans="1:10" x14ac:dyDescent="0.35">
      <c r="A5004" t="str">
        <f t="shared" si="78"/>
        <v/>
      </c>
      <c r="B5004" s="36"/>
      <c r="C5004" s="36"/>
      <c r="D5004" s="36"/>
      <c r="E5004" s="36"/>
      <c r="F5004" s="36"/>
      <c r="G5004" s="36"/>
      <c r="H5004" s="36"/>
      <c r="I5004" s="36"/>
      <c r="J5004" s="36"/>
    </row>
    <row r="5005" spans="1:10" x14ac:dyDescent="0.35">
      <c r="A5005" t="str">
        <f t="shared" si="78"/>
        <v/>
      </c>
      <c r="B5005" s="36"/>
      <c r="C5005" s="36"/>
      <c r="D5005" s="36"/>
      <c r="E5005" s="36"/>
      <c r="F5005" s="36"/>
      <c r="G5005" s="36"/>
      <c r="H5005" s="36"/>
      <c r="I5005" s="36"/>
      <c r="J5005" s="36"/>
    </row>
    <row r="5006" spans="1:10" x14ac:dyDescent="0.35">
      <c r="A5006" t="str">
        <f t="shared" si="78"/>
        <v/>
      </c>
      <c r="B5006" s="36"/>
      <c r="C5006" s="36"/>
      <c r="D5006" s="36"/>
      <c r="E5006" s="36"/>
      <c r="F5006" s="36"/>
      <c r="G5006" s="36"/>
      <c r="H5006" s="36"/>
      <c r="I5006" s="36"/>
      <c r="J5006" s="36"/>
    </row>
    <row r="5007" spans="1:10" x14ac:dyDescent="0.35">
      <c r="A5007" t="str">
        <f t="shared" si="78"/>
        <v/>
      </c>
      <c r="B5007" s="36"/>
      <c r="C5007" s="36"/>
      <c r="D5007" s="36"/>
      <c r="E5007" s="36"/>
      <c r="F5007" s="36"/>
      <c r="G5007" s="36"/>
      <c r="H5007" s="36"/>
      <c r="I5007" s="36"/>
      <c r="J5007" s="36"/>
    </row>
    <row r="5008" spans="1:10" x14ac:dyDescent="0.35">
      <c r="A5008" t="str">
        <f t="shared" si="78"/>
        <v/>
      </c>
      <c r="B5008" s="36"/>
      <c r="C5008" s="36"/>
      <c r="D5008" s="36"/>
      <c r="E5008" s="36"/>
      <c r="F5008" s="36"/>
      <c r="G5008" s="36"/>
      <c r="H5008" s="36"/>
      <c r="I5008" s="36"/>
      <c r="J5008" s="36"/>
    </row>
    <row r="5009" spans="1:10" x14ac:dyDescent="0.35">
      <c r="A5009" t="str">
        <f t="shared" si="78"/>
        <v/>
      </c>
      <c r="B5009" s="36"/>
      <c r="C5009" s="36"/>
      <c r="D5009" s="36"/>
      <c r="E5009" s="36"/>
      <c r="F5009" s="36"/>
      <c r="G5009" s="36"/>
      <c r="H5009" s="36"/>
      <c r="I5009" s="36"/>
      <c r="J5009" s="36"/>
    </row>
    <row r="5010" spans="1:10" x14ac:dyDescent="0.35">
      <c r="A5010" t="str">
        <f t="shared" ref="A5010:A5073" si="79">CONCATENATE(B5010,C5010,D5010,E5010)</f>
        <v/>
      </c>
      <c r="B5010" s="36"/>
      <c r="C5010" s="36"/>
      <c r="D5010" s="36"/>
      <c r="E5010" s="36"/>
      <c r="F5010" s="36"/>
      <c r="G5010" s="36"/>
      <c r="H5010" s="36"/>
      <c r="I5010" s="36"/>
      <c r="J5010" s="36"/>
    </row>
    <row r="5011" spans="1:10" x14ac:dyDescent="0.35">
      <c r="A5011" t="str">
        <f t="shared" si="79"/>
        <v/>
      </c>
      <c r="B5011" s="36"/>
      <c r="C5011" s="36"/>
      <c r="D5011" s="36"/>
      <c r="E5011" s="36"/>
      <c r="F5011" s="36"/>
      <c r="G5011" s="36"/>
      <c r="H5011" s="36"/>
      <c r="I5011" s="36"/>
      <c r="J5011" s="36"/>
    </row>
    <row r="5012" spans="1:10" x14ac:dyDescent="0.35">
      <c r="A5012" t="str">
        <f t="shared" si="79"/>
        <v/>
      </c>
      <c r="B5012" s="36"/>
      <c r="C5012" s="36"/>
      <c r="D5012" s="36"/>
      <c r="E5012" s="36"/>
      <c r="F5012" s="36"/>
      <c r="G5012" s="36"/>
      <c r="H5012" s="36"/>
      <c r="I5012" s="36"/>
      <c r="J5012" s="36"/>
    </row>
    <row r="5013" spans="1:10" x14ac:dyDescent="0.35">
      <c r="A5013" t="str">
        <f t="shared" si="79"/>
        <v/>
      </c>
      <c r="B5013" s="36"/>
      <c r="C5013" s="36"/>
      <c r="D5013" s="36"/>
      <c r="E5013" s="36"/>
      <c r="F5013" s="36"/>
      <c r="G5013" s="36"/>
      <c r="H5013" s="36"/>
      <c r="I5013" s="36"/>
      <c r="J5013" s="36"/>
    </row>
    <row r="5014" spans="1:10" x14ac:dyDescent="0.35">
      <c r="A5014" t="str">
        <f t="shared" si="79"/>
        <v/>
      </c>
      <c r="B5014" s="36"/>
      <c r="C5014" s="36"/>
      <c r="D5014" s="36"/>
      <c r="E5014" s="36"/>
      <c r="F5014" s="36"/>
      <c r="G5014" s="36"/>
      <c r="H5014" s="36"/>
      <c r="I5014" s="36"/>
      <c r="J5014" s="36"/>
    </row>
    <row r="5015" spans="1:10" x14ac:dyDescent="0.35">
      <c r="A5015" t="str">
        <f t="shared" si="79"/>
        <v/>
      </c>
      <c r="B5015" s="36"/>
      <c r="C5015" s="36"/>
      <c r="D5015" s="36"/>
      <c r="E5015" s="36"/>
      <c r="F5015" s="36"/>
      <c r="G5015" s="36"/>
      <c r="H5015" s="36"/>
      <c r="I5015" s="36"/>
      <c r="J5015" s="36"/>
    </row>
    <row r="5016" spans="1:10" x14ac:dyDescent="0.35">
      <c r="A5016" t="str">
        <f t="shared" si="79"/>
        <v/>
      </c>
      <c r="B5016" s="36"/>
      <c r="C5016" s="36"/>
      <c r="D5016" s="36"/>
      <c r="E5016" s="36"/>
      <c r="F5016" s="36"/>
      <c r="G5016" s="36"/>
      <c r="H5016" s="36"/>
      <c r="I5016" s="36"/>
      <c r="J5016" s="36"/>
    </row>
    <row r="5017" spans="1:10" x14ac:dyDescent="0.35">
      <c r="A5017" t="str">
        <f t="shared" si="79"/>
        <v/>
      </c>
      <c r="B5017" s="36"/>
      <c r="C5017" s="36"/>
      <c r="D5017" s="36"/>
      <c r="E5017" s="36"/>
      <c r="F5017" s="36"/>
      <c r="G5017" s="36"/>
      <c r="H5017" s="36"/>
      <c r="I5017" s="36"/>
      <c r="J5017" s="36"/>
    </row>
    <row r="5018" spans="1:10" x14ac:dyDescent="0.35">
      <c r="A5018" t="str">
        <f t="shared" si="79"/>
        <v/>
      </c>
      <c r="B5018" s="36"/>
      <c r="C5018" s="36"/>
      <c r="D5018" s="36"/>
      <c r="E5018" s="36"/>
      <c r="F5018" s="36"/>
      <c r="G5018" s="36"/>
      <c r="H5018" s="36"/>
      <c r="I5018" s="36"/>
      <c r="J5018" s="36"/>
    </row>
    <row r="5019" spans="1:10" x14ac:dyDescent="0.35">
      <c r="A5019" t="str">
        <f t="shared" si="79"/>
        <v/>
      </c>
      <c r="B5019" s="36"/>
      <c r="C5019" s="36"/>
      <c r="D5019" s="36"/>
      <c r="E5019" s="36"/>
      <c r="F5019" s="36"/>
      <c r="G5019" s="36"/>
      <c r="H5019" s="36"/>
      <c r="I5019" s="36"/>
      <c r="J5019" s="36"/>
    </row>
    <row r="5020" spans="1:10" x14ac:dyDescent="0.35">
      <c r="A5020" t="str">
        <f t="shared" si="79"/>
        <v/>
      </c>
      <c r="B5020" s="36"/>
      <c r="C5020" s="36"/>
      <c r="D5020" s="36"/>
      <c r="E5020" s="36"/>
      <c r="F5020" s="36"/>
      <c r="G5020" s="36"/>
      <c r="H5020" s="36"/>
      <c r="I5020" s="36"/>
      <c r="J5020" s="36"/>
    </row>
    <row r="5021" spans="1:10" x14ac:dyDescent="0.35">
      <c r="A5021" t="str">
        <f t="shared" si="79"/>
        <v/>
      </c>
      <c r="B5021" s="36"/>
      <c r="C5021" s="36"/>
      <c r="D5021" s="36"/>
      <c r="E5021" s="36"/>
      <c r="F5021" s="36"/>
      <c r="G5021" s="36"/>
      <c r="H5021" s="36"/>
      <c r="I5021" s="36"/>
      <c r="J5021" s="36"/>
    </row>
    <row r="5022" spans="1:10" x14ac:dyDescent="0.35">
      <c r="A5022" t="str">
        <f t="shared" si="79"/>
        <v/>
      </c>
      <c r="B5022" s="36"/>
      <c r="C5022" s="36"/>
      <c r="D5022" s="36"/>
      <c r="E5022" s="36"/>
      <c r="F5022" s="36"/>
      <c r="G5022" s="36"/>
      <c r="H5022" s="36"/>
      <c r="I5022" s="36"/>
      <c r="J5022" s="36"/>
    </row>
    <row r="5023" spans="1:10" x14ac:dyDescent="0.35">
      <c r="A5023" t="str">
        <f t="shared" si="79"/>
        <v/>
      </c>
      <c r="B5023" s="36"/>
      <c r="C5023" s="36"/>
      <c r="D5023" s="36"/>
      <c r="E5023" s="36"/>
      <c r="F5023" s="36"/>
      <c r="G5023" s="36"/>
      <c r="H5023" s="36"/>
      <c r="I5023" s="36"/>
      <c r="J5023" s="36"/>
    </row>
    <row r="5024" spans="1:10" x14ac:dyDescent="0.35">
      <c r="A5024" t="str">
        <f t="shared" si="79"/>
        <v/>
      </c>
      <c r="B5024" s="36"/>
      <c r="C5024" s="36"/>
      <c r="D5024" s="36"/>
      <c r="E5024" s="36"/>
      <c r="F5024" s="36"/>
      <c r="G5024" s="36"/>
      <c r="H5024" s="36"/>
      <c r="I5024" s="36"/>
      <c r="J5024" s="36"/>
    </row>
    <row r="5025" spans="1:10" x14ac:dyDescent="0.35">
      <c r="A5025" t="str">
        <f t="shared" si="79"/>
        <v/>
      </c>
      <c r="B5025" s="36"/>
      <c r="C5025" s="36"/>
      <c r="D5025" s="36"/>
      <c r="E5025" s="36"/>
      <c r="F5025" s="36"/>
      <c r="G5025" s="36"/>
      <c r="H5025" s="36"/>
      <c r="I5025" s="36"/>
      <c r="J5025" s="36"/>
    </row>
    <row r="5026" spans="1:10" x14ac:dyDescent="0.35">
      <c r="A5026" t="str">
        <f t="shared" si="79"/>
        <v/>
      </c>
      <c r="B5026" s="36"/>
      <c r="C5026" s="36"/>
      <c r="D5026" s="36"/>
      <c r="E5026" s="36"/>
      <c r="F5026" s="36"/>
      <c r="G5026" s="36"/>
      <c r="H5026" s="36"/>
      <c r="I5026" s="36"/>
      <c r="J5026" s="36"/>
    </row>
    <row r="5027" spans="1:10" x14ac:dyDescent="0.35">
      <c r="A5027" t="str">
        <f t="shared" si="79"/>
        <v/>
      </c>
      <c r="B5027" s="36"/>
      <c r="C5027" s="36"/>
      <c r="D5027" s="36"/>
      <c r="E5027" s="36"/>
      <c r="F5027" s="36"/>
      <c r="G5027" s="36"/>
      <c r="H5027" s="36"/>
      <c r="I5027" s="36"/>
      <c r="J5027" s="36"/>
    </row>
    <row r="5028" spans="1:10" x14ac:dyDescent="0.35">
      <c r="A5028" t="str">
        <f t="shared" si="79"/>
        <v/>
      </c>
      <c r="B5028" s="36"/>
      <c r="C5028" s="36"/>
      <c r="D5028" s="36"/>
      <c r="E5028" s="36"/>
      <c r="F5028" s="36"/>
      <c r="G5028" s="36"/>
      <c r="H5028" s="36"/>
      <c r="I5028" s="36"/>
      <c r="J5028" s="36"/>
    </row>
    <row r="5029" spans="1:10" x14ac:dyDescent="0.35">
      <c r="A5029" t="str">
        <f t="shared" si="79"/>
        <v/>
      </c>
      <c r="B5029" s="36"/>
      <c r="C5029" s="36"/>
      <c r="D5029" s="36"/>
      <c r="E5029" s="36"/>
      <c r="F5029" s="36"/>
      <c r="G5029" s="36"/>
      <c r="H5029" s="36"/>
      <c r="I5029" s="36"/>
      <c r="J5029" s="36"/>
    </row>
    <row r="5030" spans="1:10" x14ac:dyDescent="0.35">
      <c r="A5030" t="str">
        <f t="shared" si="79"/>
        <v/>
      </c>
      <c r="B5030" s="36"/>
      <c r="C5030" s="36"/>
      <c r="D5030" s="36"/>
      <c r="E5030" s="36"/>
      <c r="F5030" s="36"/>
      <c r="G5030" s="36"/>
      <c r="H5030" s="36"/>
      <c r="I5030" s="36"/>
      <c r="J5030" s="36"/>
    </row>
    <row r="5031" spans="1:10" x14ac:dyDescent="0.35">
      <c r="A5031" t="str">
        <f t="shared" si="79"/>
        <v/>
      </c>
      <c r="B5031" s="36"/>
      <c r="C5031" s="36"/>
      <c r="D5031" s="36"/>
      <c r="E5031" s="36"/>
      <c r="F5031" s="36"/>
      <c r="G5031" s="36"/>
      <c r="H5031" s="36"/>
      <c r="I5031" s="36"/>
      <c r="J5031" s="36"/>
    </row>
    <row r="5032" spans="1:10" x14ac:dyDescent="0.35">
      <c r="A5032" t="str">
        <f t="shared" si="79"/>
        <v/>
      </c>
      <c r="B5032" s="36"/>
      <c r="C5032" s="36"/>
      <c r="D5032" s="36"/>
      <c r="E5032" s="36"/>
      <c r="F5032" s="36"/>
      <c r="G5032" s="36"/>
      <c r="H5032" s="36"/>
      <c r="I5032" s="36"/>
      <c r="J5032" s="36"/>
    </row>
    <row r="5033" spans="1:10" x14ac:dyDescent="0.35">
      <c r="A5033" t="str">
        <f t="shared" si="79"/>
        <v/>
      </c>
      <c r="B5033" s="36"/>
      <c r="C5033" s="36"/>
      <c r="D5033" s="36"/>
      <c r="E5033" s="36"/>
      <c r="F5033" s="36"/>
      <c r="G5033" s="36"/>
      <c r="H5033" s="36"/>
      <c r="I5033" s="36"/>
      <c r="J5033" s="36"/>
    </row>
    <row r="5034" spans="1:10" x14ac:dyDescent="0.35">
      <c r="A5034" t="str">
        <f t="shared" si="79"/>
        <v/>
      </c>
      <c r="B5034" s="36"/>
      <c r="C5034" s="36"/>
      <c r="D5034" s="36"/>
      <c r="E5034" s="36"/>
      <c r="F5034" s="36"/>
      <c r="G5034" s="36"/>
      <c r="H5034" s="36"/>
      <c r="I5034" s="36"/>
      <c r="J5034" s="36"/>
    </row>
    <row r="5035" spans="1:10" x14ac:dyDescent="0.35">
      <c r="A5035" t="str">
        <f t="shared" si="79"/>
        <v/>
      </c>
      <c r="B5035" s="36"/>
      <c r="C5035" s="36"/>
      <c r="D5035" s="36"/>
      <c r="E5035" s="36"/>
      <c r="F5035" s="36"/>
      <c r="G5035" s="36"/>
      <c r="H5035" s="36"/>
      <c r="I5035" s="36"/>
      <c r="J5035" s="36"/>
    </row>
    <row r="5036" spans="1:10" x14ac:dyDescent="0.35">
      <c r="A5036" t="str">
        <f t="shared" si="79"/>
        <v/>
      </c>
      <c r="B5036" s="36"/>
      <c r="C5036" s="36"/>
      <c r="D5036" s="36"/>
      <c r="E5036" s="36"/>
      <c r="F5036" s="36"/>
      <c r="G5036" s="36"/>
      <c r="H5036" s="36"/>
      <c r="I5036" s="36"/>
      <c r="J5036" s="36"/>
    </row>
    <row r="5037" spans="1:10" x14ac:dyDescent="0.35">
      <c r="A5037" t="str">
        <f t="shared" si="79"/>
        <v/>
      </c>
      <c r="B5037" s="36"/>
      <c r="C5037" s="36"/>
      <c r="D5037" s="36"/>
      <c r="E5037" s="36"/>
      <c r="F5037" s="36"/>
      <c r="G5037" s="36"/>
      <c r="H5037" s="36"/>
      <c r="I5037" s="36"/>
      <c r="J5037" s="36"/>
    </row>
    <row r="5038" spans="1:10" x14ac:dyDescent="0.35">
      <c r="A5038" t="str">
        <f t="shared" si="79"/>
        <v/>
      </c>
      <c r="B5038" s="36"/>
      <c r="C5038" s="36"/>
      <c r="D5038" s="36"/>
      <c r="E5038" s="36"/>
      <c r="F5038" s="36"/>
      <c r="G5038" s="36"/>
      <c r="H5038" s="36"/>
      <c r="I5038" s="36"/>
      <c r="J5038" s="36"/>
    </row>
    <row r="5039" spans="1:10" x14ac:dyDescent="0.35">
      <c r="A5039" t="str">
        <f t="shared" si="79"/>
        <v/>
      </c>
      <c r="B5039" s="36"/>
      <c r="C5039" s="36"/>
      <c r="D5039" s="36"/>
      <c r="E5039" s="36"/>
      <c r="F5039" s="36"/>
      <c r="G5039" s="36"/>
      <c r="H5039" s="36"/>
      <c r="I5039" s="36"/>
      <c r="J5039" s="36"/>
    </row>
    <row r="5040" spans="1:10" x14ac:dyDescent="0.35">
      <c r="A5040" t="str">
        <f t="shared" si="79"/>
        <v/>
      </c>
      <c r="B5040" s="36"/>
      <c r="C5040" s="36"/>
      <c r="D5040" s="36"/>
      <c r="E5040" s="36"/>
      <c r="F5040" s="36"/>
      <c r="G5040" s="36"/>
      <c r="H5040" s="36"/>
      <c r="I5040" s="36"/>
      <c r="J5040" s="36"/>
    </row>
    <row r="5041" spans="1:10" x14ac:dyDescent="0.35">
      <c r="A5041" t="str">
        <f t="shared" si="79"/>
        <v/>
      </c>
      <c r="B5041" s="36"/>
      <c r="C5041" s="36"/>
      <c r="D5041" s="36"/>
      <c r="E5041" s="36"/>
      <c r="F5041" s="36"/>
      <c r="G5041" s="36"/>
      <c r="H5041" s="36"/>
      <c r="I5041" s="36"/>
      <c r="J5041" s="36"/>
    </row>
    <row r="5042" spans="1:10" x14ac:dyDescent="0.35">
      <c r="A5042" t="str">
        <f t="shared" si="79"/>
        <v/>
      </c>
      <c r="B5042" s="36"/>
      <c r="C5042" s="36"/>
      <c r="D5042" s="36"/>
      <c r="E5042" s="36"/>
      <c r="F5042" s="36"/>
      <c r="G5042" s="36"/>
      <c r="H5042" s="36"/>
      <c r="I5042" s="36"/>
      <c r="J5042" s="36"/>
    </row>
    <row r="5043" spans="1:10" x14ac:dyDescent="0.35">
      <c r="A5043" t="str">
        <f t="shared" si="79"/>
        <v/>
      </c>
      <c r="B5043" s="36"/>
      <c r="C5043" s="36"/>
      <c r="D5043" s="36"/>
      <c r="E5043" s="36"/>
      <c r="F5043" s="36"/>
      <c r="G5043" s="36"/>
      <c r="H5043" s="36"/>
      <c r="I5043" s="36"/>
      <c r="J5043" s="36"/>
    </row>
    <row r="5044" spans="1:10" x14ac:dyDescent="0.35">
      <c r="A5044" t="str">
        <f t="shared" si="79"/>
        <v/>
      </c>
      <c r="B5044" s="36"/>
      <c r="C5044" s="36"/>
      <c r="D5044" s="36"/>
      <c r="E5044" s="36"/>
      <c r="F5044" s="36"/>
      <c r="G5044" s="36"/>
      <c r="H5044" s="36"/>
      <c r="I5044" s="36"/>
      <c r="J5044" s="36"/>
    </row>
    <row r="5045" spans="1:10" x14ac:dyDescent="0.35">
      <c r="A5045" t="str">
        <f t="shared" si="79"/>
        <v/>
      </c>
      <c r="B5045" s="36"/>
      <c r="C5045" s="36"/>
      <c r="D5045" s="36"/>
      <c r="E5045" s="36"/>
      <c r="F5045" s="36"/>
      <c r="G5045" s="36"/>
      <c r="H5045" s="36"/>
      <c r="I5045" s="36"/>
      <c r="J5045" s="36"/>
    </row>
    <row r="5046" spans="1:10" x14ac:dyDescent="0.35">
      <c r="A5046" t="str">
        <f t="shared" si="79"/>
        <v/>
      </c>
      <c r="B5046" s="36"/>
      <c r="C5046" s="36"/>
      <c r="D5046" s="36"/>
      <c r="E5046" s="36"/>
      <c r="F5046" s="36"/>
      <c r="G5046" s="36"/>
      <c r="H5046" s="36"/>
      <c r="I5046" s="36"/>
      <c r="J5046" s="36"/>
    </row>
    <row r="5047" spans="1:10" x14ac:dyDescent="0.35">
      <c r="A5047" t="str">
        <f t="shared" si="79"/>
        <v/>
      </c>
      <c r="B5047" s="36"/>
      <c r="C5047" s="36"/>
      <c r="D5047" s="36"/>
      <c r="E5047" s="36"/>
      <c r="F5047" s="36"/>
      <c r="G5047" s="36"/>
      <c r="H5047" s="36"/>
      <c r="I5047" s="36"/>
      <c r="J5047" s="36"/>
    </row>
    <row r="5048" spans="1:10" x14ac:dyDescent="0.35">
      <c r="A5048" t="str">
        <f t="shared" si="79"/>
        <v/>
      </c>
      <c r="B5048" s="36"/>
      <c r="C5048" s="36"/>
      <c r="D5048" s="36"/>
      <c r="E5048" s="36"/>
      <c r="F5048" s="36"/>
      <c r="G5048" s="36"/>
      <c r="H5048" s="36"/>
      <c r="I5048" s="36"/>
      <c r="J5048" s="36"/>
    </row>
    <row r="5049" spans="1:10" x14ac:dyDescent="0.35">
      <c r="A5049" t="str">
        <f t="shared" si="79"/>
        <v/>
      </c>
      <c r="B5049" s="36"/>
      <c r="C5049" s="36"/>
      <c r="D5049" s="36"/>
      <c r="E5049" s="36"/>
      <c r="F5049" s="36"/>
      <c r="G5049" s="36"/>
      <c r="H5049" s="36"/>
      <c r="I5049" s="36"/>
      <c r="J5049" s="36"/>
    </row>
    <row r="5050" spans="1:10" x14ac:dyDescent="0.35">
      <c r="A5050" t="str">
        <f t="shared" si="79"/>
        <v/>
      </c>
      <c r="B5050" s="36"/>
      <c r="C5050" s="36"/>
      <c r="D5050" s="36"/>
      <c r="E5050" s="36"/>
      <c r="F5050" s="36"/>
      <c r="G5050" s="36"/>
      <c r="H5050" s="36"/>
      <c r="I5050" s="36"/>
      <c r="J5050" s="36"/>
    </row>
    <row r="5051" spans="1:10" x14ac:dyDescent="0.35">
      <c r="A5051" t="str">
        <f t="shared" si="79"/>
        <v/>
      </c>
      <c r="B5051" s="36"/>
      <c r="C5051" s="36"/>
      <c r="D5051" s="36"/>
      <c r="E5051" s="36"/>
      <c r="F5051" s="36"/>
      <c r="G5051" s="36"/>
      <c r="H5051" s="36"/>
      <c r="I5051" s="36"/>
      <c r="J5051" s="36"/>
    </row>
    <row r="5052" spans="1:10" x14ac:dyDescent="0.35">
      <c r="A5052" t="str">
        <f t="shared" si="79"/>
        <v/>
      </c>
      <c r="B5052" s="36"/>
      <c r="C5052" s="36"/>
      <c r="D5052" s="36"/>
      <c r="E5052" s="36"/>
      <c r="F5052" s="36"/>
      <c r="G5052" s="36"/>
      <c r="H5052" s="36"/>
      <c r="I5052" s="36"/>
      <c r="J5052" s="36"/>
    </row>
    <row r="5053" spans="1:10" x14ac:dyDescent="0.35">
      <c r="A5053" t="str">
        <f t="shared" si="79"/>
        <v/>
      </c>
      <c r="B5053" s="36"/>
      <c r="C5053" s="36"/>
      <c r="D5053" s="36"/>
      <c r="E5053" s="36"/>
      <c r="F5053" s="36"/>
      <c r="G5053" s="36"/>
      <c r="H5053" s="36"/>
      <c r="I5053" s="36"/>
      <c r="J5053" s="36"/>
    </row>
    <row r="5054" spans="1:10" x14ac:dyDescent="0.35">
      <c r="A5054" t="str">
        <f t="shared" si="79"/>
        <v/>
      </c>
      <c r="B5054" s="36"/>
      <c r="C5054" s="36"/>
      <c r="D5054" s="36"/>
      <c r="E5054" s="36"/>
      <c r="F5054" s="36"/>
      <c r="G5054" s="36"/>
      <c r="H5054" s="36"/>
      <c r="I5054" s="36"/>
      <c r="J5054" s="36"/>
    </row>
    <row r="5055" spans="1:10" x14ac:dyDescent="0.35">
      <c r="A5055" t="str">
        <f t="shared" si="79"/>
        <v/>
      </c>
      <c r="B5055" s="36"/>
      <c r="C5055" s="36"/>
      <c r="D5055" s="36"/>
      <c r="E5055" s="36"/>
      <c r="F5055" s="36"/>
      <c r="G5055" s="36"/>
      <c r="H5055" s="36"/>
      <c r="I5055" s="36"/>
      <c r="J5055" s="36"/>
    </row>
    <row r="5056" spans="1:10" x14ac:dyDescent="0.35">
      <c r="A5056" t="str">
        <f t="shared" si="79"/>
        <v/>
      </c>
      <c r="B5056" s="36"/>
      <c r="C5056" s="36"/>
      <c r="D5056" s="36"/>
      <c r="E5056" s="36"/>
      <c r="F5056" s="36"/>
      <c r="G5056" s="36"/>
      <c r="H5056" s="36"/>
      <c r="I5056" s="36"/>
      <c r="J5056" s="36"/>
    </row>
    <row r="5057" spans="1:10" x14ac:dyDescent="0.35">
      <c r="A5057" t="str">
        <f t="shared" si="79"/>
        <v/>
      </c>
      <c r="B5057" s="36"/>
      <c r="C5057" s="36"/>
      <c r="D5057" s="36"/>
      <c r="E5057" s="36"/>
      <c r="F5057" s="36"/>
      <c r="G5057" s="36"/>
      <c r="H5057" s="36"/>
      <c r="I5057" s="36"/>
      <c r="J5057" s="36"/>
    </row>
    <row r="5058" spans="1:10" x14ac:dyDescent="0.35">
      <c r="A5058" t="str">
        <f t="shared" si="79"/>
        <v/>
      </c>
      <c r="B5058" s="36"/>
      <c r="C5058" s="36"/>
      <c r="D5058" s="36"/>
      <c r="E5058" s="36"/>
      <c r="F5058" s="36"/>
      <c r="G5058" s="36"/>
      <c r="H5058" s="36"/>
      <c r="I5058" s="36"/>
      <c r="J5058" s="36"/>
    </row>
    <row r="5059" spans="1:10" x14ac:dyDescent="0.35">
      <c r="A5059" t="str">
        <f t="shared" si="79"/>
        <v/>
      </c>
      <c r="B5059" s="36"/>
      <c r="C5059" s="36"/>
      <c r="D5059" s="36"/>
      <c r="E5059" s="36"/>
      <c r="F5059" s="36"/>
      <c r="G5059" s="36"/>
      <c r="H5059" s="36"/>
      <c r="I5059" s="36"/>
      <c r="J5059" s="36"/>
    </row>
    <row r="5060" spans="1:10" x14ac:dyDescent="0.35">
      <c r="A5060" t="str">
        <f t="shared" si="79"/>
        <v/>
      </c>
      <c r="B5060" s="36"/>
      <c r="C5060" s="36"/>
      <c r="D5060" s="36"/>
      <c r="E5060" s="36"/>
      <c r="F5060" s="36"/>
      <c r="G5060" s="36"/>
      <c r="H5060" s="36"/>
      <c r="I5060" s="36"/>
      <c r="J5060" s="36"/>
    </row>
    <row r="5061" spans="1:10" x14ac:dyDescent="0.35">
      <c r="A5061" t="str">
        <f t="shared" si="79"/>
        <v/>
      </c>
      <c r="B5061" s="36"/>
      <c r="C5061" s="36"/>
      <c r="D5061" s="36"/>
      <c r="E5061" s="36"/>
      <c r="F5061" s="36"/>
      <c r="G5061" s="36"/>
      <c r="H5061" s="36"/>
      <c r="I5061" s="36"/>
      <c r="J5061" s="36"/>
    </row>
    <row r="5062" spans="1:10" x14ac:dyDescent="0.35">
      <c r="A5062" t="str">
        <f t="shared" si="79"/>
        <v/>
      </c>
      <c r="B5062" s="36"/>
      <c r="C5062" s="36"/>
      <c r="D5062" s="36"/>
      <c r="E5062" s="36"/>
      <c r="F5062" s="36"/>
      <c r="G5062" s="36"/>
      <c r="H5062" s="36"/>
      <c r="I5062" s="36"/>
      <c r="J5062" s="36"/>
    </row>
    <row r="5063" spans="1:10" x14ac:dyDescent="0.35">
      <c r="A5063" t="str">
        <f t="shared" si="79"/>
        <v/>
      </c>
      <c r="B5063" s="36"/>
      <c r="C5063" s="36"/>
      <c r="D5063" s="36"/>
      <c r="E5063" s="36"/>
      <c r="F5063" s="36"/>
      <c r="G5063" s="36"/>
      <c r="H5063" s="36"/>
      <c r="I5063" s="36"/>
      <c r="J5063" s="36"/>
    </row>
    <row r="5064" spans="1:10" x14ac:dyDescent="0.35">
      <c r="A5064" t="str">
        <f t="shared" si="79"/>
        <v/>
      </c>
      <c r="B5064" s="36"/>
      <c r="C5064" s="36"/>
      <c r="D5064" s="36"/>
      <c r="E5064" s="36"/>
      <c r="F5064" s="36"/>
      <c r="G5064" s="36"/>
      <c r="H5064" s="36"/>
      <c r="I5064" s="36"/>
      <c r="J5064" s="36"/>
    </row>
    <row r="5065" spans="1:10" x14ac:dyDescent="0.35">
      <c r="A5065" t="str">
        <f t="shared" si="79"/>
        <v/>
      </c>
      <c r="B5065" s="36"/>
      <c r="C5065" s="36"/>
      <c r="D5065" s="36"/>
      <c r="E5065" s="36"/>
      <c r="F5065" s="36"/>
      <c r="G5065" s="36"/>
      <c r="H5065" s="36"/>
      <c r="I5065" s="36"/>
      <c r="J5065" s="36"/>
    </row>
    <row r="5066" spans="1:10" x14ac:dyDescent="0.35">
      <c r="A5066" t="str">
        <f t="shared" si="79"/>
        <v/>
      </c>
      <c r="B5066" s="36"/>
      <c r="C5066" s="36"/>
      <c r="D5066" s="36"/>
      <c r="E5066" s="36"/>
      <c r="F5066" s="36"/>
      <c r="G5066" s="36"/>
      <c r="H5066" s="36"/>
      <c r="I5066" s="36"/>
      <c r="J5066" s="36"/>
    </row>
    <row r="5067" spans="1:10" x14ac:dyDescent="0.35">
      <c r="A5067" t="str">
        <f t="shared" si="79"/>
        <v/>
      </c>
      <c r="B5067" s="36"/>
      <c r="C5067" s="36"/>
      <c r="D5067" s="36"/>
      <c r="E5067" s="36"/>
      <c r="F5067" s="36"/>
      <c r="G5067" s="36"/>
      <c r="H5067" s="36"/>
      <c r="I5067" s="36"/>
      <c r="J5067" s="36"/>
    </row>
    <row r="5068" spans="1:10" x14ac:dyDescent="0.35">
      <c r="A5068" t="str">
        <f t="shared" si="79"/>
        <v/>
      </c>
      <c r="B5068" s="36"/>
      <c r="C5068" s="36"/>
      <c r="D5068" s="36"/>
      <c r="E5068" s="36"/>
      <c r="F5068" s="36"/>
      <c r="G5068" s="36"/>
      <c r="H5068" s="36"/>
      <c r="I5068" s="36"/>
      <c r="J5068" s="36"/>
    </row>
    <row r="5069" spans="1:10" x14ac:dyDescent="0.35">
      <c r="A5069" t="str">
        <f t="shared" si="79"/>
        <v/>
      </c>
      <c r="B5069" s="36"/>
      <c r="C5069" s="36"/>
      <c r="D5069" s="36"/>
      <c r="E5069" s="36"/>
      <c r="F5069" s="36"/>
      <c r="G5069" s="36"/>
      <c r="H5069" s="36"/>
      <c r="I5069" s="36"/>
      <c r="J5069" s="36"/>
    </row>
    <row r="5070" spans="1:10" x14ac:dyDescent="0.35">
      <c r="A5070" t="str">
        <f t="shared" si="79"/>
        <v/>
      </c>
      <c r="B5070" s="36"/>
      <c r="C5070" s="36"/>
      <c r="D5070" s="36"/>
      <c r="E5070" s="36"/>
      <c r="F5070" s="36"/>
      <c r="G5070" s="36"/>
      <c r="H5070" s="36"/>
      <c r="I5070" s="36"/>
      <c r="J5070" s="36"/>
    </row>
    <row r="5071" spans="1:10" x14ac:dyDescent="0.35">
      <c r="A5071" t="str">
        <f t="shared" si="79"/>
        <v/>
      </c>
      <c r="B5071" s="36"/>
      <c r="C5071" s="36"/>
      <c r="D5071" s="36"/>
      <c r="E5071" s="36"/>
      <c r="F5071" s="36"/>
      <c r="G5071" s="36"/>
      <c r="H5071" s="36"/>
      <c r="I5071" s="36"/>
      <c r="J5071" s="36"/>
    </row>
    <row r="5072" spans="1:10" x14ac:dyDescent="0.35">
      <c r="A5072" t="str">
        <f t="shared" si="79"/>
        <v/>
      </c>
      <c r="B5072" s="36"/>
      <c r="C5072" s="36"/>
      <c r="D5072" s="36"/>
      <c r="E5072" s="36"/>
      <c r="F5072" s="36"/>
      <c r="G5072" s="36"/>
      <c r="H5072" s="36"/>
      <c r="I5072" s="36"/>
      <c r="J5072" s="36"/>
    </row>
    <row r="5073" spans="1:10" x14ac:dyDescent="0.35">
      <c r="A5073" t="str">
        <f t="shared" si="79"/>
        <v/>
      </c>
      <c r="B5073" s="36"/>
      <c r="C5073" s="36"/>
      <c r="D5073" s="36"/>
      <c r="E5073" s="36"/>
      <c r="F5073" s="36"/>
      <c r="G5073" s="36"/>
      <c r="H5073" s="36"/>
      <c r="I5073" s="36"/>
      <c r="J5073" s="36"/>
    </row>
    <row r="5074" spans="1:10" x14ac:dyDescent="0.35">
      <c r="A5074" t="str">
        <f t="shared" ref="A5074:A5137" si="80">CONCATENATE(B5074,C5074,D5074,E5074)</f>
        <v/>
      </c>
      <c r="B5074" s="36"/>
      <c r="C5074" s="36"/>
      <c r="D5074" s="36"/>
      <c r="E5074" s="36"/>
      <c r="F5074" s="36"/>
      <c r="G5074" s="36"/>
      <c r="H5074" s="36"/>
      <c r="I5074" s="36"/>
      <c r="J5074" s="36"/>
    </row>
    <row r="5075" spans="1:10" x14ac:dyDescent="0.35">
      <c r="A5075" t="str">
        <f t="shared" si="80"/>
        <v/>
      </c>
      <c r="B5075" s="36"/>
      <c r="C5075" s="36"/>
      <c r="D5075" s="36"/>
      <c r="E5075" s="36"/>
      <c r="F5075" s="36"/>
      <c r="G5075" s="36"/>
      <c r="H5075" s="36"/>
      <c r="I5075" s="36"/>
      <c r="J5075" s="36"/>
    </row>
    <row r="5076" spans="1:10" x14ac:dyDescent="0.35">
      <c r="A5076" t="str">
        <f t="shared" si="80"/>
        <v/>
      </c>
      <c r="B5076" s="36"/>
      <c r="C5076" s="36"/>
      <c r="D5076" s="36"/>
      <c r="E5076" s="36"/>
      <c r="F5076" s="36"/>
      <c r="G5076" s="36"/>
      <c r="H5076" s="36"/>
      <c r="I5076" s="36"/>
      <c r="J5076" s="36"/>
    </row>
    <row r="5077" spans="1:10" x14ac:dyDescent="0.35">
      <c r="A5077" t="str">
        <f t="shared" si="80"/>
        <v/>
      </c>
      <c r="B5077" s="36"/>
      <c r="C5077" s="36"/>
      <c r="D5077" s="36"/>
      <c r="E5077" s="36"/>
      <c r="F5077" s="36"/>
      <c r="G5077" s="36"/>
      <c r="H5077" s="36"/>
      <c r="I5077" s="36"/>
      <c r="J5077" s="36"/>
    </row>
    <row r="5078" spans="1:10" x14ac:dyDescent="0.35">
      <c r="A5078" t="str">
        <f t="shared" si="80"/>
        <v/>
      </c>
      <c r="B5078" s="36"/>
      <c r="C5078" s="36"/>
      <c r="D5078" s="36"/>
      <c r="E5078" s="36"/>
      <c r="F5078" s="36"/>
      <c r="G5078" s="36"/>
      <c r="H5078" s="36"/>
      <c r="I5078" s="36"/>
      <c r="J5078" s="36"/>
    </row>
    <row r="5079" spans="1:10" x14ac:dyDescent="0.35">
      <c r="A5079" t="str">
        <f t="shared" si="80"/>
        <v/>
      </c>
      <c r="B5079" s="36"/>
      <c r="C5079" s="36"/>
      <c r="D5079" s="36"/>
      <c r="E5079" s="36"/>
      <c r="F5079" s="36"/>
      <c r="G5079" s="36"/>
      <c r="H5079" s="36"/>
      <c r="I5079" s="36"/>
      <c r="J5079" s="36"/>
    </row>
    <row r="5080" spans="1:10" x14ac:dyDescent="0.35">
      <c r="A5080" t="str">
        <f t="shared" si="80"/>
        <v/>
      </c>
      <c r="B5080" s="36"/>
      <c r="C5080" s="36"/>
      <c r="D5080" s="36"/>
      <c r="E5080" s="36"/>
      <c r="F5080" s="36"/>
      <c r="G5080" s="36"/>
      <c r="H5080" s="36"/>
      <c r="I5080" s="36"/>
      <c r="J5080" s="36"/>
    </row>
    <row r="5081" spans="1:10" x14ac:dyDescent="0.35">
      <c r="A5081" t="str">
        <f t="shared" si="80"/>
        <v/>
      </c>
      <c r="B5081" s="36"/>
      <c r="C5081" s="36"/>
      <c r="D5081" s="36"/>
      <c r="E5081" s="36"/>
      <c r="F5081" s="36"/>
      <c r="G5081" s="36"/>
      <c r="H5081" s="36"/>
      <c r="I5081" s="36"/>
      <c r="J5081" s="36"/>
    </row>
    <row r="5082" spans="1:10" x14ac:dyDescent="0.35">
      <c r="A5082" t="str">
        <f t="shared" si="80"/>
        <v/>
      </c>
      <c r="B5082" s="36"/>
      <c r="C5082" s="36"/>
      <c r="D5082" s="36"/>
      <c r="E5082" s="36"/>
      <c r="F5082" s="36"/>
      <c r="G5082" s="36"/>
      <c r="H5082" s="36"/>
      <c r="I5082" s="36"/>
      <c r="J5082" s="36"/>
    </row>
    <row r="5083" spans="1:10" x14ac:dyDescent="0.35">
      <c r="A5083" t="str">
        <f t="shared" si="80"/>
        <v/>
      </c>
      <c r="B5083" s="36"/>
      <c r="C5083" s="36"/>
      <c r="D5083" s="36"/>
      <c r="E5083" s="36"/>
      <c r="F5083" s="36"/>
      <c r="G5083" s="36"/>
      <c r="H5083" s="36"/>
      <c r="I5083" s="36"/>
      <c r="J5083" s="36"/>
    </row>
    <row r="5084" spans="1:10" x14ac:dyDescent="0.35">
      <c r="A5084" t="str">
        <f t="shared" si="80"/>
        <v/>
      </c>
      <c r="B5084" s="36"/>
      <c r="C5084" s="36"/>
      <c r="D5084" s="36"/>
      <c r="E5084" s="36"/>
      <c r="F5084" s="36"/>
      <c r="G5084" s="36"/>
      <c r="H5084" s="36"/>
      <c r="I5084" s="36"/>
      <c r="J5084" s="36"/>
    </row>
    <row r="5085" spans="1:10" x14ac:dyDescent="0.35">
      <c r="A5085" t="str">
        <f t="shared" si="80"/>
        <v/>
      </c>
      <c r="B5085" s="36"/>
      <c r="C5085" s="36"/>
      <c r="D5085" s="36"/>
      <c r="E5085" s="36"/>
      <c r="F5085" s="36"/>
      <c r="G5085" s="36"/>
      <c r="H5085" s="36"/>
      <c r="I5085" s="36"/>
      <c r="J5085" s="36"/>
    </row>
    <row r="5086" spans="1:10" x14ac:dyDescent="0.35">
      <c r="A5086" t="str">
        <f t="shared" si="80"/>
        <v/>
      </c>
      <c r="B5086" s="36"/>
      <c r="C5086" s="36"/>
      <c r="D5086" s="36"/>
      <c r="E5086" s="36"/>
      <c r="F5086" s="36"/>
      <c r="G5086" s="36"/>
      <c r="H5086" s="36"/>
      <c r="I5086" s="36"/>
      <c r="J5086" s="36"/>
    </row>
    <row r="5087" spans="1:10" x14ac:dyDescent="0.35">
      <c r="A5087" t="str">
        <f t="shared" si="80"/>
        <v/>
      </c>
      <c r="B5087" s="36"/>
      <c r="C5087" s="36"/>
      <c r="D5087" s="36"/>
      <c r="E5087" s="36"/>
      <c r="F5087" s="36"/>
      <c r="G5087" s="36"/>
      <c r="H5087" s="36"/>
      <c r="I5087" s="36"/>
      <c r="J5087" s="36"/>
    </row>
    <row r="5088" spans="1:10" x14ac:dyDescent="0.35">
      <c r="A5088" t="str">
        <f t="shared" si="80"/>
        <v/>
      </c>
      <c r="B5088" s="36"/>
      <c r="C5088" s="36"/>
      <c r="D5088" s="36"/>
      <c r="E5088" s="36"/>
      <c r="F5088" s="36"/>
      <c r="G5088" s="36"/>
      <c r="H5088" s="36"/>
      <c r="I5088" s="36"/>
      <c r="J5088" s="36"/>
    </row>
    <row r="5089" spans="1:10" x14ac:dyDescent="0.35">
      <c r="A5089" t="str">
        <f t="shared" si="80"/>
        <v/>
      </c>
      <c r="B5089" s="36"/>
      <c r="C5089" s="36"/>
      <c r="D5089" s="36"/>
      <c r="E5089" s="36"/>
      <c r="F5089" s="36"/>
      <c r="G5089" s="36"/>
      <c r="H5089" s="36"/>
      <c r="I5089" s="36"/>
      <c r="J5089" s="36"/>
    </row>
    <row r="5090" spans="1:10" x14ac:dyDescent="0.35">
      <c r="A5090" t="str">
        <f t="shared" si="80"/>
        <v/>
      </c>
      <c r="B5090" s="36"/>
      <c r="C5090" s="36"/>
      <c r="D5090" s="36"/>
      <c r="E5090" s="36"/>
      <c r="F5090" s="36"/>
      <c r="G5090" s="36"/>
      <c r="H5090" s="36"/>
      <c r="I5090" s="36"/>
      <c r="J5090" s="36"/>
    </row>
    <row r="5091" spans="1:10" x14ac:dyDescent="0.35">
      <c r="A5091" t="str">
        <f t="shared" si="80"/>
        <v/>
      </c>
      <c r="B5091" s="36"/>
      <c r="C5091" s="36"/>
      <c r="D5091" s="36"/>
      <c r="E5091" s="36"/>
      <c r="F5091" s="36"/>
      <c r="G5091" s="36"/>
      <c r="H5091" s="36"/>
      <c r="I5091" s="36"/>
      <c r="J5091" s="36"/>
    </row>
    <row r="5092" spans="1:10" x14ac:dyDescent="0.35">
      <c r="A5092" t="str">
        <f t="shared" si="80"/>
        <v/>
      </c>
      <c r="B5092" s="36"/>
      <c r="C5092" s="36"/>
      <c r="D5092" s="36"/>
      <c r="E5092" s="36"/>
      <c r="F5092" s="36"/>
      <c r="G5092" s="36"/>
      <c r="H5092" s="36"/>
      <c r="I5092" s="36"/>
      <c r="J5092" s="36"/>
    </row>
    <row r="5093" spans="1:10" x14ac:dyDescent="0.35">
      <c r="A5093" t="str">
        <f t="shared" si="80"/>
        <v/>
      </c>
      <c r="B5093" s="36"/>
      <c r="C5093" s="36"/>
      <c r="D5093" s="36"/>
      <c r="E5093" s="36"/>
      <c r="F5093" s="36"/>
      <c r="G5093" s="36"/>
      <c r="H5093" s="36"/>
      <c r="I5093" s="36"/>
      <c r="J5093" s="36"/>
    </row>
    <row r="5094" spans="1:10" x14ac:dyDescent="0.35">
      <c r="A5094" t="str">
        <f t="shared" si="80"/>
        <v/>
      </c>
      <c r="B5094" s="36"/>
      <c r="C5094" s="36"/>
      <c r="D5094" s="36"/>
      <c r="E5094" s="36"/>
      <c r="F5094" s="36"/>
      <c r="G5094" s="36"/>
      <c r="H5094" s="36"/>
      <c r="I5094" s="36"/>
      <c r="J5094" s="36"/>
    </row>
    <row r="5095" spans="1:10" x14ac:dyDescent="0.35">
      <c r="A5095" t="str">
        <f t="shared" si="80"/>
        <v/>
      </c>
      <c r="B5095" s="36"/>
      <c r="C5095" s="36"/>
      <c r="D5095" s="36"/>
      <c r="E5095" s="36"/>
      <c r="F5095" s="36"/>
      <c r="G5095" s="36"/>
      <c r="H5095" s="36"/>
      <c r="I5095" s="36"/>
      <c r="J5095" s="36"/>
    </row>
    <row r="5096" spans="1:10" x14ac:dyDescent="0.35">
      <c r="A5096" t="str">
        <f t="shared" si="80"/>
        <v/>
      </c>
      <c r="B5096" s="36"/>
      <c r="C5096" s="36"/>
      <c r="D5096" s="36"/>
      <c r="E5096" s="36"/>
      <c r="F5096" s="36"/>
      <c r="G5096" s="36"/>
      <c r="H5096" s="36"/>
      <c r="I5096" s="36"/>
      <c r="J5096" s="36"/>
    </row>
    <row r="5097" spans="1:10" x14ac:dyDescent="0.35">
      <c r="A5097" t="str">
        <f t="shared" si="80"/>
        <v/>
      </c>
      <c r="B5097" s="36"/>
      <c r="C5097" s="36"/>
      <c r="D5097" s="36"/>
      <c r="E5097" s="36"/>
      <c r="F5097" s="36"/>
      <c r="G5097" s="36"/>
      <c r="H5097" s="36"/>
      <c r="I5097" s="36"/>
      <c r="J5097" s="36"/>
    </row>
    <row r="5098" spans="1:10" x14ac:dyDescent="0.35">
      <c r="A5098" t="str">
        <f t="shared" si="80"/>
        <v/>
      </c>
      <c r="B5098" s="36"/>
      <c r="C5098" s="36"/>
      <c r="D5098" s="36"/>
      <c r="E5098" s="36"/>
      <c r="F5098" s="36"/>
      <c r="G5098" s="36"/>
      <c r="H5098" s="36"/>
      <c r="I5098" s="36"/>
      <c r="J5098" s="36"/>
    </row>
    <row r="5099" spans="1:10" x14ac:dyDescent="0.35">
      <c r="A5099" t="str">
        <f t="shared" si="80"/>
        <v/>
      </c>
      <c r="B5099" s="36"/>
      <c r="C5099" s="36"/>
      <c r="D5099" s="36"/>
      <c r="E5099" s="36"/>
      <c r="F5099" s="36"/>
      <c r="G5099" s="36"/>
      <c r="H5099" s="36"/>
      <c r="I5099" s="36"/>
      <c r="J5099" s="36"/>
    </row>
    <row r="5100" spans="1:10" x14ac:dyDescent="0.35">
      <c r="A5100" t="str">
        <f t="shared" si="80"/>
        <v/>
      </c>
      <c r="B5100" s="36"/>
      <c r="C5100" s="36"/>
      <c r="D5100" s="36"/>
      <c r="E5100" s="36"/>
      <c r="F5100" s="36"/>
      <c r="G5100" s="36"/>
      <c r="H5100" s="36"/>
      <c r="I5100" s="36"/>
      <c r="J5100" s="36"/>
    </row>
    <row r="5101" spans="1:10" x14ac:dyDescent="0.35">
      <c r="A5101" t="str">
        <f t="shared" si="80"/>
        <v/>
      </c>
      <c r="B5101" s="36"/>
      <c r="C5101" s="36"/>
      <c r="D5101" s="36"/>
      <c r="E5101" s="36"/>
      <c r="F5101" s="36"/>
      <c r="G5101" s="36"/>
      <c r="H5101" s="36"/>
      <c r="I5101" s="36"/>
      <c r="J5101" s="36"/>
    </row>
    <row r="5102" spans="1:10" x14ac:dyDescent="0.35">
      <c r="A5102" t="str">
        <f t="shared" si="80"/>
        <v/>
      </c>
      <c r="B5102" s="36"/>
      <c r="C5102" s="36"/>
      <c r="D5102" s="36"/>
      <c r="E5102" s="36"/>
      <c r="F5102" s="36"/>
      <c r="G5102" s="36"/>
      <c r="H5102" s="36"/>
      <c r="I5102" s="36"/>
      <c r="J5102" s="36"/>
    </row>
    <row r="5103" spans="1:10" x14ac:dyDescent="0.35">
      <c r="A5103" t="str">
        <f t="shared" si="80"/>
        <v/>
      </c>
      <c r="B5103" s="36"/>
      <c r="C5103" s="36"/>
      <c r="D5103" s="36"/>
      <c r="E5103" s="36"/>
      <c r="F5103" s="36"/>
      <c r="G5103" s="36"/>
      <c r="H5103" s="36"/>
      <c r="I5103" s="36"/>
      <c r="J5103" s="36"/>
    </row>
    <row r="5104" spans="1:10" x14ac:dyDescent="0.35">
      <c r="A5104" t="str">
        <f t="shared" si="80"/>
        <v/>
      </c>
      <c r="B5104" s="36"/>
      <c r="C5104" s="36"/>
      <c r="D5104" s="36"/>
      <c r="E5104" s="36"/>
      <c r="F5104" s="36"/>
      <c r="G5104" s="36"/>
      <c r="H5104" s="36"/>
      <c r="I5104" s="36"/>
      <c r="J5104" s="36"/>
    </row>
    <row r="5105" spans="1:10" x14ac:dyDescent="0.35">
      <c r="A5105" t="str">
        <f t="shared" si="80"/>
        <v/>
      </c>
      <c r="B5105" s="36"/>
      <c r="C5105" s="36"/>
      <c r="D5105" s="36"/>
      <c r="E5105" s="36"/>
      <c r="F5105" s="36"/>
      <c r="G5105" s="36"/>
      <c r="H5105" s="36"/>
      <c r="I5105" s="36"/>
      <c r="J5105" s="36"/>
    </row>
    <row r="5106" spans="1:10" x14ac:dyDescent="0.35">
      <c r="A5106" t="str">
        <f t="shared" si="80"/>
        <v/>
      </c>
      <c r="B5106" s="36"/>
      <c r="C5106" s="36"/>
      <c r="D5106" s="36"/>
      <c r="E5106" s="36"/>
      <c r="F5106" s="36"/>
      <c r="G5106" s="36"/>
      <c r="H5106" s="36"/>
      <c r="I5106" s="36"/>
      <c r="J5106" s="36"/>
    </row>
    <row r="5107" spans="1:10" x14ac:dyDescent="0.35">
      <c r="A5107" t="str">
        <f t="shared" si="80"/>
        <v/>
      </c>
      <c r="B5107" s="36"/>
      <c r="C5107" s="36"/>
      <c r="D5107" s="36"/>
      <c r="E5107" s="36"/>
      <c r="F5107" s="36"/>
      <c r="G5107" s="36"/>
      <c r="H5107" s="36"/>
      <c r="I5107" s="36"/>
      <c r="J5107" s="36"/>
    </row>
    <row r="5108" spans="1:10" x14ac:dyDescent="0.35">
      <c r="A5108" t="str">
        <f t="shared" si="80"/>
        <v/>
      </c>
      <c r="B5108" s="36"/>
      <c r="C5108" s="36"/>
      <c r="D5108" s="36"/>
      <c r="E5108" s="36"/>
      <c r="F5108" s="36"/>
      <c r="G5108" s="36"/>
      <c r="H5108" s="36"/>
      <c r="I5108" s="36"/>
      <c r="J5108" s="36"/>
    </row>
    <row r="5109" spans="1:10" x14ac:dyDescent="0.35">
      <c r="A5109" t="str">
        <f t="shared" si="80"/>
        <v/>
      </c>
      <c r="B5109" s="36"/>
      <c r="C5109" s="36"/>
      <c r="D5109" s="36"/>
      <c r="E5109" s="36"/>
      <c r="F5109" s="36"/>
      <c r="G5109" s="36"/>
      <c r="H5109" s="36"/>
      <c r="I5109" s="36"/>
      <c r="J5109" s="36"/>
    </row>
    <row r="5110" spans="1:10" x14ac:dyDescent="0.35">
      <c r="A5110" t="str">
        <f t="shared" si="80"/>
        <v/>
      </c>
      <c r="B5110" s="36"/>
      <c r="C5110" s="36"/>
      <c r="D5110" s="36"/>
      <c r="E5110" s="36"/>
      <c r="F5110" s="36"/>
      <c r="G5110" s="36"/>
      <c r="H5110" s="36"/>
      <c r="I5110" s="36"/>
      <c r="J5110" s="36"/>
    </row>
    <row r="5111" spans="1:10" x14ac:dyDescent="0.35">
      <c r="A5111" t="str">
        <f t="shared" si="80"/>
        <v/>
      </c>
      <c r="B5111" s="36"/>
      <c r="C5111" s="36"/>
      <c r="D5111" s="36"/>
      <c r="E5111" s="36"/>
      <c r="F5111" s="36"/>
      <c r="G5111" s="36"/>
      <c r="H5111" s="36"/>
      <c r="I5111" s="36"/>
      <c r="J5111" s="36"/>
    </row>
    <row r="5112" spans="1:10" x14ac:dyDescent="0.35">
      <c r="A5112" t="str">
        <f t="shared" si="80"/>
        <v/>
      </c>
      <c r="B5112" s="36"/>
      <c r="C5112" s="36"/>
      <c r="D5112" s="36"/>
      <c r="E5112" s="36"/>
      <c r="F5112" s="36"/>
      <c r="G5112" s="36"/>
      <c r="H5112" s="36"/>
      <c r="I5112" s="36"/>
      <c r="J5112" s="36"/>
    </row>
    <row r="5113" spans="1:10" x14ac:dyDescent="0.35">
      <c r="A5113" t="str">
        <f t="shared" si="80"/>
        <v/>
      </c>
      <c r="B5113" s="36"/>
      <c r="C5113" s="36"/>
      <c r="D5113" s="36"/>
      <c r="E5113" s="36"/>
      <c r="F5113" s="36"/>
      <c r="G5113" s="36"/>
      <c r="H5113" s="36"/>
      <c r="I5113" s="36"/>
      <c r="J5113" s="36"/>
    </row>
    <row r="5114" spans="1:10" x14ac:dyDescent="0.35">
      <c r="A5114" t="str">
        <f t="shared" si="80"/>
        <v/>
      </c>
      <c r="B5114" s="36"/>
      <c r="C5114" s="36"/>
      <c r="D5114" s="36"/>
      <c r="E5114" s="36"/>
      <c r="F5114" s="36"/>
      <c r="G5114" s="36"/>
      <c r="H5114" s="36"/>
      <c r="I5114" s="36"/>
      <c r="J5114" s="36"/>
    </row>
    <row r="5115" spans="1:10" x14ac:dyDescent="0.35">
      <c r="A5115" t="str">
        <f t="shared" si="80"/>
        <v/>
      </c>
      <c r="B5115" s="36"/>
      <c r="C5115" s="36"/>
      <c r="D5115" s="36"/>
      <c r="E5115" s="36"/>
      <c r="F5115" s="36"/>
      <c r="G5115" s="36"/>
      <c r="H5115" s="36"/>
      <c r="I5115" s="36"/>
      <c r="J5115" s="36"/>
    </row>
    <row r="5116" spans="1:10" x14ac:dyDescent="0.35">
      <c r="A5116" t="str">
        <f t="shared" si="80"/>
        <v/>
      </c>
      <c r="B5116" s="36"/>
      <c r="C5116" s="36"/>
      <c r="D5116" s="36"/>
      <c r="E5116" s="36"/>
      <c r="F5116" s="36"/>
      <c r="G5116" s="36"/>
      <c r="H5116" s="36"/>
      <c r="I5116" s="36"/>
      <c r="J5116" s="36"/>
    </row>
    <row r="5117" spans="1:10" x14ac:dyDescent="0.35">
      <c r="A5117" t="str">
        <f t="shared" si="80"/>
        <v/>
      </c>
      <c r="B5117" s="36"/>
      <c r="C5117" s="36"/>
      <c r="D5117" s="36"/>
      <c r="E5117" s="36"/>
      <c r="F5117" s="36"/>
      <c r="G5117" s="36"/>
      <c r="H5117" s="36"/>
      <c r="I5117" s="36"/>
      <c r="J5117" s="36"/>
    </row>
    <row r="5118" spans="1:10" x14ac:dyDescent="0.35">
      <c r="A5118" t="str">
        <f t="shared" si="80"/>
        <v/>
      </c>
      <c r="B5118" s="36"/>
      <c r="C5118" s="36"/>
      <c r="D5118" s="36"/>
      <c r="E5118" s="36"/>
      <c r="F5118" s="36"/>
      <c r="G5118" s="36"/>
      <c r="H5118" s="36"/>
      <c r="I5118" s="36"/>
      <c r="J5118" s="36"/>
    </row>
    <row r="5119" spans="1:10" x14ac:dyDescent="0.35">
      <c r="A5119" t="str">
        <f t="shared" si="80"/>
        <v/>
      </c>
      <c r="B5119" s="36"/>
      <c r="C5119" s="36"/>
      <c r="D5119" s="36"/>
      <c r="E5119" s="36"/>
      <c r="F5119" s="36"/>
      <c r="G5119" s="36"/>
      <c r="H5119" s="36"/>
      <c r="I5119" s="36"/>
      <c r="J5119" s="36"/>
    </row>
    <row r="5120" spans="1:10" x14ac:dyDescent="0.35">
      <c r="A5120" t="str">
        <f t="shared" si="80"/>
        <v/>
      </c>
      <c r="B5120" s="36"/>
      <c r="C5120" s="36"/>
      <c r="D5120" s="36"/>
      <c r="E5120" s="36"/>
      <c r="F5120" s="36"/>
      <c r="G5120" s="36"/>
      <c r="H5120" s="36"/>
      <c r="I5120" s="36"/>
      <c r="J5120" s="36"/>
    </row>
    <row r="5121" spans="1:10" x14ac:dyDescent="0.35">
      <c r="A5121" t="str">
        <f t="shared" si="80"/>
        <v/>
      </c>
      <c r="B5121" s="36"/>
      <c r="C5121" s="36"/>
      <c r="D5121" s="36"/>
      <c r="E5121" s="36"/>
      <c r="F5121" s="36"/>
      <c r="G5121" s="36"/>
      <c r="H5121" s="36"/>
      <c r="I5121" s="36"/>
      <c r="J5121" s="36"/>
    </row>
    <row r="5122" spans="1:10" x14ac:dyDescent="0.35">
      <c r="A5122" t="str">
        <f t="shared" si="80"/>
        <v/>
      </c>
      <c r="B5122" s="36"/>
      <c r="C5122" s="36"/>
      <c r="D5122" s="36"/>
      <c r="E5122" s="36"/>
      <c r="F5122" s="36"/>
      <c r="G5122" s="36"/>
      <c r="H5122" s="36"/>
      <c r="I5122" s="36"/>
      <c r="J5122" s="36"/>
    </row>
    <row r="5123" spans="1:10" x14ac:dyDescent="0.35">
      <c r="A5123" t="str">
        <f t="shared" si="80"/>
        <v/>
      </c>
      <c r="B5123" s="36"/>
      <c r="C5123" s="36"/>
      <c r="D5123" s="36"/>
      <c r="E5123" s="36"/>
      <c r="F5123" s="36"/>
      <c r="G5123" s="36"/>
      <c r="H5123" s="36"/>
      <c r="I5123" s="36"/>
      <c r="J5123" s="36"/>
    </row>
    <row r="5124" spans="1:10" x14ac:dyDescent="0.35">
      <c r="A5124" t="str">
        <f t="shared" si="80"/>
        <v/>
      </c>
      <c r="B5124" s="36"/>
      <c r="C5124" s="36"/>
      <c r="D5124" s="36"/>
      <c r="E5124" s="36"/>
      <c r="F5124" s="36"/>
      <c r="G5124" s="36"/>
      <c r="H5124" s="36"/>
      <c r="I5124" s="36"/>
      <c r="J5124" s="36"/>
    </row>
    <row r="5125" spans="1:10" x14ac:dyDescent="0.35">
      <c r="A5125" t="str">
        <f t="shared" si="80"/>
        <v/>
      </c>
      <c r="B5125" s="36"/>
      <c r="C5125" s="36"/>
      <c r="D5125" s="36"/>
      <c r="E5125" s="36"/>
      <c r="F5125" s="36"/>
      <c r="G5125" s="36"/>
      <c r="H5125" s="36"/>
      <c r="I5125" s="36"/>
      <c r="J5125" s="36"/>
    </row>
    <row r="5126" spans="1:10" x14ac:dyDescent="0.35">
      <c r="A5126" t="str">
        <f t="shared" si="80"/>
        <v/>
      </c>
      <c r="B5126" s="36"/>
      <c r="C5126" s="36"/>
      <c r="D5126" s="36"/>
      <c r="E5126" s="36"/>
      <c r="F5126" s="36"/>
      <c r="G5126" s="36"/>
      <c r="H5126" s="36"/>
      <c r="I5126" s="36"/>
      <c r="J5126" s="36"/>
    </row>
    <row r="5127" spans="1:10" x14ac:dyDescent="0.35">
      <c r="A5127" t="str">
        <f t="shared" si="80"/>
        <v/>
      </c>
      <c r="B5127" s="36"/>
      <c r="C5127" s="36"/>
      <c r="D5127" s="36"/>
      <c r="E5127" s="36"/>
      <c r="F5127" s="36"/>
      <c r="G5127" s="36"/>
      <c r="H5127" s="36"/>
      <c r="I5127" s="36"/>
      <c r="J5127" s="36"/>
    </row>
    <row r="5128" spans="1:10" x14ac:dyDescent="0.35">
      <c r="A5128" t="str">
        <f t="shared" si="80"/>
        <v/>
      </c>
      <c r="B5128" s="36"/>
      <c r="C5128" s="36"/>
      <c r="D5128" s="36"/>
      <c r="E5128" s="36"/>
      <c r="F5128" s="36"/>
      <c r="G5128" s="36"/>
      <c r="H5128" s="36"/>
      <c r="I5128" s="36"/>
      <c r="J5128" s="36"/>
    </row>
    <row r="5129" spans="1:10" x14ac:dyDescent="0.35">
      <c r="A5129" t="str">
        <f t="shared" si="80"/>
        <v/>
      </c>
      <c r="B5129" s="36"/>
      <c r="C5129" s="36"/>
      <c r="D5129" s="36"/>
      <c r="E5129" s="36"/>
      <c r="F5129" s="36"/>
      <c r="G5129" s="36"/>
      <c r="H5129" s="36"/>
      <c r="I5129" s="36"/>
      <c r="J5129" s="36"/>
    </row>
    <row r="5130" spans="1:10" x14ac:dyDescent="0.35">
      <c r="A5130" t="str">
        <f t="shared" si="80"/>
        <v/>
      </c>
      <c r="B5130" s="36"/>
      <c r="C5130" s="36"/>
      <c r="D5130" s="36"/>
      <c r="E5130" s="36"/>
      <c r="F5130" s="36"/>
      <c r="G5130" s="36"/>
      <c r="H5130" s="36"/>
      <c r="I5130" s="36"/>
      <c r="J5130" s="36"/>
    </row>
    <row r="5131" spans="1:10" x14ac:dyDescent="0.35">
      <c r="A5131" t="str">
        <f t="shared" si="80"/>
        <v/>
      </c>
      <c r="B5131" s="36"/>
      <c r="C5131" s="36"/>
      <c r="D5131" s="36"/>
      <c r="E5131" s="36"/>
      <c r="F5131" s="36"/>
      <c r="G5131" s="36"/>
      <c r="H5131" s="36"/>
      <c r="I5131" s="36"/>
      <c r="J5131" s="36"/>
    </row>
    <row r="5132" spans="1:10" x14ac:dyDescent="0.35">
      <c r="A5132" t="str">
        <f t="shared" si="80"/>
        <v/>
      </c>
      <c r="B5132" s="36"/>
      <c r="C5132" s="36"/>
      <c r="D5132" s="36"/>
      <c r="E5132" s="36"/>
      <c r="F5132" s="36"/>
      <c r="G5132" s="36"/>
      <c r="H5132" s="36"/>
      <c r="I5132" s="36"/>
      <c r="J5132" s="36"/>
    </row>
    <row r="5133" spans="1:10" x14ac:dyDescent="0.35">
      <c r="A5133" t="str">
        <f t="shared" si="80"/>
        <v/>
      </c>
      <c r="B5133" s="36"/>
      <c r="C5133" s="36"/>
      <c r="D5133" s="36"/>
      <c r="E5133" s="36"/>
      <c r="F5133" s="36"/>
      <c r="G5133" s="36"/>
      <c r="H5133" s="36"/>
      <c r="I5133" s="36"/>
      <c r="J5133" s="36"/>
    </row>
    <row r="5134" spans="1:10" x14ac:dyDescent="0.35">
      <c r="A5134" t="str">
        <f t="shared" si="80"/>
        <v/>
      </c>
      <c r="B5134" s="36"/>
      <c r="C5134" s="36"/>
      <c r="D5134" s="36"/>
      <c r="E5134" s="36"/>
      <c r="F5134" s="36"/>
      <c r="G5134" s="36"/>
      <c r="H5134" s="36"/>
      <c r="I5134" s="36"/>
      <c r="J5134" s="36"/>
    </row>
    <row r="5135" spans="1:10" x14ac:dyDescent="0.35">
      <c r="A5135" t="str">
        <f t="shared" si="80"/>
        <v/>
      </c>
      <c r="B5135" s="36"/>
      <c r="C5135" s="36"/>
      <c r="D5135" s="36"/>
      <c r="E5135" s="36"/>
      <c r="F5135" s="36"/>
      <c r="G5135" s="36"/>
      <c r="H5135" s="36"/>
      <c r="I5135" s="36"/>
      <c r="J5135" s="36"/>
    </row>
    <row r="5136" spans="1:10" x14ac:dyDescent="0.35">
      <c r="A5136" t="str">
        <f t="shared" si="80"/>
        <v/>
      </c>
      <c r="B5136" s="36"/>
      <c r="C5136" s="36"/>
      <c r="D5136" s="36"/>
      <c r="E5136" s="36"/>
      <c r="F5136" s="36"/>
      <c r="G5136" s="36"/>
      <c r="H5136" s="36"/>
      <c r="I5136" s="36"/>
      <c r="J5136" s="36"/>
    </row>
    <row r="5137" spans="1:10" x14ac:dyDescent="0.35">
      <c r="A5137" t="str">
        <f t="shared" si="80"/>
        <v/>
      </c>
      <c r="B5137" s="36"/>
      <c r="C5137" s="36"/>
      <c r="D5137" s="36"/>
      <c r="E5137" s="36"/>
      <c r="F5137" s="36"/>
      <c r="G5137" s="36"/>
      <c r="H5137" s="36"/>
      <c r="I5137" s="36"/>
      <c r="J5137" s="36"/>
    </row>
    <row r="5138" spans="1:10" x14ac:dyDescent="0.35">
      <c r="A5138" t="str">
        <f t="shared" ref="A5138:A5201" si="81">CONCATENATE(B5138,C5138,D5138,E5138)</f>
        <v/>
      </c>
      <c r="B5138" s="36"/>
      <c r="C5138" s="36"/>
      <c r="D5138" s="36"/>
      <c r="E5138" s="36"/>
      <c r="F5138" s="36"/>
      <c r="G5138" s="36"/>
      <c r="H5138" s="36"/>
      <c r="I5138" s="36"/>
      <c r="J5138" s="36"/>
    </row>
    <row r="5139" spans="1:10" x14ac:dyDescent="0.35">
      <c r="A5139" t="str">
        <f t="shared" si="81"/>
        <v/>
      </c>
      <c r="B5139" s="36"/>
      <c r="C5139" s="36"/>
      <c r="D5139" s="36"/>
      <c r="E5139" s="36"/>
      <c r="F5139" s="36"/>
      <c r="G5139" s="36"/>
      <c r="H5139" s="36"/>
      <c r="I5139" s="36"/>
      <c r="J5139" s="36"/>
    </row>
    <row r="5140" spans="1:10" x14ac:dyDescent="0.35">
      <c r="A5140" t="str">
        <f t="shared" si="81"/>
        <v/>
      </c>
      <c r="B5140" s="36"/>
      <c r="C5140" s="36"/>
      <c r="D5140" s="36"/>
      <c r="E5140" s="36"/>
      <c r="F5140" s="36"/>
      <c r="G5140" s="36"/>
      <c r="H5140" s="36"/>
      <c r="I5140" s="36"/>
      <c r="J5140" s="36"/>
    </row>
    <row r="5141" spans="1:10" x14ac:dyDescent="0.35">
      <c r="A5141" t="str">
        <f t="shared" si="81"/>
        <v/>
      </c>
      <c r="B5141" s="36"/>
      <c r="C5141" s="36"/>
      <c r="D5141" s="36"/>
      <c r="E5141" s="36"/>
      <c r="F5141" s="36"/>
      <c r="G5141" s="36"/>
      <c r="H5141" s="36"/>
      <c r="I5141" s="36"/>
      <c r="J5141" s="36"/>
    </row>
    <row r="5142" spans="1:10" x14ac:dyDescent="0.35">
      <c r="A5142" t="str">
        <f t="shared" si="81"/>
        <v/>
      </c>
      <c r="B5142" s="36"/>
      <c r="C5142" s="36"/>
      <c r="D5142" s="36"/>
      <c r="E5142" s="36"/>
      <c r="F5142" s="36"/>
      <c r="G5142" s="36"/>
      <c r="H5142" s="36"/>
      <c r="I5142" s="36"/>
      <c r="J5142" s="36"/>
    </row>
    <row r="5143" spans="1:10" x14ac:dyDescent="0.35">
      <c r="A5143" t="str">
        <f t="shared" si="81"/>
        <v/>
      </c>
      <c r="B5143" s="36"/>
      <c r="C5143" s="36"/>
      <c r="D5143" s="36"/>
      <c r="E5143" s="36"/>
      <c r="F5143" s="36"/>
      <c r="G5143" s="36"/>
      <c r="H5143" s="36"/>
      <c r="I5143" s="36"/>
      <c r="J5143" s="36"/>
    </row>
    <row r="5144" spans="1:10" x14ac:dyDescent="0.35">
      <c r="A5144" t="str">
        <f t="shared" si="81"/>
        <v/>
      </c>
      <c r="B5144" s="36"/>
      <c r="C5144" s="36"/>
      <c r="D5144" s="36"/>
      <c r="E5144" s="36"/>
      <c r="F5144" s="36"/>
      <c r="G5144" s="36"/>
      <c r="H5144" s="36"/>
      <c r="I5144" s="36"/>
      <c r="J5144" s="36"/>
    </row>
    <row r="5145" spans="1:10" x14ac:dyDescent="0.35">
      <c r="A5145" t="str">
        <f t="shared" si="81"/>
        <v/>
      </c>
      <c r="B5145" s="36"/>
      <c r="C5145" s="36"/>
      <c r="D5145" s="36"/>
      <c r="E5145" s="36"/>
      <c r="F5145" s="36"/>
      <c r="G5145" s="36"/>
      <c r="H5145" s="36"/>
      <c r="I5145" s="36"/>
      <c r="J5145" s="36"/>
    </row>
    <row r="5146" spans="1:10" x14ac:dyDescent="0.35">
      <c r="A5146" t="str">
        <f t="shared" si="81"/>
        <v/>
      </c>
      <c r="B5146" s="36"/>
      <c r="C5146" s="36"/>
      <c r="D5146" s="36"/>
      <c r="E5146" s="36"/>
      <c r="F5146" s="36"/>
      <c r="G5146" s="36"/>
      <c r="H5146" s="36"/>
      <c r="I5146" s="36"/>
      <c r="J5146" s="36"/>
    </row>
    <row r="5147" spans="1:10" x14ac:dyDescent="0.35">
      <c r="A5147" t="str">
        <f t="shared" si="81"/>
        <v/>
      </c>
      <c r="B5147" s="36"/>
      <c r="C5147" s="36"/>
      <c r="D5147" s="36"/>
      <c r="E5147" s="36"/>
      <c r="F5147" s="36"/>
      <c r="G5147" s="36"/>
      <c r="H5147" s="36"/>
      <c r="I5147" s="36"/>
      <c r="J5147" s="36"/>
    </row>
    <row r="5148" spans="1:10" x14ac:dyDescent="0.35">
      <c r="A5148" t="str">
        <f t="shared" si="81"/>
        <v/>
      </c>
      <c r="B5148" s="36"/>
      <c r="C5148" s="36"/>
      <c r="D5148" s="36"/>
      <c r="E5148" s="36"/>
      <c r="F5148" s="36"/>
      <c r="G5148" s="36"/>
      <c r="H5148" s="36"/>
      <c r="I5148" s="36"/>
      <c r="J5148" s="36"/>
    </row>
    <row r="5149" spans="1:10" x14ac:dyDescent="0.35">
      <c r="A5149" t="str">
        <f t="shared" si="81"/>
        <v/>
      </c>
      <c r="B5149" s="36"/>
      <c r="C5149" s="36"/>
      <c r="D5149" s="36"/>
      <c r="E5149" s="36"/>
      <c r="F5149" s="36"/>
      <c r="G5149" s="36"/>
      <c r="H5149" s="36"/>
      <c r="I5149" s="36"/>
      <c r="J5149" s="36"/>
    </row>
    <row r="5150" spans="1:10" x14ac:dyDescent="0.35">
      <c r="A5150" t="str">
        <f t="shared" si="81"/>
        <v/>
      </c>
      <c r="B5150" s="36"/>
      <c r="C5150" s="36"/>
      <c r="D5150" s="36"/>
      <c r="E5150" s="36"/>
      <c r="F5150" s="36"/>
      <c r="G5150" s="36"/>
      <c r="H5150" s="36"/>
      <c r="I5150" s="36"/>
      <c r="J5150" s="36"/>
    </row>
    <row r="5151" spans="1:10" x14ac:dyDescent="0.35">
      <c r="A5151" t="str">
        <f t="shared" si="81"/>
        <v/>
      </c>
      <c r="B5151" s="36"/>
      <c r="C5151" s="36"/>
      <c r="D5151" s="36"/>
      <c r="E5151" s="36"/>
      <c r="F5151" s="36"/>
      <c r="G5151" s="36"/>
      <c r="H5151" s="36"/>
      <c r="I5151" s="36"/>
      <c r="J5151" s="36"/>
    </row>
    <row r="5152" spans="1:10" x14ac:dyDescent="0.35">
      <c r="A5152" t="str">
        <f t="shared" si="81"/>
        <v/>
      </c>
      <c r="B5152" s="36"/>
      <c r="C5152" s="36"/>
      <c r="D5152" s="36"/>
      <c r="E5152" s="36"/>
      <c r="F5152" s="36"/>
      <c r="G5152" s="36"/>
      <c r="H5152" s="36"/>
      <c r="I5152" s="36"/>
      <c r="J5152" s="36"/>
    </row>
    <row r="5153" spans="1:10" x14ac:dyDescent="0.35">
      <c r="A5153" t="str">
        <f t="shared" si="81"/>
        <v/>
      </c>
      <c r="B5153" s="36"/>
      <c r="C5153" s="36"/>
      <c r="D5153" s="36"/>
      <c r="E5153" s="36"/>
      <c r="F5153" s="36"/>
      <c r="G5153" s="36"/>
      <c r="H5153" s="36"/>
      <c r="I5153" s="36"/>
      <c r="J5153" s="36"/>
    </row>
    <row r="5154" spans="1:10" x14ac:dyDescent="0.35">
      <c r="A5154" t="str">
        <f t="shared" si="81"/>
        <v/>
      </c>
      <c r="B5154" s="36"/>
      <c r="C5154" s="36"/>
      <c r="D5154" s="36"/>
      <c r="E5154" s="36"/>
      <c r="F5154" s="36"/>
      <c r="G5154" s="36"/>
      <c r="H5154" s="36"/>
      <c r="I5154" s="36"/>
      <c r="J5154" s="36"/>
    </row>
    <row r="5155" spans="1:10" x14ac:dyDescent="0.35">
      <c r="A5155" t="str">
        <f t="shared" si="81"/>
        <v/>
      </c>
      <c r="B5155" s="36"/>
      <c r="C5155" s="36"/>
      <c r="D5155" s="36"/>
      <c r="E5155" s="36"/>
      <c r="F5155" s="36"/>
      <c r="G5155" s="36"/>
      <c r="H5155" s="36"/>
      <c r="I5155" s="36"/>
      <c r="J5155" s="36"/>
    </row>
    <row r="5156" spans="1:10" x14ac:dyDescent="0.35">
      <c r="A5156" t="str">
        <f t="shared" si="81"/>
        <v/>
      </c>
      <c r="B5156" s="36"/>
      <c r="C5156" s="36"/>
      <c r="D5156" s="36"/>
      <c r="E5156" s="36"/>
      <c r="F5156" s="36"/>
      <c r="G5156" s="36"/>
      <c r="H5156" s="36"/>
      <c r="I5156" s="36"/>
      <c r="J5156" s="36"/>
    </row>
    <row r="5157" spans="1:10" x14ac:dyDescent="0.35">
      <c r="A5157" t="str">
        <f t="shared" si="81"/>
        <v/>
      </c>
      <c r="B5157" s="36"/>
      <c r="C5157" s="36"/>
      <c r="D5157" s="36"/>
      <c r="E5157" s="36"/>
      <c r="F5157" s="36"/>
      <c r="G5157" s="36"/>
      <c r="H5157" s="36"/>
      <c r="I5157" s="36"/>
      <c r="J5157" s="36"/>
    </row>
    <row r="5158" spans="1:10" x14ac:dyDescent="0.35">
      <c r="A5158" t="str">
        <f t="shared" si="81"/>
        <v/>
      </c>
      <c r="B5158" s="36"/>
      <c r="C5158" s="36"/>
      <c r="D5158" s="36"/>
      <c r="E5158" s="36"/>
      <c r="F5158" s="36"/>
      <c r="G5158" s="36"/>
      <c r="H5158" s="36"/>
      <c r="I5158" s="36"/>
      <c r="J5158" s="36"/>
    </row>
    <row r="5159" spans="1:10" x14ac:dyDescent="0.35">
      <c r="A5159" t="str">
        <f t="shared" si="81"/>
        <v/>
      </c>
      <c r="B5159" s="36"/>
      <c r="C5159" s="36"/>
      <c r="D5159" s="36"/>
      <c r="E5159" s="36"/>
      <c r="F5159" s="36"/>
      <c r="G5159" s="36"/>
      <c r="H5159" s="36"/>
      <c r="I5159" s="36"/>
      <c r="J5159" s="36"/>
    </row>
    <row r="5160" spans="1:10" x14ac:dyDescent="0.35">
      <c r="A5160" t="str">
        <f t="shared" si="81"/>
        <v/>
      </c>
      <c r="B5160" s="36"/>
      <c r="C5160" s="36"/>
      <c r="D5160" s="36"/>
      <c r="E5160" s="36"/>
      <c r="F5160" s="36"/>
      <c r="G5160" s="36"/>
      <c r="H5160" s="36"/>
      <c r="I5160" s="36"/>
      <c r="J5160" s="36"/>
    </row>
    <row r="5161" spans="1:10" x14ac:dyDescent="0.35">
      <c r="A5161" t="str">
        <f t="shared" si="81"/>
        <v/>
      </c>
      <c r="B5161" s="36"/>
      <c r="C5161" s="36"/>
      <c r="D5161" s="36"/>
      <c r="E5161" s="36"/>
      <c r="F5161" s="36"/>
      <c r="G5161" s="36"/>
      <c r="H5161" s="36"/>
      <c r="I5161" s="36"/>
      <c r="J5161" s="36"/>
    </row>
    <row r="5162" spans="1:10" x14ac:dyDescent="0.35">
      <c r="A5162" t="str">
        <f t="shared" si="81"/>
        <v/>
      </c>
      <c r="B5162" s="36"/>
      <c r="C5162" s="36"/>
      <c r="D5162" s="36"/>
      <c r="E5162" s="36"/>
      <c r="F5162" s="36"/>
      <c r="G5162" s="36"/>
      <c r="H5162" s="36"/>
      <c r="I5162" s="36"/>
      <c r="J5162" s="36"/>
    </row>
    <row r="5163" spans="1:10" x14ac:dyDescent="0.35">
      <c r="A5163" t="str">
        <f t="shared" si="81"/>
        <v/>
      </c>
      <c r="B5163" s="36"/>
      <c r="C5163" s="36"/>
      <c r="D5163" s="36"/>
      <c r="E5163" s="36"/>
      <c r="F5163" s="36"/>
      <c r="G5163" s="36"/>
      <c r="H5163" s="36"/>
      <c r="I5163" s="36"/>
      <c r="J5163" s="36"/>
    </row>
    <row r="5164" spans="1:10" x14ac:dyDescent="0.35">
      <c r="A5164" t="str">
        <f t="shared" si="81"/>
        <v/>
      </c>
      <c r="B5164" s="36"/>
      <c r="C5164" s="36"/>
      <c r="D5164" s="36"/>
      <c r="E5164" s="36"/>
      <c r="F5164" s="36"/>
      <c r="G5164" s="36"/>
      <c r="H5164" s="36"/>
      <c r="I5164" s="36"/>
      <c r="J5164" s="36"/>
    </row>
    <row r="5165" spans="1:10" x14ac:dyDescent="0.35">
      <c r="A5165" t="str">
        <f t="shared" si="81"/>
        <v/>
      </c>
      <c r="B5165" s="36"/>
      <c r="C5165" s="36"/>
      <c r="D5165" s="36"/>
      <c r="E5165" s="36"/>
      <c r="F5165" s="36"/>
      <c r="G5165" s="36"/>
      <c r="H5165" s="36"/>
      <c r="I5165" s="36"/>
      <c r="J5165" s="36"/>
    </row>
    <row r="5166" spans="1:10" x14ac:dyDescent="0.35">
      <c r="A5166" t="str">
        <f t="shared" si="81"/>
        <v/>
      </c>
      <c r="B5166" s="36"/>
      <c r="C5166" s="36"/>
      <c r="D5166" s="36"/>
      <c r="E5166" s="36"/>
      <c r="F5166" s="36"/>
      <c r="G5166" s="36"/>
      <c r="H5166" s="36"/>
      <c r="I5166" s="36"/>
      <c r="J5166" s="36"/>
    </row>
    <row r="5167" spans="1:10" x14ac:dyDescent="0.35">
      <c r="A5167" t="str">
        <f t="shared" si="81"/>
        <v/>
      </c>
      <c r="B5167" s="36"/>
      <c r="C5167" s="36"/>
      <c r="D5167" s="36"/>
      <c r="E5167" s="36"/>
      <c r="F5167" s="36"/>
      <c r="G5167" s="36"/>
      <c r="H5167" s="36"/>
      <c r="I5167" s="36"/>
      <c r="J5167" s="36"/>
    </row>
    <row r="5168" spans="1:10" x14ac:dyDescent="0.35">
      <c r="A5168" t="str">
        <f t="shared" si="81"/>
        <v/>
      </c>
      <c r="B5168" s="36"/>
      <c r="C5168" s="36"/>
      <c r="D5168" s="36"/>
      <c r="E5168" s="36"/>
      <c r="F5168" s="36"/>
      <c r="G5168" s="36"/>
      <c r="H5168" s="36"/>
      <c r="I5168" s="36"/>
      <c r="J5168" s="36"/>
    </row>
    <row r="5169" spans="1:10" x14ac:dyDescent="0.35">
      <c r="A5169" t="str">
        <f t="shared" si="81"/>
        <v/>
      </c>
      <c r="B5169" s="36"/>
      <c r="C5169" s="36"/>
      <c r="D5169" s="36"/>
      <c r="E5169" s="36"/>
      <c r="F5169" s="36"/>
      <c r="G5169" s="36"/>
      <c r="H5169" s="36"/>
      <c r="I5169" s="36"/>
      <c r="J5169" s="36"/>
    </row>
    <row r="5170" spans="1:10" x14ac:dyDescent="0.35">
      <c r="A5170" t="str">
        <f t="shared" si="81"/>
        <v/>
      </c>
      <c r="B5170" s="36"/>
      <c r="C5170" s="36"/>
      <c r="D5170" s="36"/>
      <c r="E5170" s="36"/>
      <c r="F5170" s="36"/>
      <c r="G5170" s="36"/>
      <c r="H5170" s="36"/>
      <c r="I5170" s="36"/>
      <c r="J5170" s="36"/>
    </row>
    <row r="5171" spans="1:10" x14ac:dyDescent="0.35">
      <c r="A5171" t="str">
        <f t="shared" si="81"/>
        <v/>
      </c>
      <c r="B5171" s="36"/>
      <c r="C5171" s="36"/>
      <c r="D5171" s="36"/>
      <c r="E5171" s="36"/>
      <c r="F5171" s="36"/>
      <c r="G5171" s="36"/>
      <c r="H5171" s="36"/>
      <c r="I5171" s="36"/>
      <c r="J5171" s="36"/>
    </row>
    <row r="5172" spans="1:10" x14ac:dyDescent="0.35">
      <c r="A5172" t="str">
        <f t="shared" si="81"/>
        <v/>
      </c>
      <c r="B5172" s="36"/>
      <c r="C5172" s="36"/>
      <c r="D5172" s="36"/>
      <c r="E5172" s="36"/>
      <c r="F5172" s="36"/>
      <c r="G5172" s="36"/>
      <c r="H5172" s="36"/>
      <c r="I5172" s="36"/>
      <c r="J5172" s="36"/>
    </row>
    <row r="5173" spans="1:10" x14ac:dyDescent="0.35">
      <c r="A5173" t="str">
        <f t="shared" si="81"/>
        <v/>
      </c>
      <c r="B5173" s="36"/>
      <c r="C5173" s="36"/>
      <c r="D5173" s="36"/>
      <c r="E5173" s="36"/>
      <c r="F5173" s="36"/>
      <c r="G5173" s="36"/>
      <c r="H5173" s="36"/>
      <c r="I5173" s="36"/>
      <c r="J5173" s="36"/>
    </row>
    <row r="5174" spans="1:10" x14ac:dyDescent="0.35">
      <c r="A5174" t="str">
        <f t="shared" si="81"/>
        <v/>
      </c>
      <c r="B5174" s="36"/>
      <c r="C5174" s="36"/>
      <c r="D5174" s="36"/>
      <c r="E5174" s="36"/>
      <c r="F5174" s="36"/>
      <c r="G5174" s="36"/>
      <c r="H5174" s="36"/>
      <c r="I5174" s="36"/>
      <c r="J5174" s="36"/>
    </row>
    <row r="5175" spans="1:10" x14ac:dyDescent="0.35">
      <c r="A5175" t="str">
        <f t="shared" si="81"/>
        <v/>
      </c>
      <c r="B5175" s="36"/>
      <c r="C5175" s="36"/>
      <c r="D5175" s="36"/>
      <c r="E5175" s="36"/>
      <c r="F5175" s="36"/>
      <c r="G5175" s="36"/>
      <c r="H5175" s="36"/>
      <c r="I5175" s="36"/>
      <c r="J5175" s="36"/>
    </row>
    <row r="5176" spans="1:10" x14ac:dyDescent="0.35">
      <c r="A5176" t="str">
        <f t="shared" si="81"/>
        <v/>
      </c>
      <c r="B5176" s="36"/>
      <c r="C5176" s="36"/>
      <c r="D5176" s="36"/>
      <c r="E5176" s="36"/>
      <c r="F5176" s="36"/>
      <c r="G5176" s="36"/>
      <c r="H5176" s="36"/>
      <c r="I5176" s="36"/>
      <c r="J5176" s="36"/>
    </row>
    <row r="5177" spans="1:10" x14ac:dyDescent="0.35">
      <c r="A5177" t="str">
        <f t="shared" si="81"/>
        <v/>
      </c>
      <c r="B5177" s="36"/>
      <c r="C5177" s="36"/>
      <c r="D5177" s="36"/>
      <c r="E5177" s="36"/>
      <c r="F5177" s="36"/>
      <c r="G5177" s="36"/>
      <c r="H5177" s="36"/>
      <c r="I5177" s="36"/>
      <c r="J5177" s="36"/>
    </row>
    <row r="5178" spans="1:10" x14ac:dyDescent="0.35">
      <c r="A5178" t="str">
        <f t="shared" si="81"/>
        <v/>
      </c>
      <c r="B5178" s="36"/>
      <c r="C5178" s="36"/>
      <c r="D5178" s="36"/>
      <c r="E5178" s="36"/>
      <c r="F5178" s="36"/>
      <c r="G5178" s="36"/>
      <c r="H5178" s="36"/>
      <c r="I5178" s="36"/>
      <c r="J5178" s="36"/>
    </row>
    <row r="5179" spans="1:10" x14ac:dyDescent="0.35">
      <c r="A5179" t="str">
        <f t="shared" si="81"/>
        <v/>
      </c>
      <c r="B5179" s="36"/>
      <c r="C5179" s="36"/>
      <c r="D5179" s="36"/>
      <c r="E5179" s="36"/>
      <c r="F5179" s="36"/>
      <c r="G5179" s="36"/>
      <c r="H5179" s="36"/>
      <c r="I5179" s="36"/>
      <c r="J5179" s="36"/>
    </row>
    <row r="5180" spans="1:10" x14ac:dyDescent="0.35">
      <c r="A5180" t="str">
        <f t="shared" si="81"/>
        <v/>
      </c>
      <c r="B5180" s="36"/>
      <c r="C5180" s="36"/>
      <c r="D5180" s="36"/>
      <c r="E5180" s="36"/>
      <c r="F5180" s="36"/>
      <c r="G5180" s="36"/>
      <c r="H5180" s="36"/>
      <c r="I5180" s="36"/>
      <c r="J5180" s="36"/>
    </row>
    <row r="5181" spans="1:10" x14ac:dyDescent="0.35">
      <c r="A5181" t="str">
        <f t="shared" si="81"/>
        <v/>
      </c>
      <c r="B5181" s="36"/>
      <c r="C5181" s="36"/>
      <c r="D5181" s="36"/>
      <c r="E5181" s="36"/>
      <c r="F5181" s="36"/>
      <c r="G5181" s="36"/>
      <c r="H5181" s="36"/>
      <c r="I5181" s="36"/>
      <c r="J5181" s="36"/>
    </row>
    <row r="5182" spans="1:10" x14ac:dyDescent="0.35">
      <c r="A5182" t="str">
        <f t="shared" si="81"/>
        <v/>
      </c>
      <c r="B5182" s="36"/>
      <c r="C5182" s="36"/>
      <c r="D5182" s="36"/>
      <c r="E5182" s="36"/>
      <c r="F5182" s="36"/>
      <c r="G5182" s="36"/>
      <c r="H5182" s="36"/>
      <c r="I5182" s="36"/>
      <c r="J5182" s="36"/>
    </row>
    <row r="5183" spans="1:10" x14ac:dyDescent="0.35">
      <c r="A5183" t="str">
        <f t="shared" si="81"/>
        <v/>
      </c>
      <c r="B5183" s="36"/>
      <c r="C5183" s="36"/>
      <c r="D5183" s="36"/>
      <c r="E5183" s="36"/>
      <c r="F5183" s="36"/>
      <c r="G5183" s="36"/>
      <c r="H5183" s="36"/>
      <c r="I5183" s="36"/>
      <c r="J5183" s="36"/>
    </row>
    <row r="5184" spans="1:10" x14ac:dyDescent="0.35">
      <c r="A5184" t="str">
        <f t="shared" si="81"/>
        <v/>
      </c>
      <c r="B5184" s="36"/>
      <c r="C5184" s="36"/>
      <c r="D5184" s="36"/>
      <c r="E5184" s="36"/>
      <c r="F5184" s="36"/>
      <c r="G5184" s="36"/>
      <c r="H5184" s="36"/>
      <c r="I5184" s="36"/>
      <c r="J5184" s="36"/>
    </row>
    <row r="5185" spans="1:10" x14ac:dyDescent="0.35">
      <c r="A5185" t="str">
        <f t="shared" si="81"/>
        <v/>
      </c>
      <c r="B5185" s="36"/>
      <c r="C5185" s="36"/>
      <c r="D5185" s="36"/>
      <c r="E5185" s="36"/>
      <c r="F5185" s="36"/>
      <c r="G5185" s="36"/>
      <c r="H5185" s="36"/>
      <c r="I5185" s="36"/>
      <c r="J5185" s="36"/>
    </row>
    <row r="5186" spans="1:10" x14ac:dyDescent="0.35">
      <c r="A5186" t="str">
        <f t="shared" si="81"/>
        <v/>
      </c>
      <c r="B5186" s="36"/>
      <c r="C5186" s="36"/>
      <c r="D5186" s="36"/>
      <c r="E5186" s="36"/>
      <c r="F5186" s="36"/>
      <c r="G5186" s="36"/>
      <c r="H5186" s="36"/>
      <c r="I5186" s="36"/>
      <c r="J5186" s="36"/>
    </row>
    <row r="5187" spans="1:10" x14ac:dyDescent="0.35">
      <c r="A5187" t="str">
        <f t="shared" si="81"/>
        <v/>
      </c>
      <c r="B5187" s="36"/>
      <c r="C5187" s="36"/>
      <c r="D5187" s="36"/>
      <c r="E5187" s="36"/>
      <c r="F5187" s="36"/>
      <c r="G5187" s="36"/>
      <c r="H5187" s="36"/>
      <c r="I5187" s="36"/>
      <c r="J5187" s="36"/>
    </row>
    <row r="5188" spans="1:10" x14ac:dyDescent="0.35">
      <c r="A5188" t="str">
        <f t="shared" si="81"/>
        <v/>
      </c>
      <c r="B5188" s="36"/>
      <c r="C5188" s="36"/>
      <c r="D5188" s="36"/>
      <c r="E5188" s="36"/>
      <c r="F5188" s="36"/>
      <c r="G5188" s="36"/>
      <c r="H5188" s="36"/>
      <c r="I5188" s="36"/>
      <c r="J5188" s="36"/>
    </row>
    <row r="5189" spans="1:10" x14ac:dyDescent="0.35">
      <c r="A5189" t="str">
        <f t="shared" si="81"/>
        <v/>
      </c>
      <c r="B5189" s="36"/>
      <c r="C5189" s="36"/>
      <c r="D5189" s="36"/>
      <c r="E5189" s="36"/>
      <c r="F5189" s="36"/>
      <c r="G5189" s="36"/>
      <c r="H5189" s="36"/>
      <c r="I5189" s="36"/>
      <c r="J5189" s="36"/>
    </row>
    <row r="5190" spans="1:10" x14ac:dyDescent="0.35">
      <c r="A5190" t="str">
        <f t="shared" si="81"/>
        <v/>
      </c>
      <c r="B5190" s="36"/>
      <c r="C5190" s="36"/>
      <c r="D5190" s="36"/>
      <c r="E5190" s="36"/>
      <c r="F5190" s="36"/>
      <c r="G5190" s="36"/>
      <c r="H5190" s="36"/>
      <c r="I5190" s="36"/>
      <c r="J5190" s="36"/>
    </row>
    <row r="5191" spans="1:10" x14ac:dyDescent="0.35">
      <c r="A5191" t="str">
        <f t="shared" si="81"/>
        <v/>
      </c>
      <c r="B5191" s="36"/>
      <c r="C5191" s="36"/>
      <c r="D5191" s="36"/>
      <c r="E5191" s="36"/>
      <c r="F5191" s="36"/>
      <c r="G5191" s="36"/>
      <c r="H5191" s="36"/>
      <c r="I5191" s="36"/>
      <c r="J5191" s="36"/>
    </row>
    <row r="5192" spans="1:10" x14ac:dyDescent="0.35">
      <c r="A5192" t="str">
        <f t="shared" si="81"/>
        <v/>
      </c>
      <c r="B5192" s="36"/>
      <c r="C5192" s="36"/>
      <c r="D5192" s="36"/>
      <c r="E5192" s="36"/>
      <c r="F5192" s="36"/>
      <c r="G5192" s="36"/>
      <c r="H5192" s="36"/>
      <c r="I5192" s="36"/>
      <c r="J5192" s="36"/>
    </row>
    <row r="5193" spans="1:10" x14ac:dyDescent="0.35">
      <c r="A5193" t="str">
        <f t="shared" si="81"/>
        <v/>
      </c>
      <c r="B5193" s="36"/>
      <c r="C5193" s="36"/>
      <c r="D5193" s="36"/>
      <c r="E5193" s="36"/>
      <c r="F5193" s="36"/>
      <c r="G5193" s="36"/>
      <c r="H5193" s="36"/>
      <c r="I5193" s="36"/>
      <c r="J5193" s="36"/>
    </row>
    <row r="5194" spans="1:10" x14ac:dyDescent="0.35">
      <c r="A5194" t="str">
        <f t="shared" si="81"/>
        <v/>
      </c>
      <c r="B5194" s="36"/>
      <c r="C5194" s="36"/>
      <c r="D5194" s="36"/>
      <c r="E5194" s="36"/>
      <c r="F5194" s="36"/>
      <c r="G5194" s="36"/>
      <c r="H5194" s="36"/>
      <c r="I5194" s="36"/>
      <c r="J5194" s="36"/>
    </row>
    <row r="5195" spans="1:10" x14ac:dyDescent="0.35">
      <c r="A5195" t="str">
        <f t="shared" si="81"/>
        <v/>
      </c>
      <c r="B5195" s="36"/>
      <c r="C5195" s="36"/>
      <c r="D5195" s="36"/>
      <c r="E5195" s="36"/>
      <c r="F5195" s="36"/>
      <c r="G5195" s="36"/>
      <c r="H5195" s="36"/>
      <c r="I5195" s="36"/>
      <c r="J5195" s="36"/>
    </row>
    <row r="5196" spans="1:10" x14ac:dyDescent="0.35">
      <c r="A5196" t="str">
        <f t="shared" si="81"/>
        <v/>
      </c>
      <c r="B5196" s="36"/>
      <c r="C5196" s="36"/>
      <c r="D5196" s="36"/>
      <c r="E5196" s="36"/>
      <c r="F5196" s="36"/>
      <c r="G5196" s="36"/>
      <c r="H5196" s="36"/>
      <c r="I5196" s="36"/>
      <c r="J5196" s="36"/>
    </row>
    <row r="5197" spans="1:10" x14ac:dyDescent="0.35">
      <c r="A5197" t="str">
        <f t="shared" si="81"/>
        <v/>
      </c>
      <c r="B5197" s="36"/>
      <c r="C5197" s="36"/>
      <c r="D5197" s="36"/>
      <c r="E5197" s="36"/>
      <c r="F5197" s="36"/>
      <c r="G5197" s="36"/>
      <c r="H5197" s="36"/>
      <c r="I5197" s="36"/>
      <c r="J5197" s="36"/>
    </row>
    <row r="5198" spans="1:10" x14ac:dyDescent="0.35">
      <c r="A5198" t="str">
        <f t="shared" si="81"/>
        <v/>
      </c>
      <c r="B5198" s="36"/>
      <c r="C5198" s="36"/>
      <c r="D5198" s="36"/>
      <c r="E5198" s="36"/>
      <c r="F5198" s="36"/>
      <c r="G5198" s="36"/>
      <c r="H5198" s="36"/>
      <c r="I5198" s="36"/>
      <c r="J5198" s="36"/>
    </row>
    <row r="5199" spans="1:10" x14ac:dyDescent="0.35">
      <c r="A5199" t="str">
        <f t="shared" si="81"/>
        <v/>
      </c>
      <c r="B5199" s="36"/>
      <c r="C5199" s="36"/>
      <c r="D5199" s="36"/>
      <c r="E5199" s="36"/>
      <c r="F5199" s="36"/>
      <c r="G5199" s="36"/>
      <c r="H5199" s="36"/>
      <c r="I5199" s="36"/>
      <c r="J5199" s="36"/>
    </row>
    <row r="5200" spans="1:10" x14ac:dyDescent="0.35">
      <c r="A5200" t="str">
        <f t="shared" si="81"/>
        <v/>
      </c>
      <c r="B5200" s="36"/>
      <c r="C5200" s="36"/>
      <c r="D5200" s="36"/>
      <c r="E5200" s="36"/>
      <c r="F5200" s="36"/>
      <c r="G5200" s="36"/>
      <c r="H5200" s="36"/>
      <c r="I5200" s="36"/>
      <c r="J5200" s="36"/>
    </row>
    <row r="5201" spans="1:10" x14ac:dyDescent="0.35">
      <c r="A5201" t="str">
        <f t="shared" si="81"/>
        <v/>
      </c>
      <c r="B5201" s="36"/>
      <c r="C5201" s="36"/>
      <c r="D5201" s="36"/>
      <c r="E5201" s="36"/>
      <c r="F5201" s="36"/>
      <c r="G5201" s="36"/>
      <c r="H5201" s="36"/>
      <c r="I5201" s="36"/>
      <c r="J5201" s="36"/>
    </row>
    <row r="5202" spans="1:10" x14ac:dyDescent="0.35">
      <c r="A5202" t="str">
        <f t="shared" ref="A5202:A5265" si="82">CONCATENATE(B5202,C5202,D5202,E5202)</f>
        <v/>
      </c>
      <c r="B5202" s="36"/>
      <c r="C5202" s="36"/>
      <c r="D5202" s="36"/>
      <c r="E5202" s="36"/>
      <c r="F5202" s="36"/>
      <c r="G5202" s="36"/>
      <c r="H5202" s="36"/>
      <c r="I5202" s="36"/>
      <c r="J5202" s="36"/>
    </row>
    <row r="5203" spans="1:10" x14ac:dyDescent="0.35">
      <c r="A5203" t="str">
        <f t="shared" si="82"/>
        <v/>
      </c>
      <c r="B5203" s="36"/>
      <c r="C5203" s="36"/>
      <c r="D5203" s="36"/>
      <c r="E5203" s="36"/>
      <c r="F5203" s="36"/>
      <c r="G5203" s="36"/>
      <c r="H5203" s="36"/>
      <c r="I5203" s="36"/>
      <c r="J5203" s="36"/>
    </row>
    <row r="5204" spans="1:10" x14ac:dyDescent="0.35">
      <c r="A5204" t="str">
        <f t="shared" si="82"/>
        <v/>
      </c>
      <c r="B5204" s="36"/>
      <c r="C5204" s="36"/>
      <c r="D5204" s="36"/>
      <c r="E5204" s="36"/>
      <c r="F5204" s="36"/>
      <c r="G5204" s="36"/>
      <c r="H5204" s="36"/>
      <c r="I5204" s="36"/>
      <c r="J5204" s="36"/>
    </row>
    <row r="5205" spans="1:10" x14ac:dyDescent="0.35">
      <c r="A5205" t="str">
        <f t="shared" si="82"/>
        <v/>
      </c>
      <c r="B5205" s="36"/>
      <c r="C5205" s="36"/>
      <c r="D5205" s="36"/>
      <c r="E5205" s="36"/>
      <c r="F5205" s="36"/>
      <c r="G5205" s="36"/>
      <c r="H5205" s="36"/>
      <c r="I5205" s="36"/>
      <c r="J5205" s="36"/>
    </row>
    <row r="5206" spans="1:10" x14ac:dyDescent="0.35">
      <c r="A5206" t="str">
        <f t="shared" si="82"/>
        <v/>
      </c>
      <c r="B5206" s="36"/>
      <c r="C5206" s="36"/>
      <c r="D5206" s="36"/>
      <c r="E5206" s="36"/>
      <c r="F5206" s="36"/>
      <c r="G5206" s="36"/>
      <c r="H5206" s="36"/>
      <c r="I5206" s="36"/>
      <c r="J5206" s="36"/>
    </row>
    <row r="5207" spans="1:10" x14ac:dyDescent="0.35">
      <c r="A5207" t="str">
        <f t="shared" si="82"/>
        <v/>
      </c>
      <c r="B5207" s="36"/>
      <c r="C5207" s="36"/>
      <c r="D5207" s="36"/>
      <c r="E5207" s="36"/>
      <c r="F5207" s="36"/>
      <c r="G5207" s="36"/>
      <c r="H5207" s="36"/>
      <c r="I5207" s="36"/>
      <c r="J5207" s="36"/>
    </row>
    <row r="5208" spans="1:10" x14ac:dyDescent="0.35">
      <c r="A5208" t="str">
        <f t="shared" si="82"/>
        <v/>
      </c>
      <c r="B5208" s="36"/>
      <c r="C5208" s="36"/>
      <c r="D5208" s="36"/>
      <c r="E5208" s="36"/>
      <c r="F5208" s="36"/>
      <c r="G5208" s="36"/>
      <c r="H5208" s="36"/>
      <c r="I5208" s="36"/>
      <c r="J5208" s="36"/>
    </row>
    <row r="5209" spans="1:10" x14ac:dyDescent="0.35">
      <c r="A5209" t="str">
        <f t="shared" si="82"/>
        <v/>
      </c>
      <c r="B5209" s="36"/>
      <c r="C5209" s="36"/>
      <c r="D5209" s="36"/>
      <c r="E5209" s="36"/>
      <c r="F5209" s="36"/>
      <c r="G5209" s="36"/>
      <c r="H5209" s="36"/>
      <c r="I5209" s="36"/>
      <c r="J5209" s="36"/>
    </row>
    <row r="5210" spans="1:10" x14ac:dyDescent="0.35">
      <c r="A5210" t="str">
        <f t="shared" si="82"/>
        <v/>
      </c>
      <c r="B5210" s="36"/>
      <c r="C5210" s="36"/>
      <c r="D5210" s="36"/>
      <c r="E5210" s="36"/>
      <c r="F5210" s="36"/>
      <c r="G5210" s="36"/>
      <c r="H5210" s="36"/>
      <c r="I5210" s="36"/>
      <c r="J5210" s="36"/>
    </row>
    <row r="5211" spans="1:10" x14ac:dyDescent="0.35">
      <c r="A5211" t="str">
        <f t="shared" si="82"/>
        <v/>
      </c>
      <c r="B5211" s="36"/>
      <c r="C5211" s="36"/>
      <c r="D5211" s="36"/>
      <c r="E5211" s="36"/>
      <c r="F5211" s="36"/>
      <c r="G5211" s="36"/>
      <c r="H5211" s="36"/>
      <c r="I5211" s="36"/>
      <c r="J5211" s="36"/>
    </row>
    <row r="5212" spans="1:10" x14ac:dyDescent="0.35">
      <c r="A5212" t="str">
        <f t="shared" si="82"/>
        <v/>
      </c>
      <c r="B5212" s="36"/>
      <c r="C5212" s="36"/>
      <c r="D5212" s="36"/>
      <c r="E5212" s="36"/>
      <c r="F5212" s="36"/>
      <c r="G5212" s="36"/>
      <c r="H5212" s="36"/>
      <c r="I5212" s="36"/>
      <c r="J5212" s="36"/>
    </row>
    <row r="5213" spans="1:10" x14ac:dyDescent="0.35">
      <c r="A5213" t="str">
        <f t="shared" si="82"/>
        <v/>
      </c>
      <c r="B5213" s="36"/>
      <c r="C5213" s="36"/>
      <c r="D5213" s="36"/>
      <c r="E5213" s="36"/>
      <c r="F5213" s="36"/>
      <c r="G5213" s="36"/>
      <c r="H5213" s="36"/>
      <c r="I5213" s="36"/>
      <c r="J5213" s="36"/>
    </row>
    <row r="5214" spans="1:10" x14ac:dyDescent="0.35">
      <c r="A5214" t="str">
        <f t="shared" si="82"/>
        <v/>
      </c>
      <c r="B5214" s="36"/>
      <c r="C5214" s="36"/>
      <c r="D5214" s="36"/>
      <c r="E5214" s="36"/>
      <c r="F5214" s="36"/>
      <c r="G5214" s="36"/>
      <c r="H5214" s="36"/>
      <c r="I5214" s="36"/>
      <c r="J5214" s="36"/>
    </row>
    <row r="5215" spans="1:10" x14ac:dyDescent="0.35">
      <c r="A5215" t="str">
        <f t="shared" si="82"/>
        <v/>
      </c>
      <c r="B5215" s="36"/>
      <c r="C5215" s="36"/>
      <c r="D5215" s="36"/>
      <c r="E5215" s="36"/>
      <c r="F5215" s="36"/>
      <c r="G5215" s="36"/>
      <c r="H5215" s="36"/>
      <c r="I5215" s="36"/>
      <c r="J5215" s="36"/>
    </row>
    <row r="5216" spans="1:10" x14ac:dyDescent="0.35">
      <c r="A5216" t="str">
        <f t="shared" si="82"/>
        <v/>
      </c>
      <c r="B5216" s="36"/>
      <c r="C5216" s="36"/>
      <c r="D5216" s="36"/>
      <c r="E5216" s="36"/>
      <c r="F5216" s="36"/>
      <c r="G5216" s="36"/>
      <c r="H5216" s="36"/>
      <c r="I5216" s="36"/>
      <c r="J5216" s="36"/>
    </row>
    <row r="5217" spans="1:10" x14ac:dyDescent="0.35">
      <c r="A5217" t="str">
        <f t="shared" si="82"/>
        <v/>
      </c>
      <c r="B5217" s="36"/>
      <c r="C5217" s="36"/>
      <c r="D5217" s="36"/>
      <c r="E5217" s="36"/>
      <c r="F5217" s="36"/>
      <c r="G5217" s="36"/>
      <c r="H5217" s="36"/>
      <c r="I5217" s="36"/>
      <c r="J5217" s="36"/>
    </row>
    <row r="5218" spans="1:10" x14ac:dyDescent="0.35">
      <c r="A5218" t="str">
        <f t="shared" si="82"/>
        <v/>
      </c>
      <c r="B5218" s="36"/>
      <c r="C5218" s="36"/>
      <c r="D5218" s="36"/>
      <c r="E5218" s="36"/>
      <c r="F5218" s="36"/>
      <c r="G5218" s="36"/>
      <c r="H5218" s="36"/>
      <c r="I5218" s="36"/>
      <c r="J5218" s="36"/>
    </row>
    <row r="5219" spans="1:10" x14ac:dyDescent="0.35">
      <c r="A5219" t="str">
        <f t="shared" si="82"/>
        <v/>
      </c>
      <c r="B5219" s="36"/>
      <c r="C5219" s="36"/>
      <c r="D5219" s="36"/>
      <c r="E5219" s="36"/>
      <c r="F5219" s="36"/>
      <c r="G5219" s="36"/>
      <c r="H5219" s="36"/>
      <c r="I5219" s="36"/>
      <c r="J5219" s="36"/>
    </row>
    <row r="5220" spans="1:10" x14ac:dyDescent="0.35">
      <c r="A5220" t="str">
        <f t="shared" si="82"/>
        <v/>
      </c>
      <c r="B5220" s="36"/>
      <c r="C5220" s="36"/>
      <c r="D5220" s="36"/>
      <c r="E5220" s="36"/>
      <c r="F5220" s="36"/>
      <c r="G5220" s="36"/>
      <c r="H5220" s="36"/>
      <c r="I5220" s="36"/>
      <c r="J5220" s="36"/>
    </row>
    <row r="5221" spans="1:10" x14ac:dyDescent="0.35">
      <c r="A5221" t="str">
        <f t="shared" si="82"/>
        <v/>
      </c>
      <c r="B5221" s="36"/>
      <c r="C5221" s="36"/>
      <c r="D5221" s="36"/>
      <c r="E5221" s="36"/>
      <c r="F5221" s="36"/>
      <c r="G5221" s="36"/>
      <c r="H5221" s="36"/>
      <c r="I5221" s="36"/>
      <c r="J5221" s="36"/>
    </row>
    <row r="5222" spans="1:10" x14ac:dyDescent="0.35">
      <c r="A5222" t="str">
        <f t="shared" si="82"/>
        <v/>
      </c>
      <c r="B5222" s="36"/>
      <c r="C5222" s="36"/>
      <c r="D5222" s="36"/>
      <c r="E5222" s="36"/>
      <c r="F5222" s="36"/>
      <c r="G5222" s="36"/>
      <c r="H5222" s="36"/>
      <c r="I5222" s="36"/>
      <c r="J5222" s="36"/>
    </row>
    <row r="5223" spans="1:10" x14ac:dyDescent="0.35">
      <c r="A5223" t="str">
        <f t="shared" si="82"/>
        <v/>
      </c>
      <c r="B5223" s="36"/>
      <c r="C5223" s="36"/>
      <c r="D5223" s="36"/>
      <c r="E5223" s="36"/>
      <c r="F5223" s="36"/>
      <c r="G5223" s="36"/>
      <c r="H5223" s="36"/>
      <c r="I5223" s="36"/>
      <c r="J5223" s="36"/>
    </row>
    <row r="5224" spans="1:10" x14ac:dyDescent="0.35">
      <c r="A5224" t="str">
        <f t="shared" si="82"/>
        <v/>
      </c>
      <c r="B5224" s="36"/>
      <c r="C5224" s="36"/>
      <c r="D5224" s="36"/>
      <c r="E5224" s="36"/>
      <c r="F5224" s="36"/>
      <c r="G5224" s="36"/>
      <c r="H5224" s="36"/>
      <c r="I5224" s="36"/>
      <c r="J5224" s="36"/>
    </row>
    <row r="5225" spans="1:10" x14ac:dyDescent="0.35">
      <c r="A5225" t="str">
        <f t="shared" si="82"/>
        <v/>
      </c>
      <c r="B5225" s="36"/>
      <c r="C5225" s="36"/>
      <c r="D5225" s="36"/>
      <c r="E5225" s="36"/>
      <c r="F5225" s="36"/>
      <c r="G5225" s="36"/>
      <c r="H5225" s="36"/>
      <c r="I5225" s="36"/>
      <c r="J5225" s="36"/>
    </row>
    <row r="5226" spans="1:10" x14ac:dyDescent="0.35">
      <c r="A5226" t="str">
        <f t="shared" si="82"/>
        <v/>
      </c>
      <c r="B5226" s="36"/>
      <c r="C5226" s="36"/>
      <c r="D5226" s="36"/>
      <c r="E5226" s="36"/>
      <c r="F5226" s="36"/>
      <c r="G5226" s="36"/>
      <c r="H5226" s="36"/>
      <c r="I5226" s="36"/>
      <c r="J5226" s="36"/>
    </row>
    <row r="5227" spans="1:10" x14ac:dyDescent="0.35">
      <c r="A5227" t="str">
        <f t="shared" si="82"/>
        <v/>
      </c>
      <c r="B5227" s="36"/>
      <c r="C5227" s="36"/>
      <c r="D5227" s="36"/>
      <c r="E5227" s="36"/>
      <c r="F5227" s="36"/>
      <c r="G5227" s="36"/>
      <c r="H5227" s="36"/>
      <c r="I5227" s="36"/>
      <c r="J5227" s="36"/>
    </row>
    <row r="5228" spans="1:10" x14ac:dyDescent="0.35">
      <c r="A5228" t="str">
        <f t="shared" si="82"/>
        <v/>
      </c>
      <c r="B5228" s="36"/>
      <c r="C5228" s="36"/>
      <c r="D5228" s="36"/>
      <c r="E5228" s="36"/>
      <c r="F5228" s="36"/>
      <c r="G5228" s="36"/>
      <c r="H5228" s="36"/>
      <c r="I5228" s="36"/>
      <c r="J5228" s="36"/>
    </row>
    <row r="5229" spans="1:10" x14ac:dyDescent="0.35">
      <c r="A5229" t="str">
        <f t="shared" si="82"/>
        <v/>
      </c>
      <c r="B5229" s="36"/>
      <c r="C5229" s="36"/>
      <c r="D5229" s="36"/>
      <c r="E5229" s="36"/>
      <c r="F5229" s="36"/>
      <c r="G5229" s="36"/>
      <c r="H5229" s="36"/>
      <c r="I5229" s="36"/>
      <c r="J5229" s="36"/>
    </row>
    <row r="5230" spans="1:10" x14ac:dyDescent="0.35">
      <c r="A5230" t="str">
        <f t="shared" si="82"/>
        <v/>
      </c>
      <c r="B5230" s="36"/>
      <c r="C5230" s="36"/>
      <c r="D5230" s="36"/>
      <c r="E5230" s="36"/>
      <c r="F5230" s="36"/>
      <c r="G5230" s="36"/>
      <c r="H5230" s="36"/>
      <c r="I5230" s="36"/>
      <c r="J5230" s="36"/>
    </row>
    <row r="5231" spans="1:10" x14ac:dyDescent="0.35">
      <c r="A5231" t="str">
        <f t="shared" si="82"/>
        <v/>
      </c>
      <c r="B5231" s="36"/>
      <c r="C5231" s="36"/>
      <c r="D5231" s="36"/>
      <c r="E5231" s="36"/>
      <c r="F5231" s="36"/>
      <c r="G5231" s="36"/>
      <c r="H5231" s="36"/>
      <c r="I5231" s="36"/>
      <c r="J5231" s="36"/>
    </row>
    <row r="5232" spans="1:10" x14ac:dyDescent="0.35">
      <c r="A5232" t="str">
        <f t="shared" si="82"/>
        <v/>
      </c>
      <c r="B5232" s="36"/>
      <c r="C5232" s="36"/>
      <c r="D5232" s="36"/>
      <c r="E5232" s="36"/>
      <c r="F5232" s="36"/>
      <c r="G5232" s="36"/>
      <c r="H5232" s="36"/>
      <c r="I5232" s="36"/>
      <c r="J5232" s="36"/>
    </row>
    <row r="5233" spans="1:10" x14ac:dyDescent="0.35">
      <c r="A5233" t="str">
        <f t="shared" si="82"/>
        <v/>
      </c>
      <c r="B5233" s="36"/>
      <c r="C5233" s="36"/>
      <c r="D5233" s="36"/>
      <c r="E5233" s="36"/>
      <c r="F5233" s="36"/>
      <c r="G5233" s="36"/>
      <c r="H5233" s="36"/>
      <c r="I5233" s="36"/>
      <c r="J5233" s="36"/>
    </row>
    <row r="5234" spans="1:10" x14ac:dyDescent="0.35">
      <c r="A5234" t="str">
        <f t="shared" si="82"/>
        <v/>
      </c>
      <c r="B5234" s="36"/>
      <c r="C5234" s="36"/>
      <c r="D5234" s="36"/>
      <c r="E5234" s="36"/>
      <c r="F5234" s="36"/>
      <c r="G5234" s="36"/>
      <c r="H5234" s="36"/>
      <c r="I5234" s="36"/>
      <c r="J5234" s="36"/>
    </row>
    <row r="5235" spans="1:10" x14ac:dyDescent="0.35">
      <c r="A5235" t="str">
        <f t="shared" si="82"/>
        <v/>
      </c>
      <c r="B5235" s="36"/>
      <c r="C5235" s="36"/>
      <c r="D5235" s="36"/>
      <c r="E5235" s="36"/>
      <c r="F5235" s="36"/>
      <c r="G5235" s="36"/>
      <c r="H5235" s="36"/>
      <c r="I5235" s="36"/>
      <c r="J5235" s="36"/>
    </row>
    <row r="5236" spans="1:10" x14ac:dyDescent="0.35">
      <c r="A5236" t="str">
        <f t="shared" si="82"/>
        <v/>
      </c>
      <c r="B5236" s="36"/>
      <c r="C5236" s="36"/>
      <c r="D5236" s="36"/>
      <c r="E5236" s="36"/>
      <c r="F5236" s="36"/>
      <c r="G5236" s="36"/>
      <c r="H5236" s="36"/>
      <c r="I5236" s="36"/>
      <c r="J5236" s="36"/>
    </row>
    <row r="5237" spans="1:10" x14ac:dyDescent="0.35">
      <c r="A5237" t="str">
        <f t="shared" si="82"/>
        <v/>
      </c>
      <c r="B5237" s="36"/>
      <c r="C5237" s="36"/>
      <c r="D5237" s="36"/>
      <c r="E5237" s="36"/>
      <c r="F5237" s="36"/>
      <c r="G5237" s="36"/>
      <c r="H5237" s="36"/>
      <c r="I5237" s="36"/>
      <c r="J5237" s="36"/>
    </row>
    <row r="5238" spans="1:10" x14ac:dyDescent="0.35">
      <c r="A5238" t="str">
        <f t="shared" si="82"/>
        <v/>
      </c>
      <c r="B5238" s="36"/>
      <c r="C5238" s="36"/>
      <c r="D5238" s="36"/>
      <c r="E5238" s="36"/>
      <c r="F5238" s="36"/>
      <c r="G5238" s="36"/>
      <c r="H5238" s="36"/>
      <c r="I5238" s="36"/>
      <c r="J5238" s="36"/>
    </row>
    <row r="5239" spans="1:10" x14ac:dyDescent="0.35">
      <c r="A5239" t="str">
        <f t="shared" si="82"/>
        <v/>
      </c>
      <c r="B5239" s="36"/>
      <c r="C5239" s="36"/>
      <c r="D5239" s="36"/>
      <c r="E5239" s="36"/>
      <c r="F5239" s="36"/>
      <c r="G5239" s="36"/>
      <c r="H5239" s="36"/>
      <c r="I5239" s="36"/>
      <c r="J5239" s="36"/>
    </row>
    <row r="5240" spans="1:10" x14ac:dyDescent="0.35">
      <c r="A5240" t="str">
        <f t="shared" si="82"/>
        <v/>
      </c>
      <c r="B5240" s="36"/>
      <c r="C5240" s="36"/>
      <c r="D5240" s="36"/>
      <c r="E5240" s="36"/>
      <c r="F5240" s="36"/>
      <c r="G5240" s="36"/>
      <c r="H5240" s="36"/>
      <c r="I5240" s="36"/>
      <c r="J5240" s="36"/>
    </row>
    <row r="5241" spans="1:10" x14ac:dyDescent="0.35">
      <c r="A5241" t="str">
        <f t="shared" si="82"/>
        <v/>
      </c>
      <c r="B5241" s="36"/>
      <c r="C5241" s="36"/>
      <c r="D5241" s="36"/>
      <c r="E5241" s="36"/>
      <c r="F5241" s="36"/>
      <c r="G5241" s="36"/>
      <c r="H5241" s="36"/>
      <c r="I5241" s="36"/>
      <c r="J5241" s="36"/>
    </row>
    <row r="5242" spans="1:10" x14ac:dyDescent="0.35">
      <c r="A5242" t="str">
        <f t="shared" si="82"/>
        <v/>
      </c>
      <c r="B5242" s="36"/>
      <c r="C5242" s="36"/>
      <c r="D5242" s="36"/>
      <c r="E5242" s="36"/>
      <c r="F5242" s="36"/>
      <c r="G5242" s="36"/>
      <c r="H5242" s="36"/>
      <c r="I5242" s="36"/>
      <c r="J5242" s="36"/>
    </row>
    <row r="5243" spans="1:10" x14ac:dyDescent="0.35">
      <c r="A5243" t="str">
        <f t="shared" si="82"/>
        <v/>
      </c>
      <c r="B5243" s="36"/>
      <c r="C5243" s="36"/>
      <c r="D5243" s="36"/>
      <c r="E5243" s="36"/>
      <c r="F5243" s="36"/>
      <c r="G5243" s="36"/>
      <c r="H5243" s="36"/>
      <c r="I5243" s="36"/>
      <c r="J5243" s="36"/>
    </row>
    <row r="5244" spans="1:10" x14ac:dyDescent="0.35">
      <c r="A5244" t="str">
        <f t="shared" si="82"/>
        <v/>
      </c>
      <c r="B5244" s="36"/>
      <c r="C5244" s="36"/>
      <c r="D5244" s="36"/>
      <c r="E5244" s="36"/>
      <c r="F5244" s="36"/>
      <c r="G5244" s="36"/>
      <c r="H5244" s="36"/>
      <c r="I5244" s="36"/>
      <c r="J5244" s="36"/>
    </row>
    <row r="5245" spans="1:10" x14ac:dyDescent="0.35">
      <c r="A5245" t="str">
        <f t="shared" si="82"/>
        <v/>
      </c>
      <c r="B5245" s="36"/>
      <c r="C5245" s="36"/>
      <c r="D5245" s="36"/>
      <c r="E5245" s="36"/>
      <c r="F5245" s="36"/>
      <c r="G5245" s="36"/>
      <c r="H5245" s="36"/>
      <c r="I5245" s="36"/>
      <c r="J5245" s="36"/>
    </row>
    <row r="5246" spans="1:10" x14ac:dyDescent="0.35">
      <c r="A5246" t="str">
        <f t="shared" si="82"/>
        <v/>
      </c>
      <c r="B5246" s="36"/>
      <c r="C5246" s="36"/>
      <c r="D5246" s="36"/>
      <c r="E5246" s="36"/>
      <c r="F5246" s="36"/>
      <c r="G5246" s="36"/>
      <c r="H5246" s="36"/>
      <c r="I5246" s="36"/>
      <c r="J5246" s="36"/>
    </row>
    <row r="5247" spans="1:10" x14ac:dyDescent="0.35">
      <c r="A5247" t="str">
        <f t="shared" si="82"/>
        <v/>
      </c>
      <c r="B5247" s="36"/>
      <c r="C5247" s="36"/>
      <c r="D5247" s="36"/>
      <c r="E5247" s="36"/>
      <c r="F5247" s="36"/>
      <c r="G5247" s="36"/>
      <c r="H5247" s="36"/>
      <c r="I5247" s="36"/>
      <c r="J5247" s="36"/>
    </row>
    <row r="5248" spans="1:10" x14ac:dyDescent="0.35">
      <c r="A5248" t="str">
        <f t="shared" si="82"/>
        <v/>
      </c>
      <c r="B5248" s="36"/>
      <c r="C5248" s="36"/>
      <c r="D5248" s="36"/>
      <c r="E5248" s="36"/>
      <c r="F5248" s="36"/>
      <c r="G5248" s="36"/>
      <c r="H5248" s="36"/>
      <c r="I5248" s="36"/>
      <c r="J5248" s="36"/>
    </row>
    <row r="5249" spans="1:10" x14ac:dyDescent="0.35">
      <c r="A5249" t="str">
        <f t="shared" si="82"/>
        <v/>
      </c>
      <c r="B5249" s="36"/>
      <c r="C5249" s="36"/>
      <c r="D5249" s="36"/>
      <c r="E5249" s="36"/>
      <c r="F5249" s="36"/>
      <c r="G5249" s="36"/>
      <c r="H5249" s="36"/>
      <c r="I5249" s="36"/>
      <c r="J5249" s="36"/>
    </row>
    <row r="5250" spans="1:10" x14ac:dyDescent="0.35">
      <c r="A5250" t="str">
        <f t="shared" si="82"/>
        <v/>
      </c>
      <c r="B5250" s="36"/>
      <c r="C5250" s="36"/>
      <c r="D5250" s="36"/>
      <c r="E5250" s="36"/>
      <c r="F5250" s="36"/>
      <c r="G5250" s="36"/>
      <c r="H5250" s="36"/>
      <c r="I5250" s="36"/>
      <c r="J5250" s="36"/>
    </row>
    <row r="5251" spans="1:10" x14ac:dyDescent="0.35">
      <c r="A5251" t="str">
        <f t="shared" si="82"/>
        <v/>
      </c>
      <c r="B5251" s="36"/>
      <c r="C5251" s="36"/>
      <c r="D5251" s="36"/>
      <c r="E5251" s="36"/>
      <c r="F5251" s="36"/>
      <c r="G5251" s="36"/>
      <c r="H5251" s="36"/>
      <c r="I5251" s="36"/>
      <c r="J5251" s="36"/>
    </row>
    <row r="5252" spans="1:10" x14ac:dyDescent="0.35">
      <c r="A5252" t="str">
        <f t="shared" si="82"/>
        <v/>
      </c>
      <c r="B5252" s="36"/>
      <c r="C5252" s="36"/>
      <c r="D5252" s="36"/>
      <c r="E5252" s="36"/>
      <c r="F5252" s="36"/>
      <c r="G5252" s="36"/>
      <c r="H5252" s="36"/>
      <c r="I5252" s="36"/>
      <c r="J5252" s="36"/>
    </row>
    <row r="5253" spans="1:10" x14ac:dyDescent="0.35">
      <c r="A5253" t="str">
        <f t="shared" si="82"/>
        <v/>
      </c>
      <c r="B5253" s="36"/>
      <c r="C5253" s="36"/>
      <c r="D5253" s="36"/>
      <c r="E5253" s="36"/>
      <c r="F5253" s="36"/>
      <c r="G5253" s="36"/>
      <c r="H5253" s="36"/>
      <c r="I5253" s="36"/>
      <c r="J5253" s="36"/>
    </row>
    <row r="5254" spans="1:10" x14ac:dyDescent="0.35">
      <c r="A5254" t="str">
        <f t="shared" si="82"/>
        <v/>
      </c>
      <c r="B5254" s="36"/>
      <c r="C5254" s="36"/>
      <c r="D5254" s="36"/>
      <c r="E5254" s="36"/>
      <c r="F5254" s="36"/>
      <c r="G5254" s="36"/>
      <c r="H5254" s="36"/>
      <c r="I5254" s="36"/>
      <c r="J5254" s="36"/>
    </row>
    <row r="5255" spans="1:10" x14ac:dyDescent="0.35">
      <c r="A5255" t="str">
        <f t="shared" si="82"/>
        <v/>
      </c>
      <c r="B5255" s="36"/>
      <c r="C5255" s="36"/>
      <c r="D5255" s="36"/>
      <c r="E5255" s="36"/>
      <c r="F5255" s="36"/>
      <c r="G5255" s="36"/>
      <c r="H5255" s="36"/>
      <c r="I5255" s="36"/>
      <c r="J5255" s="36"/>
    </row>
    <row r="5256" spans="1:10" x14ac:dyDescent="0.35">
      <c r="A5256" t="str">
        <f t="shared" si="82"/>
        <v/>
      </c>
      <c r="B5256" s="36"/>
      <c r="C5256" s="36"/>
      <c r="D5256" s="36"/>
      <c r="E5256" s="36"/>
      <c r="F5256" s="36"/>
      <c r="G5256" s="36"/>
      <c r="H5256" s="36"/>
      <c r="I5256" s="36"/>
      <c r="J5256" s="36"/>
    </row>
    <row r="5257" spans="1:10" x14ac:dyDescent="0.35">
      <c r="A5257" t="str">
        <f t="shared" si="82"/>
        <v/>
      </c>
      <c r="B5257" s="36"/>
      <c r="C5257" s="36"/>
      <c r="D5257" s="36"/>
      <c r="E5257" s="36"/>
      <c r="F5257" s="36"/>
      <c r="G5257" s="36"/>
      <c r="H5257" s="36"/>
      <c r="I5257" s="36"/>
      <c r="J5257" s="36"/>
    </row>
    <row r="5258" spans="1:10" x14ac:dyDescent="0.35">
      <c r="A5258" t="str">
        <f t="shared" si="82"/>
        <v/>
      </c>
      <c r="B5258" s="36"/>
      <c r="C5258" s="36"/>
      <c r="D5258" s="36"/>
      <c r="E5258" s="36"/>
      <c r="F5258" s="36"/>
      <c r="G5258" s="36"/>
      <c r="H5258" s="36"/>
      <c r="I5258" s="36"/>
      <c r="J5258" s="36"/>
    </row>
    <row r="5259" spans="1:10" x14ac:dyDescent="0.35">
      <c r="A5259" t="str">
        <f t="shared" si="82"/>
        <v/>
      </c>
      <c r="B5259" s="36"/>
      <c r="C5259" s="36"/>
      <c r="D5259" s="36"/>
      <c r="E5259" s="36"/>
      <c r="F5259" s="36"/>
      <c r="G5259" s="36"/>
      <c r="H5259" s="36"/>
      <c r="I5259" s="36"/>
      <c r="J5259" s="36"/>
    </row>
    <row r="5260" spans="1:10" x14ac:dyDescent="0.35">
      <c r="A5260" t="str">
        <f t="shared" si="82"/>
        <v/>
      </c>
      <c r="B5260" s="36"/>
      <c r="C5260" s="36"/>
      <c r="D5260" s="36"/>
      <c r="E5260" s="36"/>
      <c r="F5260" s="36"/>
      <c r="G5260" s="36"/>
      <c r="H5260" s="36"/>
      <c r="I5260" s="36"/>
      <c r="J5260" s="36"/>
    </row>
    <row r="5261" spans="1:10" x14ac:dyDescent="0.35">
      <c r="A5261" t="str">
        <f t="shared" si="82"/>
        <v/>
      </c>
      <c r="B5261" s="36"/>
      <c r="C5261" s="36"/>
      <c r="D5261" s="36"/>
      <c r="E5261" s="36"/>
      <c r="F5261" s="36"/>
      <c r="G5261" s="36"/>
      <c r="H5261" s="36"/>
      <c r="I5261" s="36"/>
      <c r="J5261" s="36"/>
    </row>
    <row r="5262" spans="1:10" x14ac:dyDescent="0.35">
      <c r="A5262" t="str">
        <f t="shared" si="82"/>
        <v/>
      </c>
      <c r="B5262" s="36"/>
      <c r="C5262" s="36"/>
      <c r="D5262" s="36"/>
      <c r="E5262" s="36"/>
      <c r="F5262" s="36"/>
      <c r="G5262" s="36"/>
      <c r="H5262" s="36"/>
      <c r="I5262" s="36"/>
      <c r="J5262" s="36"/>
    </row>
    <row r="5263" spans="1:10" x14ac:dyDescent="0.35">
      <c r="A5263" t="str">
        <f t="shared" si="82"/>
        <v/>
      </c>
      <c r="B5263" s="36"/>
      <c r="C5263" s="36"/>
      <c r="D5263" s="36"/>
      <c r="E5263" s="36"/>
      <c r="F5263" s="36"/>
      <c r="G5263" s="36"/>
      <c r="H5263" s="36"/>
      <c r="I5263" s="36"/>
      <c r="J5263" s="36"/>
    </row>
    <row r="5264" spans="1:10" x14ac:dyDescent="0.35">
      <c r="A5264" t="str">
        <f t="shared" si="82"/>
        <v/>
      </c>
      <c r="B5264" s="36"/>
      <c r="C5264" s="36"/>
      <c r="D5264" s="36"/>
      <c r="E5264" s="36"/>
      <c r="F5264" s="36"/>
      <c r="G5264" s="36"/>
      <c r="H5264" s="36"/>
      <c r="I5264" s="36"/>
      <c r="J5264" s="36"/>
    </row>
    <row r="5265" spans="1:10" x14ac:dyDescent="0.35">
      <c r="A5265" t="str">
        <f t="shared" si="82"/>
        <v/>
      </c>
      <c r="B5265" s="36"/>
      <c r="C5265" s="36"/>
      <c r="D5265" s="36"/>
      <c r="E5265" s="36"/>
      <c r="F5265" s="36"/>
      <c r="G5265" s="36"/>
      <c r="H5265" s="36"/>
      <c r="I5265" s="36"/>
      <c r="J5265" s="36"/>
    </row>
    <row r="5266" spans="1:10" x14ac:dyDescent="0.35">
      <c r="A5266" t="str">
        <f t="shared" ref="A5266:A5329" si="83">CONCATENATE(B5266,C5266,D5266,E5266)</f>
        <v/>
      </c>
      <c r="B5266" s="36"/>
      <c r="C5266" s="36"/>
      <c r="D5266" s="36"/>
      <c r="E5266" s="36"/>
      <c r="F5266" s="36"/>
      <c r="G5266" s="36"/>
      <c r="H5266" s="36"/>
      <c r="I5266" s="36"/>
      <c r="J5266" s="36"/>
    </row>
    <row r="5267" spans="1:10" x14ac:dyDescent="0.35">
      <c r="A5267" t="str">
        <f t="shared" si="83"/>
        <v/>
      </c>
      <c r="B5267" s="36"/>
      <c r="C5267" s="36"/>
      <c r="D5267" s="36"/>
      <c r="E5267" s="36"/>
      <c r="F5267" s="36"/>
      <c r="G5267" s="36"/>
      <c r="H5267" s="36"/>
      <c r="I5267" s="36"/>
      <c r="J5267" s="36"/>
    </row>
    <row r="5268" spans="1:10" x14ac:dyDescent="0.35">
      <c r="A5268" t="str">
        <f t="shared" si="83"/>
        <v/>
      </c>
      <c r="B5268" s="36"/>
      <c r="C5268" s="36"/>
      <c r="D5268" s="36"/>
      <c r="E5268" s="36"/>
      <c r="F5268" s="36"/>
      <c r="G5268" s="36"/>
      <c r="H5268" s="36"/>
      <c r="I5268" s="36"/>
      <c r="J5268" s="36"/>
    </row>
    <row r="5269" spans="1:10" x14ac:dyDescent="0.35">
      <c r="A5269" t="str">
        <f t="shared" si="83"/>
        <v/>
      </c>
      <c r="B5269" s="36"/>
      <c r="C5269" s="36"/>
      <c r="D5269" s="36"/>
      <c r="E5269" s="36"/>
      <c r="F5269" s="36"/>
      <c r="G5269" s="36"/>
      <c r="H5269" s="36"/>
      <c r="I5269" s="36"/>
      <c r="J5269" s="36"/>
    </row>
    <row r="5270" spans="1:10" x14ac:dyDescent="0.35">
      <c r="A5270" t="str">
        <f t="shared" si="83"/>
        <v/>
      </c>
      <c r="B5270" s="36"/>
      <c r="C5270" s="36"/>
      <c r="D5270" s="36"/>
      <c r="E5270" s="36"/>
      <c r="F5270" s="36"/>
      <c r="G5270" s="36"/>
      <c r="H5270" s="36"/>
      <c r="I5270" s="36"/>
      <c r="J5270" s="36"/>
    </row>
    <row r="5271" spans="1:10" x14ac:dyDescent="0.35">
      <c r="A5271" t="str">
        <f t="shared" si="83"/>
        <v/>
      </c>
      <c r="B5271" s="36"/>
      <c r="C5271" s="36"/>
      <c r="D5271" s="36"/>
      <c r="E5271" s="36"/>
      <c r="F5271" s="36"/>
      <c r="G5271" s="36"/>
      <c r="H5271" s="36"/>
      <c r="I5271" s="36"/>
      <c r="J5271" s="36"/>
    </row>
    <row r="5272" spans="1:10" x14ac:dyDescent="0.35">
      <c r="A5272" t="str">
        <f t="shared" si="83"/>
        <v/>
      </c>
      <c r="B5272" s="36"/>
      <c r="C5272" s="36"/>
      <c r="D5272" s="36"/>
      <c r="E5272" s="36"/>
      <c r="F5272" s="36"/>
      <c r="G5272" s="36"/>
      <c r="H5272" s="36"/>
      <c r="I5272" s="36"/>
      <c r="J5272" s="36"/>
    </row>
    <row r="5273" spans="1:10" x14ac:dyDescent="0.35">
      <c r="A5273" t="str">
        <f t="shared" si="83"/>
        <v/>
      </c>
      <c r="B5273" s="36"/>
      <c r="C5273" s="36"/>
      <c r="D5273" s="36"/>
      <c r="E5273" s="36"/>
      <c r="F5273" s="36"/>
      <c r="G5273" s="36"/>
      <c r="H5273" s="36"/>
      <c r="I5273" s="36"/>
      <c r="J5273" s="36"/>
    </row>
    <row r="5274" spans="1:10" x14ac:dyDescent="0.35">
      <c r="A5274" t="str">
        <f t="shared" si="83"/>
        <v/>
      </c>
      <c r="B5274" s="36"/>
      <c r="C5274" s="36"/>
      <c r="D5274" s="36"/>
      <c r="E5274" s="36"/>
      <c r="F5274" s="36"/>
      <c r="G5274" s="36"/>
      <c r="H5274" s="36"/>
      <c r="I5274" s="36"/>
      <c r="J5274" s="36"/>
    </row>
    <row r="5275" spans="1:10" x14ac:dyDescent="0.35">
      <c r="A5275" t="str">
        <f t="shared" si="83"/>
        <v/>
      </c>
      <c r="B5275" s="36"/>
      <c r="C5275" s="36"/>
      <c r="D5275" s="36"/>
      <c r="E5275" s="36"/>
      <c r="F5275" s="36"/>
      <c r="G5275" s="36"/>
      <c r="H5275" s="36"/>
      <c r="I5275" s="36"/>
      <c r="J5275" s="36"/>
    </row>
    <row r="5276" spans="1:10" x14ac:dyDescent="0.35">
      <c r="A5276" t="str">
        <f t="shared" si="83"/>
        <v/>
      </c>
      <c r="B5276" s="36"/>
      <c r="C5276" s="36"/>
      <c r="D5276" s="36"/>
      <c r="E5276" s="36"/>
      <c r="F5276" s="36"/>
      <c r="G5276" s="36"/>
      <c r="H5276" s="36"/>
      <c r="I5276" s="36"/>
      <c r="J5276" s="36"/>
    </row>
    <row r="5277" spans="1:10" x14ac:dyDescent="0.35">
      <c r="A5277" t="str">
        <f t="shared" si="83"/>
        <v/>
      </c>
      <c r="B5277" s="36"/>
      <c r="C5277" s="36"/>
      <c r="D5277" s="36"/>
      <c r="E5277" s="36"/>
      <c r="F5277" s="36"/>
      <c r="G5277" s="36"/>
      <c r="H5277" s="36"/>
      <c r="I5277" s="36"/>
      <c r="J5277" s="36"/>
    </row>
    <row r="5278" spans="1:10" x14ac:dyDescent="0.35">
      <c r="A5278" t="str">
        <f t="shared" si="83"/>
        <v/>
      </c>
      <c r="B5278" s="36"/>
      <c r="C5278" s="36"/>
      <c r="D5278" s="36"/>
      <c r="E5278" s="36"/>
      <c r="F5278" s="36"/>
      <c r="G5278" s="36"/>
      <c r="H5278" s="36"/>
      <c r="I5278" s="36"/>
      <c r="J5278" s="36"/>
    </row>
    <row r="5279" spans="1:10" x14ac:dyDescent="0.35">
      <c r="A5279" t="str">
        <f t="shared" si="83"/>
        <v/>
      </c>
      <c r="B5279" s="36"/>
      <c r="C5279" s="36"/>
      <c r="D5279" s="36"/>
      <c r="E5279" s="36"/>
      <c r="F5279" s="36"/>
      <c r="G5279" s="36"/>
      <c r="H5279" s="36"/>
      <c r="I5279" s="36"/>
      <c r="J5279" s="36"/>
    </row>
    <row r="5280" spans="1:10" x14ac:dyDescent="0.35">
      <c r="A5280" t="str">
        <f t="shared" si="83"/>
        <v/>
      </c>
      <c r="B5280" s="36"/>
      <c r="C5280" s="36"/>
      <c r="D5280" s="36"/>
      <c r="E5280" s="36"/>
      <c r="F5280" s="36"/>
      <c r="G5280" s="36"/>
      <c r="H5280" s="36"/>
      <c r="I5280" s="36"/>
      <c r="J5280" s="36"/>
    </row>
    <row r="5281" spans="1:10" x14ac:dyDescent="0.35">
      <c r="A5281" t="str">
        <f t="shared" si="83"/>
        <v/>
      </c>
      <c r="B5281" s="36"/>
      <c r="C5281" s="36"/>
      <c r="D5281" s="36"/>
      <c r="E5281" s="36"/>
      <c r="F5281" s="36"/>
      <c r="G5281" s="36"/>
      <c r="H5281" s="36"/>
      <c r="I5281" s="36"/>
      <c r="J5281" s="36"/>
    </row>
    <row r="5282" spans="1:10" x14ac:dyDescent="0.35">
      <c r="A5282" t="str">
        <f t="shared" si="83"/>
        <v/>
      </c>
      <c r="B5282" s="36"/>
      <c r="C5282" s="36"/>
      <c r="D5282" s="36"/>
      <c r="E5282" s="36"/>
      <c r="F5282" s="36"/>
      <c r="G5282" s="36"/>
      <c r="H5282" s="36"/>
      <c r="I5282" s="36"/>
      <c r="J5282" s="36"/>
    </row>
    <row r="5283" spans="1:10" x14ac:dyDescent="0.35">
      <c r="A5283" t="str">
        <f t="shared" si="83"/>
        <v/>
      </c>
      <c r="B5283" s="36"/>
      <c r="C5283" s="36"/>
      <c r="D5283" s="36"/>
      <c r="E5283" s="36"/>
      <c r="F5283" s="36"/>
      <c r="G5283" s="36"/>
      <c r="H5283" s="36"/>
      <c r="I5283" s="36"/>
      <c r="J5283" s="36"/>
    </row>
    <row r="5284" spans="1:10" x14ac:dyDescent="0.35">
      <c r="A5284" t="str">
        <f t="shared" si="83"/>
        <v/>
      </c>
      <c r="B5284" s="36"/>
      <c r="C5284" s="36"/>
      <c r="D5284" s="36"/>
      <c r="E5284" s="36"/>
      <c r="F5284" s="36"/>
      <c r="G5284" s="36"/>
      <c r="H5284" s="36"/>
      <c r="I5284" s="36"/>
      <c r="J5284" s="36"/>
    </row>
    <row r="5285" spans="1:10" x14ac:dyDescent="0.35">
      <c r="A5285" t="str">
        <f t="shared" si="83"/>
        <v/>
      </c>
      <c r="B5285" s="36"/>
      <c r="C5285" s="36"/>
      <c r="D5285" s="36"/>
      <c r="E5285" s="36"/>
      <c r="F5285" s="36"/>
      <c r="G5285" s="36"/>
      <c r="H5285" s="36"/>
      <c r="I5285" s="36"/>
      <c r="J5285" s="36"/>
    </row>
    <row r="5286" spans="1:10" x14ac:dyDescent="0.35">
      <c r="A5286" t="str">
        <f t="shared" si="83"/>
        <v/>
      </c>
      <c r="B5286" s="36"/>
      <c r="C5286" s="36"/>
      <c r="D5286" s="36"/>
      <c r="E5286" s="36"/>
      <c r="F5286" s="36"/>
      <c r="G5286" s="36"/>
      <c r="H5286" s="36"/>
      <c r="I5286" s="36"/>
      <c r="J5286" s="36"/>
    </row>
    <row r="5287" spans="1:10" x14ac:dyDescent="0.35">
      <c r="A5287" t="str">
        <f t="shared" si="83"/>
        <v/>
      </c>
      <c r="B5287" s="36"/>
      <c r="C5287" s="36"/>
      <c r="D5287" s="36"/>
      <c r="E5287" s="36"/>
      <c r="F5287" s="36"/>
      <c r="G5287" s="36"/>
      <c r="H5287" s="36"/>
      <c r="I5287" s="36"/>
      <c r="J5287" s="36"/>
    </row>
    <row r="5288" spans="1:10" x14ac:dyDescent="0.35">
      <c r="A5288" t="str">
        <f t="shared" si="83"/>
        <v/>
      </c>
      <c r="B5288" s="36"/>
      <c r="C5288" s="36"/>
      <c r="D5288" s="36"/>
      <c r="E5288" s="36"/>
      <c r="F5288" s="36"/>
      <c r="G5288" s="36"/>
      <c r="H5288" s="36"/>
      <c r="I5288" s="36"/>
      <c r="J5288" s="36"/>
    </row>
    <row r="5289" spans="1:10" x14ac:dyDescent="0.35">
      <c r="A5289" t="str">
        <f t="shared" si="83"/>
        <v/>
      </c>
      <c r="B5289" s="36"/>
      <c r="C5289" s="36"/>
      <c r="D5289" s="36"/>
      <c r="E5289" s="36"/>
      <c r="F5289" s="36"/>
      <c r="G5289" s="36"/>
      <c r="H5289" s="36"/>
      <c r="I5289" s="36"/>
      <c r="J5289" s="36"/>
    </row>
    <row r="5290" spans="1:10" x14ac:dyDescent="0.35">
      <c r="A5290" t="str">
        <f t="shared" si="83"/>
        <v/>
      </c>
      <c r="B5290" s="36"/>
      <c r="C5290" s="36"/>
      <c r="D5290" s="36"/>
      <c r="E5290" s="36"/>
      <c r="F5290" s="36"/>
      <c r="G5290" s="36"/>
      <c r="H5290" s="36"/>
      <c r="I5290" s="36"/>
      <c r="J5290" s="36"/>
    </row>
    <row r="5291" spans="1:10" x14ac:dyDescent="0.35">
      <c r="A5291" t="str">
        <f t="shared" si="83"/>
        <v/>
      </c>
      <c r="B5291" s="36"/>
      <c r="C5291" s="36"/>
      <c r="D5291" s="36"/>
      <c r="E5291" s="36"/>
      <c r="F5291" s="36"/>
      <c r="G5291" s="36"/>
      <c r="H5291" s="36"/>
      <c r="I5291" s="36"/>
      <c r="J5291" s="36"/>
    </row>
    <row r="5292" spans="1:10" x14ac:dyDescent="0.35">
      <c r="A5292" t="str">
        <f t="shared" si="83"/>
        <v/>
      </c>
      <c r="B5292" s="36"/>
      <c r="C5292" s="36"/>
      <c r="D5292" s="36"/>
      <c r="E5292" s="36"/>
      <c r="F5292" s="36"/>
      <c r="G5292" s="36"/>
      <c r="H5292" s="36"/>
      <c r="I5292" s="36"/>
      <c r="J5292" s="36"/>
    </row>
    <row r="5293" spans="1:10" x14ac:dyDescent="0.35">
      <c r="A5293" t="str">
        <f t="shared" si="83"/>
        <v/>
      </c>
      <c r="B5293" s="36"/>
      <c r="C5293" s="36"/>
      <c r="D5293" s="36"/>
      <c r="E5293" s="36"/>
      <c r="F5293" s="36"/>
      <c r="G5293" s="36"/>
      <c r="H5293" s="36"/>
      <c r="I5293" s="36"/>
      <c r="J5293" s="36"/>
    </row>
    <row r="5294" spans="1:10" x14ac:dyDescent="0.35">
      <c r="A5294" t="str">
        <f t="shared" si="83"/>
        <v/>
      </c>
      <c r="B5294" s="36"/>
      <c r="C5294" s="36"/>
      <c r="D5294" s="36"/>
      <c r="E5294" s="36"/>
      <c r="F5294" s="36"/>
      <c r="G5294" s="36"/>
      <c r="H5294" s="36"/>
      <c r="I5294" s="36"/>
      <c r="J5294" s="36"/>
    </row>
    <row r="5295" spans="1:10" x14ac:dyDescent="0.35">
      <c r="A5295" t="str">
        <f t="shared" si="83"/>
        <v/>
      </c>
      <c r="B5295" s="36"/>
      <c r="C5295" s="36"/>
      <c r="D5295" s="36"/>
      <c r="E5295" s="36"/>
      <c r="F5295" s="36"/>
      <c r="G5295" s="36"/>
      <c r="H5295" s="36"/>
      <c r="I5295" s="36"/>
      <c r="J5295" s="36"/>
    </row>
    <row r="5296" spans="1:10" x14ac:dyDescent="0.35">
      <c r="A5296" t="str">
        <f t="shared" si="83"/>
        <v/>
      </c>
      <c r="B5296" s="36"/>
      <c r="C5296" s="36"/>
      <c r="D5296" s="36"/>
      <c r="E5296" s="36"/>
      <c r="F5296" s="36"/>
      <c r="G5296" s="36"/>
      <c r="H5296" s="36"/>
      <c r="I5296" s="36"/>
      <c r="J5296" s="36"/>
    </row>
    <row r="5297" spans="1:10" x14ac:dyDescent="0.35">
      <c r="A5297" t="str">
        <f t="shared" si="83"/>
        <v/>
      </c>
      <c r="B5297" s="36"/>
      <c r="C5297" s="36"/>
      <c r="D5297" s="36"/>
      <c r="E5297" s="36"/>
      <c r="F5297" s="36"/>
      <c r="G5297" s="36"/>
      <c r="H5297" s="36"/>
      <c r="I5297" s="36"/>
      <c r="J5297" s="36"/>
    </row>
    <row r="5298" spans="1:10" x14ac:dyDescent="0.35">
      <c r="A5298" t="str">
        <f t="shared" si="83"/>
        <v/>
      </c>
      <c r="B5298" s="36"/>
      <c r="C5298" s="36"/>
      <c r="D5298" s="36"/>
      <c r="E5298" s="36"/>
      <c r="F5298" s="36"/>
      <c r="G5298" s="36"/>
      <c r="H5298" s="36"/>
      <c r="I5298" s="36"/>
      <c r="J5298" s="36"/>
    </row>
    <row r="5299" spans="1:10" x14ac:dyDescent="0.35">
      <c r="A5299" t="str">
        <f t="shared" si="83"/>
        <v/>
      </c>
      <c r="B5299" s="36"/>
      <c r="C5299" s="36"/>
      <c r="D5299" s="36"/>
      <c r="E5299" s="36"/>
      <c r="F5299" s="36"/>
      <c r="G5299" s="36"/>
      <c r="H5299" s="36"/>
      <c r="I5299" s="36"/>
      <c r="J5299" s="36"/>
    </row>
    <row r="5300" spans="1:10" x14ac:dyDescent="0.35">
      <c r="A5300" t="str">
        <f t="shared" si="83"/>
        <v/>
      </c>
      <c r="B5300" s="36"/>
      <c r="C5300" s="36"/>
      <c r="D5300" s="36"/>
      <c r="E5300" s="36"/>
      <c r="F5300" s="36"/>
      <c r="G5300" s="36"/>
      <c r="H5300" s="36"/>
      <c r="I5300" s="36"/>
      <c r="J5300" s="36"/>
    </row>
    <row r="5301" spans="1:10" x14ac:dyDescent="0.35">
      <c r="A5301" t="str">
        <f t="shared" si="83"/>
        <v/>
      </c>
      <c r="B5301" s="36"/>
      <c r="C5301" s="36"/>
      <c r="D5301" s="36"/>
      <c r="E5301" s="36"/>
      <c r="F5301" s="36"/>
      <c r="G5301" s="36"/>
      <c r="H5301" s="36"/>
      <c r="I5301" s="36"/>
      <c r="J5301" s="36"/>
    </row>
    <row r="5302" spans="1:10" x14ac:dyDescent="0.35">
      <c r="A5302" t="str">
        <f t="shared" si="83"/>
        <v/>
      </c>
      <c r="B5302" s="36"/>
      <c r="C5302" s="36"/>
      <c r="D5302" s="36"/>
      <c r="E5302" s="36"/>
      <c r="F5302" s="36"/>
      <c r="G5302" s="36"/>
      <c r="H5302" s="36"/>
      <c r="I5302" s="36"/>
      <c r="J5302" s="36"/>
    </row>
    <row r="5303" spans="1:10" x14ac:dyDescent="0.35">
      <c r="A5303" t="str">
        <f t="shared" si="83"/>
        <v/>
      </c>
      <c r="B5303" s="36"/>
      <c r="C5303" s="36"/>
      <c r="D5303" s="36"/>
      <c r="E5303" s="36"/>
      <c r="F5303" s="36"/>
      <c r="G5303" s="36"/>
      <c r="H5303" s="36"/>
      <c r="I5303" s="36"/>
      <c r="J5303" s="36"/>
    </row>
    <row r="5304" spans="1:10" x14ac:dyDescent="0.35">
      <c r="A5304" t="str">
        <f t="shared" si="83"/>
        <v/>
      </c>
      <c r="B5304" s="36"/>
      <c r="C5304" s="36"/>
      <c r="D5304" s="36"/>
      <c r="E5304" s="36"/>
      <c r="F5304" s="36"/>
      <c r="G5304" s="36"/>
      <c r="H5304" s="36"/>
      <c r="I5304" s="36"/>
      <c r="J5304" s="36"/>
    </row>
    <row r="5305" spans="1:10" x14ac:dyDescent="0.35">
      <c r="A5305" t="str">
        <f t="shared" si="83"/>
        <v/>
      </c>
      <c r="B5305" s="36"/>
      <c r="C5305" s="36"/>
      <c r="D5305" s="36"/>
      <c r="E5305" s="36"/>
      <c r="F5305" s="36"/>
      <c r="G5305" s="36"/>
      <c r="H5305" s="36"/>
      <c r="I5305" s="36"/>
      <c r="J5305" s="36"/>
    </row>
    <row r="5306" spans="1:10" x14ac:dyDescent="0.35">
      <c r="A5306" t="str">
        <f t="shared" si="83"/>
        <v/>
      </c>
      <c r="B5306" s="36"/>
      <c r="C5306" s="36"/>
      <c r="D5306" s="36"/>
      <c r="E5306" s="36"/>
      <c r="F5306" s="36"/>
      <c r="G5306" s="36"/>
      <c r="H5306" s="36"/>
      <c r="I5306" s="36"/>
      <c r="J5306" s="36"/>
    </row>
    <row r="5307" spans="1:10" x14ac:dyDescent="0.35">
      <c r="A5307" t="str">
        <f t="shared" si="83"/>
        <v/>
      </c>
      <c r="B5307" s="36"/>
      <c r="C5307" s="36"/>
      <c r="D5307" s="36"/>
      <c r="E5307" s="36"/>
      <c r="F5307" s="36"/>
      <c r="G5307" s="36"/>
      <c r="H5307" s="36"/>
      <c r="I5307" s="36"/>
      <c r="J5307" s="36"/>
    </row>
    <row r="5308" spans="1:10" x14ac:dyDescent="0.35">
      <c r="A5308" t="str">
        <f t="shared" si="83"/>
        <v/>
      </c>
      <c r="B5308" s="36"/>
      <c r="C5308" s="36"/>
      <c r="D5308" s="36"/>
      <c r="E5308" s="36"/>
      <c r="F5308" s="36"/>
      <c r="G5308" s="36"/>
      <c r="H5308" s="36"/>
      <c r="I5308" s="36"/>
      <c r="J5308" s="36"/>
    </row>
    <row r="5309" spans="1:10" x14ac:dyDescent="0.35">
      <c r="A5309" t="str">
        <f t="shared" si="83"/>
        <v/>
      </c>
      <c r="B5309" s="36"/>
      <c r="C5309" s="36"/>
      <c r="D5309" s="36"/>
      <c r="E5309" s="36"/>
      <c r="F5309" s="36"/>
      <c r="G5309" s="36"/>
      <c r="H5309" s="36"/>
      <c r="I5309" s="36"/>
      <c r="J5309" s="36"/>
    </row>
    <row r="5310" spans="1:10" x14ac:dyDescent="0.35">
      <c r="A5310" t="str">
        <f t="shared" si="83"/>
        <v/>
      </c>
      <c r="B5310" s="36"/>
      <c r="C5310" s="36"/>
      <c r="D5310" s="36"/>
      <c r="E5310" s="36"/>
      <c r="F5310" s="36"/>
      <c r="G5310" s="36"/>
      <c r="H5310" s="36"/>
      <c r="I5310" s="36"/>
      <c r="J5310" s="36"/>
    </row>
    <row r="5311" spans="1:10" x14ac:dyDescent="0.35">
      <c r="A5311" t="str">
        <f t="shared" si="83"/>
        <v/>
      </c>
      <c r="B5311" s="36"/>
      <c r="C5311" s="36"/>
      <c r="D5311" s="36"/>
      <c r="E5311" s="36"/>
      <c r="F5311" s="36"/>
      <c r="G5311" s="36"/>
      <c r="H5311" s="36"/>
      <c r="I5311" s="36"/>
      <c r="J5311" s="36"/>
    </row>
    <row r="5312" spans="1:10" x14ac:dyDescent="0.35">
      <c r="A5312" t="str">
        <f t="shared" si="83"/>
        <v/>
      </c>
      <c r="B5312" s="36"/>
      <c r="C5312" s="36"/>
      <c r="D5312" s="36"/>
      <c r="E5312" s="36"/>
      <c r="F5312" s="36"/>
      <c r="G5312" s="36"/>
      <c r="H5312" s="36"/>
      <c r="I5312" s="36"/>
      <c r="J5312" s="36"/>
    </row>
    <row r="5313" spans="1:10" x14ac:dyDescent="0.35">
      <c r="A5313" t="str">
        <f t="shared" si="83"/>
        <v/>
      </c>
      <c r="B5313" s="36"/>
      <c r="C5313" s="36"/>
      <c r="D5313" s="36"/>
      <c r="E5313" s="36"/>
      <c r="F5313" s="36"/>
      <c r="G5313" s="36"/>
      <c r="H5313" s="36"/>
      <c r="I5313" s="36"/>
      <c r="J5313" s="36"/>
    </row>
    <row r="5314" spans="1:10" x14ac:dyDescent="0.35">
      <c r="A5314" t="str">
        <f t="shared" si="83"/>
        <v/>
      </c>
      <c r="B5314" s="36"/>
      <c r="C5314" s="36"/>
      <c r="D5314" s="36"/>
      <c r="E5314" s="36"/>
      <c r="F5314" s="36"/>
      <c r="G5314" s="36"/>
      <c r="H5314" s="36"/>
      <c r="I5314" s="36"/>
      <c r="J5314" s="36"/>
    </row>
    <row r="5315" spans="1:10" x14ac:dyDescent="0.35">
      <c r="A5315" t="str">
        <f t="shared" si="83"/>
        <v/>
      </c>
      <c r="B5315" s="36"/>
      <c r="C5315" s="36"/>
      <c r="D5315" s="36"/>
      <c r="E5315" s="36"/>
      <c r="F5315" s="36"/>
      <c r="G5315" s="36"/>
      <c r="H5315" s="36"/>
      <c r="I5315" s="36"/>
      <c r="J5315" s="36"/>
    </row>
    <row r="5316" spans="1:10" x14ac:dyDescent="0.35">
      <c r="A5316" t="str">
        <f t="shared" si="83"/>
        <v/>
      </c>
      <c r="B5316" s="36"/>
      <c r="C5316" s="36"/>
      <c r="D5316" s="36"/>
      <c r="E5316" s="36"/>
      <c r="F5316" s="36"/>
      <c r="G5316" s="36"/>
      <c r="H5316" s="36"/>
      <c r="I5316" s="36"/>
      <c r="J5316" s="36"/>
    </row>
    <row r="5317" spans="1:10" x14ac:dyDescent="0.35">
      <c r="A5317" t="str">
        <f t="shared" si="83"/>
        <v/>
      </c>
      <c r="B5317" s="36"/>
      <c r="C5317" s="36"/>
      <c r="D5317" s="36"/>
      <c r="E5317" s="36"/>
      <c r="F5317" s="36"/>
      <c r="G5317" s="36"/>
      <c r="H5317" s="36"/>
      <c r="I5317" s="36"/>
      <c r="J5317" s="36"/>
    </row>
    <row r="5318" spans="1:10" x14ac:dyDescent="0.35">
      <c r="A5318" t="str">
        <f t="shared" si="83"/>
        <v/>
      </c>
      <c r="B5318" s="36"/>
      <c r="C5318" s="36"/>
      <c r="D5318" s="36"/>
      <c r="E5318" s="36"/>
      <c r="F5318" s="36"/>
      <c r="G5318" s="36"/>
      <c r="H5318" s="36"/>
      <c r="I5318" s="36"/>
      <c r="J5318" s="36"/>
    </row>
    <row r="5319" spans="1:10" x14ac:dyDescent="0.35">
      <c r="A5319" t="str">
        <f t="shared" si="83"/>
        <v/>
      </c>
      <c r="B5319" s="36"/>
      <c r="C5319" s="36"/>
      <c r="D5319" s="36"/>
      <c r="E5319" s="36"/>
      <c r="F5319" s="36"/>
      <c r="G5319" s="36"/>
      <c r="H5319" s="36"/>
      <c r="I5319" s="36"/>
      <c r="J5319" s="36"/>
    </row>
    <row r="5320" spans="1:10" x14ac:dyDescent="0.35">
      <c r="A5320" t="str">
        <f t="shared" si="83"/>
        <v/>
      </c>
      <c r="B5320" s="36"/>
      <c r="C5320" s="36"/>
      <c r="D5320" s="36"/>
      <c r="E5320" s="36"/>
      <c r="F5320" s="36"/>
      <c r="G5320" s="36"/>
      <c r="H5320" s="36"/>
      <c r="I5320" s="36"/>
      <c r="J5320" s="36"/>
    </row>
    <row r="5321" spans="1:10" x14ac:dyDescent="0.35">
      <c r="A5321" t="str">
        <f t="shared" si="83"/>
        <v/>
      </c>
      <c r="B5321" s="36"/>
      <c r="C5321" s="36"/>
      <c r="D5321" s="36"/>
      <c r="E5321" s="36"/>
      <c r="F5321" s="36"/>
      <c r="G5321" s="36"/>
      <c r="H5321" s="36"/>
      <c r="I5321" s="36"/>
      <c r="J5321" s="36"/>
    </row>
    <row r="5322" spans="1:10" x14ac:dyDescent="0.35">
      <c r="A5322" t="str">
        <f t="shared" si="83"/>
        <v/>
      </c>
      <c r="B5322" s="36"/>
      <c r="C5322" s="36"/>
      <c r="D5322" s="36"/>
      <c r="E5322" s="36"/>
      <c r="F5322" s="36"/>
      <c r="G5322" s="36"/>
      <c r="H5322" s="36"/>
      <c r="I5322" s="36"/>
      <c r="J5322" s="36"/>
    </row>
    <row r="5323" spans="1:10" x14ac:dyDescent="0.35">
      <c r="A5323" t="str">
        <f t="shared" si="83"/>
        <v/>
      </c>
      <c r="B5323" s="36"/>
      <c r="C5323" s="36"/>
      <c r="D5323" s="36"/>
      <c r="E5323" s="36"/>
      <c r="F5323" s="36"/>
      <c r="G5323" s="36"/>
      <c r="H5323" s="36"/>
      <c r="I5323" s="36"/>
      <c r="J5323" s="36"/>
    </row>
    <row r="5324" spans="1:10" x14ac:dyDescent="0.35">
      <c r="A5324" t="str">
        <f t="shared" si="83"/>
        <v/>
      </c>
      <c r="B5324" s="36"/>
      <c r="C5324" s="36"/>
      <c r="D5324" s="36"/>
      <c r="E5324" s="36"/>
      <c r="F5324" s="36"/>
      <c r="G5324" s="36"/>
      <c r="H5324" s="36"/>
      <c r="I5324" s="36"/>
      <c r="J5324" s="36"/>
    </row>
    <row r="5325" spans="1:10" x14ac:dyDescent="0.35">
      <c r="A5325" t="str">
        <f t="shared" si="83"/>
        <v/>
      </c>
      <c r="B5325" s="36"/>
      <c r="C5325" s="36"/>
      <c r="D5325" s="36"/>
      <c r="E5325" s="36"/>
      <c r="F5325" s="36"/>
      <c r="G5325" s="36"/>
      <c r="H5325" s="36"/>
      <c r="I5325" s="36"/>
      <c r="J5325" s="36"/>
    </row>
    <row r="5326" spans="1:10" x14ac:dyDescent="0.35">
      <c r="A5326" t="str">
        <f t="shared" si="83"/>
        <v/>
      </c>
      <c r="B5326" s="36"/>
      <c r="C5326" s="36"/>
      <c r="D5326" s="36"/>
      <c r="E5326" s="36"/>
      <c r="F5326" s="36"/>
      <c r="G5326" s="36"/>
      <c r="H5326" s="36"/>
      <c r="I5326" s="36"/>
      <c r="J5326" s="36"/>
    </row>
    <row r="5327" spans="1:10" x14ac:dyDescent="0.35">
      <c r="A5327" t="str">
        <f t="shared" si="83"/>
        <v/>
      </c>
      <c r="B5327" s="36"/>
      <c r="C5327" s="36"/>
      <c r="D5327" s="36"/>
      <c r="E5327" s="36"/>
      <c r="F5327" s="36"/>
      <c r="G5327" s="36"/>
      <c r="H5327" s="36"/>
      <c r="I5327" s="36"/>
      <c r="J5327" s="36"/>
    </row>
    <row r="5328" spans="1:10" x14ac:dyDescent="0.35">
      <c r="A5328" t="str">
        <f t="shared" si="83"/>
        <v/>
      </c>
      <c r="B5328" s="36"/>
      <c r="C5328" s="36"/>
      <c r="D5328" s="36"/>
      <c r="E5328" s="36"/>
      <c r="F5328" s="36"/>
      <c r="G5328" s="36"/>
      <c r="H5328" s="36"/>
      <c r="I5328" s="36"/>
      <c r="J5328" s="36"/>
    </row>
    <row r="5329" spans="1:10" x14ac:dyDescent="0.35">
      <c r="A5329" t="str">
        <f t="shared" si="83"/>
        <v/>
      </c>
      <c r="B5329" s="36"/>
      <c r="C5329" s="36"/>
      <c r="D5329" s="36"/>
      <c r="E5329" s="36"/>
      <c r="F5329" s="36"/>
      <c r="G5329" s="36"/>
      <c r="H5329" s="36"/>
      <c r="I5329" s="36"/>
      <c r="J5329" s="36"/>
    </row>
    <row r="5330" spans="1:10" x14ac:dyDescent="0.35">
      <c r="A5330" t="str">
        <f t="shared" ref="A5330:A5393" si="84">CONCATENATE(B5330,C5330,D5330,E5330)</f>
        <v/>
      </c>
      <c r="B5330" s="36"/>
      <c r="C5330" s="36"/>
      <c r="D5330" s="36"/>
      <c r="E5330" s="36"/>
      <c r="F5330" s="36"/>
      <c r="G5330" s="36"/>
      <c r="H5330" s="36"/>
      <c r="I5330" s="36"/>
      <c r="J5330" s="36"/>
    </row>
    <row r="5331" spans="1:10" x14ac:dyDescent="0.35">
      <c r="A5331" t="str">
        <f t="shared" si="84"/>
        <v/>
      </c>
      <c r="B5331" s="36"/>
      <c r="C5331" s="36"/>
      <c r="D5331" s="36"/>
      <c r="E5331" s="36"/>
      <c r="F5331" s="36"/>
      <c r="G5331" s="36"/>
      <c r="H5331" s="36"/>
      <c r="I5331" s="36"/>
      <c r="J5331" s="36"/>
    </row>
    <row r="5332" spans="1:10" x14ac:dyDescent="0.35">
      <c r="A5332" t="str">
        <f t="shared" si="84"/>
        <v/>
      </c>
      <c r="B5332" s="36"/>
      <c r="C5332" s="36"/>
      <c r="D5332" s="36"/>
      <c r="E5332" s="36"/>
      <c r="F5332" s="36"/>
      <c r="G5332" s="36"/>
      <c r="H5332" s="36"/>
      <c r="I5332" s="36"/>
      <c r="J5332" s="36"/>
    </row>
    <row r="5333" spans="1:10" x14ac:dyDescent="0.35">
      <c r="A5333" t="str">
        <f t="shared" si="84"/>
        <v/>
      </c>
      <c r="B5333" s="36"/>
      <c r="C5333" s="36"/>
      <c r="D5333" s="36"/>
      <c r="E5333" s="36"/>
      <c r="F5333" s="36"/>
      <c r="G5333" s="36"/>
      <c r="H5333" s="36"/>
      <c r="I5333" s="36"/>
      <c r="J5333" s="36"/>
    </row>
    <row r="5334" spans="1:10" x14ac:dyDescent="0.35">
      <c r="A5334" t="str">
        <f t="shared" si="84"/>
        <v/>
      </c>
      <c r="B5334" s="36"/>
      <c r="C5334" s="36"/>
      <c r="D5334" s="36"/>
      <c r="E5334" s="36"/>
      <c r="F5334" s="36"/>
      <c r="G5334" s="36"/>
      <c r="H5334" s="36"/>
      <c r="I5334" s="36"/>
      <c r="J5334" s="36"/>
    </row>
    <row r="5335" spans="1:10" x14ac:dyDescent="0.35">
      <c r="A5335" t="str">
        <f t="shared" si="84"/>
        <v/>
      </c>
      <c r="B5335" s="36"/>
      <c r="C5335" s="36"/>
      <c r="D5335" s="36"/>
      <c r="E5335" s="36"/>
      <c r="F5335" s="36"/>
      <c r="G5335" s="36"/>
      <c r="H5335" s="36"/>
      <c r="I5335" s="36"/>
      <c r="J5335" s="36"/>
    </row>
    <row r="5336" spans="1:10" x14ac:dyDescent="0.35">
      <c r="A5336" t="str">
        <f t="shared" si="84"/>
        <v/>
      </c>
      <c r="B5336" s="36"/>
      <c r="C5336" s="36"/>
      <c r="D5336" s="36"/>
      <c r="E5336" s="36"/>
      <c r="F5336" s="36"/>
      <c r="G5336" s="36"/>
      <c r="H5336" s="36"/>
      <c r="I5336" s="36"/>
      <c r="J5336" s="36"/>
    </row>
    <row r="5337" spans="1:10" x14ac:dyDescent="0.35">
      <c r="A5337" t="str">
        <f t="shared" si="84"/>
        <v/>
      </c>
      <c r="B5337" s="36"/>
      <c r="C5337" s="36"/>
      <c r="D5337" s="36"/>
      <c r="E5337" s="36"/>
      <c r="F5337" s="36"/>
      <c r="G5337" s="36"/>
      <c r="H5337" s="36"/>
      <c r="I5337" s="36"/>
      <c r="J5337" s="36"/>
    </row>
    <row r="5338" spans="1:10" x14ac:dyDescent="0.35">
      <c r="A5338" t="str">
        <f t="shared" si="84"/>
        <v/>
      </c>
      <c r="B5338" s="36"/>
      <c r="C5338" s="36"/>
      <c r="D5338" s="36"/>
      <c r="E5338" s="36"/>
      <c r="F5338" s="36"/>
      <c r="G5338" s="36"/>
      <c r="H5338" s="36"/>
      <c r="I5338" s="36"/>
      <c r="J5338" s="36"/>
    </row>
    <row r="5339" spans="1:10" x14ac:dyDescent="0.35">
      <c r="A5339" t="str">
        <f t="shared" si="84"/>
        <v/>
      </c>
      <c r="B5339" s="36"/>
      <c r="C5339" s="36"/>
      <c r="D5339" s="36"/>
      <c r="E5339" s="36"/>
      <c r="F5339" s="36"/>
      <c r="G5339" s="36"/>
      <c r="H5339" s="36"/>
      <c r="I5339" s="36"/>
      <c r="J5339" s="36"/>
    </row>
    <row r="5340" spans="1:10" x14ac:dyDescent="0.35">
      <c r="A5340" t="str">
        <f t="shared" si="84"/>
        <v/>
      </c>
      <c r="B5340" s="36"/>
      <c r="C5340" s="36"/>
      <c r="D5340" s="36"/>
      <c r="E5340" s="36"/>
      <c r="F5340" s="36"/>
      <c r="G5340" s="36"/>
      <c r="H5340" s="36"/>
      <c r="I5340" s="36"/>
      <c r="J5340" s="36"/>
    </row>
    <row r="5341" spans="1:10" x14ac:dyDescent="0.35">
      <c r="A5341" t="str">
        <f t="shared" si="84"/>
        <v/>
      </c>
      <c r="B5341" s="36"/>
      <c r="C5341" s="36"/>
      <c r="D5341" s="36"/>
      <c r="E5341" s="36"/>
      <c r="F5341" s="36"/>
      <c r="G5341" s="36"/>
      <c r="H5341" s="36"/>
      <c r="I5341" s="36"/>
      <c r="J5341" s="36"/>
    </row>
    <row r="5342" spans="1:10" x14ac:dyDescent="0.35">
      <c r="A5342" t="str">
        <f t="shared" si="84"/>
        <v/>
      </c>
      <c r="B5342" s="36"/>
      <c r="C5342" s="36"/>
      <c r="D5342" s="36"/>
      <c r="E5342" s="36"/>
      <c r="F5342" s="36"/>
      <c r="G5342" s="36"/>
      <c r="H5342" s="36"/>
      <c r="I5342" s="36"/>
      <c r="J5342" s="36"/>
    </row>
    <row r="5343" spans="1:10" x14ac:dyDescent="0.35">
      <c r="A5343" t="str">
        <f t="shared" si="84"/>
        <v/>
      </c>
      <c r="B5343" s="36"/>
      <c r="C5343" s="36"/>
      <c r="D5343" s="36"/>
      <c r="E5343" s="36"/>
      <c r="F5343" s="36"/>
      <c r="G5343" s="36"/>
      <c r="H5343" s="36"/>
      <c r="I5343" s="36"/>
      <c r="J5343" s="36"/>
    </row>
    <row r="5344" spans="1:10" x14ac:dyDescent="0.35">
      <c r="A5344" t="str">
        <f t="shared" si="84"/>
        <v/>
      </c>
      <c r="B5344" s="36"/>
      <c r="C5344" s="36"/>
      <c r="D5344" s="36"/>
      <c r="E5344" s="36"/>
      <c r="F5344" s="36"/>
      <c r="G5344" s="36"/>
      <c r="H5344" s="36"/>
      <c r="I5344" s="36"/>
      <c r="J5344" s="36"/>
    </row>
    <row r="5345" spans="1:10" x14ac:dyDescent="0.35">
      <c r="A5345" t="str">
        <f t="shared" si="84"/>
        <v/>
      </c>
      <c r="B5345" s="36"/>
      <c r="C5345" s="36"/>
      <c r="D5345" s="36"/>
      <c r="E5345" s="36"/>
      <c r="F5345" s="36"/>
      <c r="G5345" s="36"/>
      <c r="H5345" s="36"/>
      <c r="I5345" s="36"/>
      <c r="J5345" s="36"/>
    </row>
    <row r="5346" spans="1:10" x14ac:dyDescent="0.35">
      <c r="A5346" t="str">
        <f t="shared" si="84"/>
        <v/>
      </c>
      <c r="B5346" s="36"/>
      <c r="C5346" s="36"/>
      <c r="D5346" s="36"/>
      <c r="E5346" s="36"/>
      <c r="F5346" s="36"/>
      <c r="G5346" s="36"/>
      <c r="H5346" s="36"/>
      <c r="I5346" s="36"/>
      <c r="J5346" s="36"/>
    </row>
    <row r="5347" spans="1:10" x14ac:dyDescent="0.35">
      <c r="A5347" t="str">
        <f t="shared" si="84"/>
        <v/>
      </c>
      <c r="B5347" s="36"/>
      <c r="C5347" s="36"/>
      <c r="D5347" s="36"/>
      <c r="E5347" s="36"/>
      <c r="F5347" s="36"/>
      <c r="G5347" s="36"/>
      <c r="H5347" s="36"/>
      <c r="I5347" s="36"/>
      <c r="J5347" s="36"/>
    </row>
    <row r="5348" spans="1:10" x14ac:dyDescent="0.35">
      <c r="A5348" t="str">
        <f t="shared" si="84"/>
        <v/>
      </c>
      <c r="B5348" s="36"/>
      <c r="C5348" s="36"/>
      <c r="D5348" s="36"/>
      <c r="E5348" s="36"/>
      <c r="F5348" s="36"/>
      <c r="G5348" s="36"/>
      <c r="H5348" s="36"/>
      <c r="I5348" s="36"/>
      <c r="J5348" s="36"/>
    </row>
    <row r="5349" spans="1:10" x14ac:dyDescent="0.35">
      <c r="A5349" t="str">
        <f t="shared" si="84"/>
        <v/>
      </c>
      <c r="B5349" s="36"/>
      <c r="C5349" s="36"/>
      <c r="D5349" s="36"/>
      <c r="E5349" s="36"/>
      <c r="F5349" s="36"/>
      <c r="G5349" s="36"/>
      <c r="H5349" s="36"/>
      <c r="I5349" s="36"/>
      <c r="J5349" s="36"/>
    </row>
    <row r="5350" spans="1:10" x14ac:dyDescent="0.35">
      <c r="A5350" t="str">
        <f t="shared" si="84"/>
        <v/>
      </c>
      <c r="B5350" s="36"/>
      <c r="C5350" s="36"/>
      <c r="D5350" s="36"/>
      <c r="E5350" s="36"/>
      <c r="F5350" s="36"/>
      <c r="G5350" s="36"/>
      <c r="H5350" s="36"/>
      <c r="I5350" s="36"/>
      <c r="J5350" s="36"/>
    </row>
    <row r="5351" spans="1:10" x14ac:dyDescent="0.35">
      <c r="A5351" t="str">
        <f t="shared" si="84"/>
        <v/>
      </c>
      <c r="B5351" s="36"/>
      <c r="C5351" s="36"/>
      <c r="D5351" s="36"/>
      <c r="E5351" s="36"/>
      <c r="F5351" s="36"/>
      <c r="G5351" s="36"/>
      <c r="H5351" s="36"/>
      <c r="I5351" s="36"/>
      <c r="J5351" s="36"/>
    </row>
    <row r="5352" spans="1:10" x14ac:dyDescent="0.35">
      <c r="A5352" t="str">
        <f t="shared" si="84"/>
        <v/>
      </c>
      <c r="B5352" s="36"/>
      <c r="C5352" s="36"/>
      <c r="D5352" s="36"/>
      <c r="E5352" s="36"/>
      <c r="F5352" s="36"/>
      <c r="G5352" s="36"/>
      <c r="H5352" s="36"/>
      <c r="I5352" s="36"/>
      <c r="J5352" s="36"/>
    </row>
    <row r="5353" spans="1:10" x14ac:dyDescent="0.35">
      <c r="A5353" t="str">
        <f t="shared" si="84"/>
        <v/>
      </c>
      <c r="B5353" s="36"/>
      <c r="C5353" s="36"/>
      <c r="D5353" s="36"/>
      <c r="E5353" s="36"/>
      <c r="F5353" s="36"/>
      <c r="G5353" s="36"/>
      <c r="H5353" s="36"/>
      <c r="I5353" s="36"/>
      <c r="J5353" s="36"/>
    </row>
    <row r="5354" spans="1:10" x14ac:dyDescent="0.35">
      <c r="A5354" t="str">
        <f t="shared" si="84"/>
        <v/>
      </c>
      <c r="B5354" s="36"/>
      <c r="C5354" s="36"/>
      <c r="D5354" s="36"/>
      <c r="E5354" s="36"/>
      <c r="F5354" s="36"/>
      <c r="G5354" s="36"/>
      <c r="H5354" s="36"/>
      <c r="I5354" s="36"/>
      <c r="J5354" s="36"/>
    </row>
    <row r="5355" spans="1:10" x14ac:dyDescent="0.35">
      <c r="A5355" t="str">
        <f t="shared" si="84"/>
        <v/>
      </c>
      <c r="B5355" s="36"/>
      <c r="C5355" s="36"/>
      <c r="D5355" s="36"/>
      <c r="E5355" s="36"/>
      <c r="F5355" s="36"/>
      <c r="G5355" s="36"/>
      <c r="H5355" s="36"/>
      <c r="I5355" s="36"/>
      <c r="J5355" s="36"/>
    </row>
    <row r="5356" spans="1:10" x14ac:dyDescent="0.35">
      <c r="A5356" t="str">
        <f t="shared" si="84"/>
        <v/>
      </c>
      <c r="B5356" s="36"/>
      <c r="C5356" s="36"/>
      <c r="D5356" s="36"/>
      <c r="E5356" s="36"/>
      <c r="F5356" s="36"/>
      <c r="G5356" s="36"/>
      <c r="H5356" s="36"/>
      <c r="I5356" s="36"/>
      <c r="J5356" s="36"/>
    </row>
    <row r="5357" spans="1:10" x14ac:dyDescent="0.35">
      <c r="A5357" t="str">
        <f t="shared" si="84"/>
        <v/>
      </c>
      <c r="B5357" s="36"/>
      <c r="C5357" s="36"/>
      <c r="D5357" s="36"/>
      <c r="E5357" s="36"/>
      <c r="F5357" s="36"/>
      <c r="G5357" s="36"/>
      <c r="H5357" s="36"/>
      <c r="I5357" s="36"/>
      <c r="J5357" s="36"/>
    </row>
    <row r="5358" spans="1:10" x14ac:dyDescent="0.35">
      <c r="A5358" t="str">
        <f t="shared" si="84"/>
        <v/>
      </c>
      <c r="B5358" s="36"/>
      <c r="C5358" s="36"/>
      <c r="D5358" s="36"/>
      <c r="E5358" s="36"/>
      <c r="F5358" s="36"/>
      <c r="G5358" s="36"/>
      <c r="H5358" s="36"/>
      <c r="I5358" s="36"/>
      <c r="J5358" s="36"/>
    </row>
    <row r="5359" spans="1:10" x14ac:dyDescent="0.35">
      <c r="A5359" t="str">
        <f t="shared" si="84"/>
        <v/>
      </c>
      <c r="B5359" s="36"/>
      <c r="C5359" s="36"/>
      <c r="D5359" s="36"/>
      <c r="E5359" s="36"/>
      <c r="F5359" s="36"/>
      <c r="G5359" s="36"/>
      <c r="H5359" s="36"/>
      <c r="I5359" s="36"/>
      <c r="J5359" s="36"/>
    </row>
    <row r="5360" spans="1:10" x14ac:dyDescent="0.35">
      <c r="A5360" t="str">
        <f t="shared" si="84"/>
        <v/>
      </c>
      <c r="B5360" s="36"/>
      <c r="C5360" s="36"/>
      <c r="D5360" s="36"/>
      <c r="E5360" s="36"/>
      <c r="F5360" s="36"/>
      <c r="G5360" s="36"/>
      <c r="H5360" s="36"/>
      <c r="I5360" s="36"/>
      <c r="J5360" s="36"/>
    </row>
    <row r="5361" spans="1:10" x14ac:dyDescent="0.35">
      <c r="A5361" t="str">
        <f t="shared" si="84"/>
        <v/>
      </c>
      <c r="B5361" s="36"/>
      <c r="C5361" s="36"/>
      <c r="D5361" s="36"/>
      <c r="E5361" s="36"/>
      <c r="F5361" s="36"/>
      <c r="G5361" s="36"/>
      <c r="H5361" s="36"/>
      <c r="I5361" s="36"/>
      <c r="J5361" s="36"/>
    </row>
    <row r="5362" spans="1:10" x14ac:dyDescent="0.35">
      <c r="A5362" t="str">
        <f t="shared" si="84"/>
        <v/>
      </c>
      <c r="B5362" s="36"/>
      <c r="C5362" s="36"/>
      <c r="D5362" s="36"/>
      <c r="E5362" s="36"/>
      <c r="F5362" s="36"/>
      <c r="G5362" s="36"/>
      <c r="H5362" s="36"/>
      <c r="I5362" s="36"/>
      <c r="J5362" s="36"/>
    </row>
    <row r="5363" spans="1:10" x14ac:dyDescent="0.35">
      <c r="A5363" t="str">
        <f t="shared" si="84"/>
        <v/>
      </c>
      <c r="B5363" s="36"/>
      <c r="C5363" s="36"/>
      <c r="D5363" s="36"/>
      <c r="E5363" s="36"/>
      <c r="F5363" s="36"/>
      <c r="G5363" s="36"/>
      <c r="H5363" s="36"/>
      <c r="I5363" s="36"/>
      <c r="J5363" s="36"/>
    </row>
    <row r="5364" spans="1:10" x14ac:dyDescent="0.35">
      <c r="A5364" t="str">
        <f t="shared" si="84"/>
        <v/>
      </c>
      <c r="B5364" s="36"/>
      <c r="C5364" s="36"/>
      <c r="D5364" s="36"/>
      <c r="E5364" s="36"/>
      <c r="F5364" s="36"/>
      <c r="G5364" s="36"/>
      <c r="H5364" s="36"/>
      <c r="I5364" s="36"/>
      <c r="J5364" s="36"/>
    </row>
    <row r="5365" spans="1:10" x14ac:dyDescent="0.35">
      <c r="A5365" t="str">
        <f t="shared" si="84"/>
        <v/>
      </c>
      <c r="B5365" s="36"/>
      <c r="C5365" s="36"/>
      <c r="D5365" s="36"/>
      <c r="E5365" s="36"/>
      <c r="F5365" s="36"/>
      <c r="G5365" s="36"/>
      <c r="H5365" s="36"/>
      <c r="I5365" s="36"/>
      <c r="J5365" s="36"/>
    </row>
    <row r="5366" spans="1:10" x14ac:dyDescent="0.35">
      <c r="A5366" t="str">
        <f t="shared" si="84"/>
        <v/>
      </c>
      <c r="B5366" s="36"/>
      <c r="C5366" s="36"/>
      <c r="D5366" s="36"/>
      <c r="E5366" s="36"/>
      <c r="F5366" s="36"/>
      <c r="G5366" s="36"/>
      <c r="H5366" s="36"/>
      <c r="I5366" s="36"/>
      <c r="J5366" s="36"/>
    </row>
    <row r="5367" spans="1:10" x14ac:dyDescent="0.35">
      <c r="A5367" t="str">
        <f t="shared" si="84"/>
        <v/>
      </c>
      <c r="B5367" s="36"/>
      <c r="C5367" s="36"/>
      <c r="D5367" s="36"/>
      <c r="E5367" s="36"/>
      <c r="F5367" s="36"/>
      <c r="G5367" s="36"/>
      <c r="H5367" s="36"/>
      <c r="I5367" s="36"/>
      <c r="J5367" s="36"/>
    </row>
    <row r="5368" spans="1:10" x14ac:dyDescent="0.35">
      <c r="A5368" t="str">
        <f t="shared" si="84"/>
        <v/>
      </c>
      <c r="B5368" s="36"/>
      <c r="C5368" s="36"/>
      <c r="D5368" s="36"/>
      <c r="E5368" s="36"/>
      <c r="F5368" s="36"/>
      <c r="G5368" s="36"/>
      <c r="H5368" s="36"/>
      <c r="I5368" s="36"/>
      <c r="J5368" s="36"/>
    </row>
    <row r="5369" spans="1:10" x14ac:dyDescent="0.35">
      <c r="A5369" t="str">
        <f t="shared" si="84"/>
        <v/>
      </c>
      <c r="B5369" s="36"/>
      <c r="C5369" s="36"/>
      <c r="D5369" s="36"/>
      <c r="E5369" s="36"/>
      <c r="F5369" s="36"/>
      <c r="G5369" s="36"/>
      <c r="H5369" s="36"/>
      <c r="I5369" s="36"/>
      <c r="J5369" s="36"/>
    </row>
    <row r="5370" spans="1:10" x14ac:dyDescent="0.35">
      <c r="A5370" t="str">
        <f t="shared" si="84"/>
        <v/>
      </c>
      <c r="B5370" s="36"/>
      <c r="C5370" s="36"/>
      <c r="D5370" s="36"/>
      <c r="E5370" s="36"/>
      <c r="F5370" s="36"/>
      <c r="G5370" s="36"/>
      <c r="H5370" s="36"/>
      <c r="I5370" s="36"/>
      <c r="J5370" s="36"/>
    </row>
    <row r="5371" spans="1:10" x14ac:dyDescent="0.35">
      <c r="A5371" t="str">
        <f t="shared" si="84"/>
        <v/>
      </c>
      <c r="B5371" s="36"/>
      <c r="C5371" s="36"/>
      <c r="D5371" s="36"/>
      <c r="E5371" s="36"/>
      <c r="F5371" s="36"/>
      <c r="G5371" s="36"/>
      <c r="H5371" s="36"/>
      <c r="I5371" s="36"/>
      <c r="J5371" s="36"/>
    </row>
    <row r="5372" spans="1:10" x14ac:dyDescent="0.35">
      <c r="A5372" t="str">
        <f t="shared" si="84"/>
        <v/>
      </c>
      <c r="B5372" s="36"/>
      <c r="C5372" s="36"/>
      <c r="D5372" s="36"/>
      <c r="E5372" s="36"/>
      <c r="F5372" s="36"/>
      <c r="G5372" s="36"/>
      <c r="H5372" s="36"/>
      <c r="I5372" s="36"/>
      <c r="J5372" s="36"/>
    </row>
    <row r="5373" spans="1:10" x14ac:dyDescent="0.35">
      <c r="A5373" t="str">
        <f t="shared" si="84"/>
        <v/>
      </c>
      <c r="B5373" s="36"/>
      <c r="C5373" s="36"/>
      <c r="D5373" s="36"/>
      <c r="E5373" s="36"/>
      <c r="F5373" s="36"/>
      <c r="G5373" s="36"/>
      <c r="H5373" s="36"/>
      <c r="I5373" s="36"/>
      <c r="J5373" s="36"/>
    </row>
    <row r="5374" spans="1:10" x14ac:dyDescent="0.35">
      <c r="A5374" t="str">
        <f t="shared" si="84"/>
        <v/>
      </c>
      <c r="B5374" s="36"/>
      <c r="C5374" s="36"/>
      <c r="D5374" s="36"/>
      <c r="E5374" s="36"/>
      <c r="F5374" s="36"/>
      <c r="G5374" s="36"/>
      <c r="H5374" s="36"/>
      <c r="I5374" s="36"/>
      <c r="J5374" s="36"/>
    </row>
    <row r="5375" spans="1:10" x14ac:dyDescent="0.35">
      <c r="A5375" t="str">
        <f t="shared" si="84"/>
        <v/>
      </c>
      <c r="B5375" s="36"/>
      <c r="C5375" s="36"/>
      <c r="D5375" s="36"/>
      <c r="E5375" s="36"/>
      <c r="F5375" s="36"/>
      <c r="G5375" s="36"/>
      <c r="H5375" s="36"/>
      <c r="I5375" s="36"/>
      <c r="J5375" s="36"/>
    </row>
    <row r="5376" spans="1:10" x14ac:dyDescent="0.35">
      <c r="A5376" t="str">
        <f t="shared" si="84"/>
        <v/>
      </c>
      <c r="B5376" s="36"/>
      <c r="C5376" s="36"/>
      <c r="D5376" s="36"/>
      <c r="E5376" s="36"/>
      <c r="F5376" s="36"/>
      <c r="G5376" s="36"/>
      <c r="H5376" s="36"/>
      <c r="I5376" s="36"/>
      <c r="J5376" s="36"/>
    </row>
    <row r="5377" spans="1:10" x14ac:dyDescent="0.35">
      <c r="A5377" t="str">
        <f t="shared" si="84"/>
        <v/>
      </c>
      <c r="B5377" s="36"/>
      <c r="C5377" s="36"/>
      <c r="D5377" s="36"/>
      <c r="E5377" s="36"/>
      <c r="F5377" s="36"/>
      <c r="G5377" s="36"/>
      <c r="H5377" s="36"/>
      <c r="I5377" s="36"/>
      <c r="J5377" s="36"/>
    </row>
    <row r="5378" spans="1:10" x14ac:dyDescent="0.35">
      <c r="A5378" t="str">
        <f t="shared" si="84"/>
        <v/>
      </c>
      <c r="B5378" s="36"/>
      <c r="C5378" s="36"/>
      <c r="D5378" s="36"/>
      <c r="E5378" s="36"/>
      <c r="F5378" s="36"/>
      <c r="G5378" s="36"/>
      <c r="H5378" s="36"/>
      <c r="I5378" s="36"/>
      <c r="J5378" s="36"/>
    </row>
    <row r="5379" spans="1:10" x14ac:dyDescent="0.35">
      <c r="A5379" t="str">
        <f t="shared" si="84"/>
        <v/>
      </c>
      <c r="B5379" s="36"/>
      <c r="C5379" s="36"/>
      <c r="D5379" s="36"/>
      <c r="E5379" s="36"/>
      <c r="F5379" s="36"/>
      <c r="G5379" s="36"/>
      <c r="H5379" s="36"/>
      <c r="I5379" s="36"/>
      <c r="J5379" s="36"/>
    </row>
    <row r="5380" spans="1:10" x14ac:dyDescent="0.35">
      <c r="A5380" t="str">
        <f t="shared" si="84"/>
        <v/>
      </c>
      <c r="B5380" s="36"/>
      <c r="C5380" s="36"/>
      <c r="D5380" s="36"/>
      <c r="E5380" s="36"/>
      <c r="F5380" s="36"/>
      <c r="G5380" s="36"/>
      <c r="H5380" s="36"/>
      <c r="I5380" s="36"/>
      <c r="J5380" s="36"/>
    </row>
    <row r="5381" spans="1:10" x14ac:dyDescent="0.35">
      <c r="A5381" t="str">
        <f t="shared" si="84"/>
        <v/>
      </c>
      <c r="B5381" s="36"/>
      <c r="C5381" s="36"/>
      <c r="D5381" s="36"/>
      <c r="E5381" s="36"/>
      <c r="F5381" s="36"/>
      <c r="G5381" s="36"/>
      <c r="H5381" s="36"/>
      <c r="I5381" s="36"/>
      <c r="J5381" s="36"/>
    </row>
    <row r="5382" spans="1:10" x14ac:dyDescent="0.35">
      <c r="A5382" t="str">
        <f t="shared" si="84"/>
        <v/>
      </c>
      <c r="B5382" s="36"/>
      <c r="C5382" s="36"/>
      <c r="D5382" s="36"/>
      <c r="E5382" s="36"/>
      <c r="F5382" s="36"/>
      <c r="G5382" s="36"/>
      <c r="H5382" s="36"/>
      <c r="I5382" s="36"/>
      <c r="J5382" s="36"/>
    </row>
    <row r="5383" spans="1:10" x14ac:dyDescent="0.35">
      <c r="A5383" t="str">
        <f t="shared" si="84"/>
        <v/>
      </c>
      <c r="B5383" s="36"/>
      <c r="C5383" s="36"/>
      <c r="D5383" s="36"/>
      <c r="E5383" s="36"/>
      <c r="F5383" s="36"/>
      <c r="G5383" s="36"/>
      <c r="H5383" s="36"/>
      <c r="I5383" s="36"/>
      <c r="J5383" s="36"/>
    </row>
    <row r="5384" spans="1:10" x14ac:dyDescent="0.35">
      <c r="A5384" t="str">
        <f t="shared" si="84"/>
        <v/>
      </c>
      <c r="B5384" s="36"/>
      <c r="C5384" s="36"/>
      <c r="D5384" s="36"/>
      <c r="E5384" s="36"/>
      <c r="F5384" s="36"/>
      <c r="G5384" s="36"/>
      <c r="H5384" s="36"/>
      <c r="I5384" s="36"/>
      <c r="J5384" s="36"/>
    </row>
    <row r="5385" spans="1:10" x14ac:dyDescent="0.35">
      <c r="A5385" t="str">
        <f t="shared" si="84"/>
        <v/>
      </c>
      <c r="B5385" s="36"/>
      <c r="C5385" s="36"/>
      <c r="D5385" s="36"/>
      <c r="E5385" s="36"/>
      <c r="F5385" s="36"/>
      <c r="G5385" s="36"/>
      <c r="H5385" s="36"/>
      <c r="I5385" s="36"/>
      <c r="J5385" s="36"/>
    </row>
    <row r="5386" spans="1:10" x14ac:dyDescent="0.35">
      <c r="A5386" t="str">
        <f t="shared" si="84"/>
        <v/>
      </c>
      <c r="B5386" s="36"/>
      <c r="C5386" s="36"/>
      <c r="D5386" s="36"/>
      <c r="E5386" s="36"/>
      <c r="F5386" s="36"/>
      <c r="G5386" s="36"/>
      <c r="H5386" s="36"/>
      <c r="I5386" s="36"/>
      <c r="J5386" s="36"/>
    </row>
    <row r="5387" spans="1:10" x14ac:dyDescent="0.35">
      <c r="A5387" t="str">
        <f t="shared" si="84"/>
        <v/>
      </c>
      <c r="B5387" s="36"/>
      <c r="C5387" s="36"/>
      <c r="D5387" s="36"/>
      <c r="E5387" s="36"/>
      <c r="F5387" s="36"/>
      <c r="G5387" s="36"/>
      <c r="H5387" s="36"/>
      <c r="I5387" s="36"/>
      <c r="J5387" s="36"/>
    </row>
    <row r="5388" spans="1:10" x14ac:dyDescent="0.35">
      <c r="A5388" t="str">
        <f t="shared" si="84"/>
        <v/>
      </c>
      <c r="B5388" s="36"/>
      <c r="C5388" s="36"/>
      <c r="D5388" s="36"/>
      <c r="E5388" s="36"/>
      <c r="F5388" s="36"/>
      <c r="G5388" s="36"/>
      <c r="H5388" s="36"/>
      <c r="I5388" s="36"/>
      <c r="J5388" s="36"/>
    </row>
    <row r="5389" spans="1:10" x14ac:dyDescent="0.35">
      <c r="A5389" t="str">
        <f t="shared" si="84"/>
        <v/>
      </c>
      <c r="B5389" s="36"/>
      <c r="C5389" s="36"/>
      <c r="D5389" s="36"/>
      <c r="E5389" s="36"/>
      <c r="F5389" s="36"/>
      <c r="G5389" s="36"/>
      <c r="H5389" s="36"/>
      <c r="I5389" s="36"/>
      <c r="J5389" s="36"/>
    </row>
    <row r="5390" spans="1:10" x14ac:dyDescent="0.35">
      <c r="A5390" t="str">
        <f t="shared" si="84"/>
        <v/>
      </c>
      <c r="B5390" s="36"/>
      <c r="C5390" s="36"/>
      <c r="D5390" s="36"/>
      <c r="E5390" s="36"/>
      <c r="F5390" s="36"/>
      <c r="G5390" s="36"/>
      <c r="H5390" s="36"/>
      <c r="I5390" s="36"/>
      <c r="J5390" s="36"/>
    </row>
    <row r="5391" spans="1:10" x14ac:dyDescent="0.35">
      <c r="A5391" t="str">
        <f t="shared" si="84"/>
        <v/>
      </c>
      <c r="B5391" s="36"/>
      <c r="C5391" s="36"/>
      <c r="D5391" s="36"/>
      <c r="E5391" s="36"/>
      <c r="F5391" s="36"/>
      <c r="G5391" s="36"/>
      <c r="H5391" s="36"/>
      <c r="I5391" s="36"/>
      <c r="J5391" s="36"/>
    </row>
    <row r="5392" spans="1:10" x14ac:dyDescent="0.35">
      <c r="A5392" t="str">
        <f t="shared" si="84"/>
        <v/>
      </c>
      <c r="B5392" s="36"/>
      <c r="C5392" s="36"/>
      <c r="D5392" s="36"/>
      <c r="E5392" s="36"/>
      <c r="F5392" s="36"/>
      <c r="G5392" s="36"/>
      <c r="H5392" s="36"/>
      <c r="I5392" s="36"/>
      <c r="J5392" s="36"/>
    </row>
    <row r="5393" spans="1:10" x14ac:dyDescent="0.35">
      <c r="A5393" t="str">
        <f t="shared" si="84"/>
        <v/>
      </c>
      <c r="B5393" s="36"/>
      <c r="C5393" s="36"/>
      <c r="D5393" s="36"/>
      <c r="E5393" s="36"/>
      <c r="F5393" s="36"/>
      <c r="G5393" s="36"/>
      <c r="H5393" s="36"/>
      <c r="I5393" s="36"/>
      <c r="J5393" s="36"/>
    </row>
    <row r="5394" spans="1:10" x14ac:dyDescent="0.35">
      <c r="A5394" t="str">
        <f>CONCATENATE(B5394,C5394,D5394,E5394)</f>
        <v/>
      </c>
      <c r="B5394" s="36"/>
      <c r="C5394" s="36"/>
      <c r="D5394" s="36"/>
      <c r="E5394" s="36"/>
      <c r="F5394" s="36"/>
      <c r="G5394" s="36"/>
      <c r="H5394" s="36"/>
      <c r="I5394" s="36"/>
      <c r="J5394" s="36"/>
    </row>
    <row r="5395" spans="1:10" x14ac:dyDescent="0.35">
      <c r="A5395" t="str">
        <f t="shared" ref="A5395:A5458" si="85">CONCATENATE(B5395,C5395,D5395,E5395)</f>
        <v/>
      </c>
      <c r="B5395" s="35"/>
      <c r="C5395" s="27"/>
      <c r="D5395" s="27"/>
      <c r="E5395" s="27"/>
      <c r="F5395" s="28"/>
      <c r="G5395" s="29"/>
      <c r="H5395" s="30"/>
      <c r="I5395" s="30"/>
      <c r="J5395" s="30"/>
    </row>
    <row r="5396" spans="1:10" x14ac:dyDescent="0.35">
      <c r="A5396" t="str">
        <f t="shared" si="85"/>
        <v/>
      </c>
      <c r="B5396" s="36"/>
      <c r="C5396" s="31"/>
      <c r="D5396" s="31"/>
      <c r="E5396" s="31"/>
      <c r="F5396" s="32"/>
      <c r="G5396" s="33"/>
      <c r="H5396" s="34"/>
      <c r="I5396" s="34"/>
      <c r="J5396" s="34"/>
    </row>
    <row r="5397" spans="1:10" x14ac:dyDescent="0.35">
      <c r="A5397" t="str">
        <f t="shared" si="85"/>
        <v/>
      </c>
      <c r="B5397" s="35"/>
      <c r="C5397" s="27"/>
      <c r="D5397" s="27"/>
      <c r="E5397" s="27"/>
      <c r="F5397" s="28"/>
      <c r="G5397" s="29"/>
      <c r="H5397" s="30"/>
      <c r="I5397" s="30"/>
      <c r="J5397" s="30"/>
    </row>
    <row r="5398" spans="1:10" x14ac:dyDescent="0.35">
      <c r="A5398" t="str">
        <f t="shared" si="85"/>
        <v/>
      </c>
      <c r="B5398" s="36"/>
      <c r="C5398" s="31"/>
      <c r="D5398" s="31"/>
      <c r="E5398" s="31"/>
      <c r="F5398" s="32"/>
      <c r="G5398" s="33"/>
      <c r="H5398" s="34"/>
      <c r="I5398" s="34"/>
      <c r="J5398" s="34"/>
    </row>
    <row r="5399" spans="1:10" x14ac:dyDescent="0.35">
      <c r="A5399" t="str">
        <f t="shared" si="85"/>
        <v/>
      </c>
      <c r="B5399" s="35"/>
      <c r="C5399" s="27"/>
      <c r="D5399" s="27"/>
      <c r="E5399" s="27"/>
      <c r="F5399" s="28"/>
      <c r="G5399" s="29"/>
      <c r="H5399" s="30"/>
      <c r="I5399" s="30"/>
      <c r="J5399" s="30"/>
    </row>
    <row r="5400" spans="1:10" x14ac:dyDescent="0.35">
      <c r="A5400" t="str">
        <f t="shared" si="85"/>
        <v/>
      </c>
      <c r="B5400" s="36"/>
      <c r="C5400" s="31"/>
      <c r="D5400" s="31"/>
      <c r="E5400" s="31"/>
      <c r="F5400" s="32"/>
      <c r="G5400" s="33"/>
      <c r="H5400" s="34"/>
      <c r="I5400" s="34"/>
      <c r="J5400" s="34"/>
    </row>
    <row r="5401" spans="1:10" x14ac:dyDescent="0.35">
      <c r="A5401" t="str">
        <f t="shared" si="85"/>
        <v/>
      </c>
      <c r="B5401" s="35"/>
      <c r="C5401" s="27"/>
      <c r="D5401" s="27"/>
      <c r="E5401" s="27"/>
      <c r="F5401" s="28"/>
      <c r="G5401" s="29"/>
      <c r="H5401" s="30"/>
      <c r="I5401" s="30"/>
      <c r="J5401" s="30"/>
    </row>
    <row r="5402" spans="1:10" x14ac:dyDescent="0.35">
      <c r="A5402" t="str">
        <f t="shared" si="85"/>
        <v/>
      </c>
      <c r="B5402" s="36"/>
      <c r="C5402" s="31"/>
      <c r="D5402" s="31"/>
      <c r="E5402" s="31"/>
      <c r="F5402" s="32"/>
      <c r="G5402" s="33"/>
      <c r="H5402" s="34"/>
      <c r="I5402" s="34"/>
      <c r="J5402" s="34"/>
    </row>
    <row r="5403" spans="1:10" x14ac:dyDescent="0.35">
      <c r="A5403" t="str">
        <f t="shared" si="85"/>
        <v/>
      </c>
      <c r="B5403" s="35"/>
      <c r="C5403" s="27"/>
      <c r="D5403" s="27"/>
      <c r="E5403" s="27"/>
      <c r="F5403" s="28"/>
      <c r="G5403" s="29"/>
      <c r="H5403" s="30"/>
      <c r="I5403" s="30"/>
      <c r="J5403" s="30"/>
    </row>
    <row r="5404" spans="1:10" x14ac:dyDescent="0.35">
      <c r="A5404" t="str">
        <f t="shared" si="85"/>
        <v/>
      </c>
      <c r="B5404" s="36"/>
      <c r="C5404" s="31"/>
      <c r="D5404" s="31"/>
      <c r="E5404" s="31"/>
      <c r="F5404" s="32"/>
      <c r="G5404" s="33"/>
      <c r="H5404" s="34"/>
      <c r="I5404" s="34"/>
      <c r="J5404" s="34"/>
    </row>
    <row r="5405" spans="1:10" x14ac:dyDescent="0.35">
      <c r="A5405" t="str">
        <f t="shared" si="85"/>
        <v/>
      </c>
      <c r="B5405" s="35"/>
      <c r="C5405" s="27"/>
      <c r="D5405" s="27"/>
      <c r="E5405" s="27"/>
      <c r="F5405" s="28"/>
      <c r="G5405" s="29"/>
      <c r="H5405" s="30"/>
      <c r="I5405" s="30"/>
      <c r="J5405" s="30"/>
    </row>
    <row r="5406" spans="1:10" x14ac:dyDescent="0.35">
      <c r="A5406" t="str">
        <f t="shared" si="85"/>
        <v/>
      </c>
      <c r="B5406" s="36"/>
      <c r="C5406" s="31"/>
      <c r="D5406" s="31"/>
      <c r="E5406" s="31"/>
      <c r="F5406" s="32"/>
      <c r="G5406" s="33"/>
      <c r="H5406" s="34"/>
      <c r="I5406" s="34"/>
      <c r="J5406" s="34"/>
    </row>
    <row r="5407" spans="1:10" x14ac:dyDescent="0.35">
      <c r="A5407" t="str">
        <f t="shared" si="85"/>
        <v/>
      </c>
      <c r="B5407" s="35"/>
      <c r="C5407" s="27"/>
      <c r="D5407" s="27"/>
      <c r="E5407" s="27"/>
      <c r="F5407" s="28"/>
      <c r="G5407" s="29"/>
      <c r="H5407" s="30"/>
      <c r="I5407" s="30"/>
      <c r="J5407" s="30"/>
    </row>
    <row r="5408" spans="1:10" x14ac:dyDescent="0.35">
      <c r="A5408" t="str">
        <f t="shared" si="85"/>
        <v/>
      </c>
      <c r="B5408" s="36"/>
      <c r="C5408" s="31"/>
      <c r="D5408" s="31"/>
      <c r="E5408" s="31"/>
      <c r="F5408" s="32"/>
      <c r="G5408" s="33"/>
      <c r="H5408" s="34"/>
      <c r="I5408" s="34"/>
      <c r="J5408" s="34"/>
    </row>
    <row r="5409" spans="1:10" x14ac:dyDescent="0.35">
      <c r="A5409" t="str">
        <f t="shared" si="85"/>
        <v/>
      </c>
      <c r="B5409" s="35"/>
      <c r="C5409" s="27"/>
      <c r="D5409" s="27"/>
      <c r="E5409" s="27"/>
      <c r="F5409" s="28"/>
      <c r="G5409" s="29"/>
      <c r="H5409" s="30"/>
      <c r="I5409" s="30"/>
      <c r="J5409" s="30"/>
    </row>
    <row r="5410" spans="1:10" x14ac:dyDescent="0.35">
      <c r="A5410" t="str">
        <f t="shared" si="85"/>
        <v/>
      </c>
      <c r="B5410" s="36"/>
      <c r="C5410" s="31"/>
      <c r="D5410" s="31"/>
      <c r="E5410" s="31"/>
      <c r="F5410" s="32"/>
      <c r="G5410" s="33"/>
      <c r="H5410" s="34"/>
      <c r="I5410" s="34"/>
      <c r="J5410" s="34"/>
    </row>
    <row r="5411" spans="1:10" x14ac:dyDescent="0.35">
      <c r="A5411" t="str">
        <f t="shared" si="85"/>
        <v/>
      </c>
      <c r="B5411" s="35"/>
      <c r="C5411" s="27"/>
      <c r="D5411" s="27"/>
      <c r="E5411" s="27"/>
      <c r="F5411" s="28"/>
      <c r="G5411" s="29"/>
      <c r="H5411" s="30"/>
      <c r="I5411" s="30"/>
      <c r="J5411" s="30"/>
    </row>
    <row r="5412" spans="1:10" x14ac:dyDescent="0.35">
      <c r="A5412" t="str">
        <f t="shared" si="85"/>
        <v/>
      </c>
      <c r="B5412" s="36"/>
      <c r="C5412" s="31"/>
      <c r="D5412" s="31"/>
      <c r="E5412" s="31"/>
      <c r="F5412" s="32"/>
      <c r="G5412" s="33"/>
      <c r="H5412" s="34"/>
      <c r="I5412" s="34"/>
      <c r="J5412" s="34"/>
    </row>
    <row r="5413" spans="1:10" x14ac:dyDescent="0.35">
      <c r="A5413" t="str">
        <f t="shared" si="85"/>
        <v/>
      </c>
      <c r="B5413" s="35"/>
      <c r="C5413" s="27"/>
      <c r="D5413" s="27"/>
      <c r="E5413" s="27"/>
      <c r="F5413" s="28"/>
      <c r="G5413" s="29"/>
      <c r="H5413" s="30"/>
      <c r="I5413" s="30"/>
      <c r="J5413" s="30"/>
    </row>
    <row r="5414" spans="1:10" x14ac:dyDescent="0.35">
      <c r="A5414" t="str">
        <f t="shared" si="85"/>
        <v/>
      </c>
      <c r="B5414" s="36"/>
      <c r="C5414" s="31"/>
      <c r="D5414" s="31"/>
      <c r="E5414" s="31"/>
      <c r="F5414" s="32"/>
      <c r="G5414" s="33"/>
      <c r="H5414" s="34"/>
      <c r="I5414" s="34"/>
      <c r="J5414" s="34"/>
    </row>
    <row r="5415" spans="1:10" x14ac:dyDescent="0.35">
      <c r="A5415" t="str">
        <f t="shared" si="85"/>
        <v/>
      </c>
      <c r="B5415" s="35"/>
      <c r="C5415" s="27"/>
      <c r="D5415" s="27"/>
      <c r="E5415" s="27"/>
      <c r="F5415" s="28"/>
      <c r="G5415" s="29"/>
      <c r="H5415" s="30"/>
      <c r="I5415" s="30"/>
      <c r="J5415" s="30"/>
    </row>
    <row r="5416" spans="1:10" x14ac:dyDescent="0.35">
      <c r="A5416" t="str">
        <f t="shared" si="85"/>
        <v/>
      </c>
      <c r="B5416" s="36"/>
      <c r="C5416" s="31"/>
      <c r="D5416" s="31"/>
      <c r="E5416" s="31"/>
      <c r="F5416" s="32"/>
      <c r="G5416" s="33"/>
      <c r="H5416" s="34"/>
      <c r="I5416" s="34"/>
      <c r="J5416" s="34"/>
    </row>
    <row r="5417" spans="1:10" x14ac:dyDescent="0.35">
      <c r="A5417" t="str">
        <f t="shared" si="85"/>
        <v/>
      </c>
      <c r="B5417" s="35"/>
      <c r="C5417" s="27"/>
      <c r="D5417" s="27"/>
      <c r="E5417" s="27"/>
      <c r="F5417" s="28"/>
      <c r="G5417" s="29"/>
      <c r="H5417" s="30"/>
      <c r="I5417" s="30"/>
      <c r="J5417" s="30"/>
    </row>
    <row r="5418" spans="1:10" x14ac:dyDescent="0.35">
      <c r="A5418" t="str">
        <f t="shared" si="85"/>
        <v/>
      </c>
      <c r="B5418" s="36"/>
      <c r="C5418" s="31"/>
      <c r="D5418" s="31"/>
      <c r="E5418" s="31"/>
      <c r="F5418" s="32"/>
      <c r="G5418" s="33"/>
      <c r="H5418" s="34"/>
      <c r="I5418" s="34"/>
      <c r="J5418" s="34"/>
    </row>
    <row r="5419" spans="1:10" x14ac:dyDescent="0.35">
      <c r="A5419" t="str">
        <f t="shared" si="85"/>
        <v/>
      </c>
      <c r="B5419" s="35"/>
      <c r="C5419" s="27"/>
      <c r="D5419" s="27"/>
      <c r="E5419" s="27"/>
      <c r="F5419" s="28"/>
      <c r="G5419" s="29"/>
      <c r="H5419" s="30"/>
      <c r="I5419" s="30"/>
      <c r="J5419" s="30"/>
    </row>
    <row r="5420" spans="1:10" x14ac:dyDescent="0.35">
      <c r="A5420" t="str">
        <f t="shared" si="85"/>
        <v/>
      </c>
      <c r="B5420" s="36"/>
      <c r="C5420" s="31"/>
      <c r="D5420" s="31"/>
      <c r="E5420" s="31"/>
      <c r="F5420" s="32"/>
      <c r="G5420" s="33"/>
      <c r="H5420" s="34"/>
      <c r="I5420" s="34"/>
      <c r="J5420" s="34"/>
    </row>
    <row r="5421" spans="1:10" x14ac:dyDescent="0.35">
      <c r="A5421" t="str">
        <f t="shared" si="85"/>
        <v/>
      </c>
      <c r="B5421" s="35"/>
      <c r="C5421" s="27"/>
      <c r="D5421" s="27"/>
      <c r="E5421" s="27"/>
      <c r="F5421" s="28"/>
      <c r="G5421" s="29"/>
      <c r="H5421" s="30"/>
      <c r="I5421" s="30"/>
      <c r="J5421" s="30"/>
    </row>
    <row r="5422" spans="1:10" x14ac:dyDescent="0.35">
      <c r="A5422" t="str">
        <f t="shared" si="85"/>
        <v/>
      </c>
      <c r="B5422" s="36"/>
      <c r="C5422" s="31"/>
      <c r="D5422" s="31"/>
      <c r="E5422" s="31"/>
      <c r="F5422" s="32"/>
      <c r="G5422" s="33"/>
      <c r="H5422" s="34"/>
      <c r="I5422" s="34"/>
      <c r="J5422" s="34"/>
    </row>
    <row r="5423" spans="1:10" x14ac:dyDescent="0.35">
      <c r="A5423" t="str">
        <f t="shared" si="85"/>
        <v/>
      </c>
      <c r="B5423" s="35"/>
      <c r="C5423" s="27"/>
      <c r="D5423" s="27"/>
      <c r="E5423" s="27"/>
      <c r="F5423" s="28"/>
      <c r="G5423" s="29"/>
      <c r="H5423" s="30"/>
      <c r="I5423" s="30"/>
      <c r="J5423" s="30"/>
    </row>
    <row r="5424" spans="1:10" x14ac:dyDescent="0.35">
      <c r="A5424" t="str">
        <f t="shared" si="85"/>
        <v/>
      </c>
      <c r="B5424" s="36"/>
      <c r="C5424" s="31"/>
      <c r="D5424" s="31"/>
      <c r="E5424" s="31"/>
      <c r="F5424" s="32"/>
      <c r="G5424" s="33"/>
      <c r="H5424" s="34"/>
      <c r="I5424" s="34"/>
      <c r="J5424" s="34"/>
    </row>
    <row r="5425" spans="1:10" x14ac:dyDescent="0.35">
      <c r="A5425" t="str">
        <f t="shared" si="85"/>
        <v/>
      </c>
      <c r="B5425" s="35"/>
      <c r="C5425" s="27"/>
      <c r="D5425" s="27"/>
      <c r="E5425" s="27"/>
      <c r="F5425" s="28"/>
      <c r="G5425" s="29"/>
      <c r="H5425" s="30"/>
      <c r="I5425" s="30"/>
      <c r="J5425" s="30"/>
    </row>
    <row r="5426" spans="1:10" x14ac:dyDescent="0.35">
      <c r="A5426" t="str">
        <f t="shared" si="85"/>
        <v/>
      </c>
      <c r="B5426" s="36"/>
      <c r="C5426" s="31"/>
      <c r="D5426" s="31"/>
      <c r="E5426" s="31"/>
      <c r="F5426" s="32"/>
      <c r="G5426" s="33"/>
      <c r="H5426" s="34"/>
      <c r="I5426" s="34"/>
      <c r="J5426" s="34"/>
    </row>
    <row r="5427" spans="1:10" x14ac:dyDescent="0.35">
      <c r="A5427" t="str">
        <f t="shared" si="85"/>
        <v/>
      </c>
      <c r="B5427" s="35"/>
      <c r="C5427" s="27"/>
      <c r="D5427" s="27"/>
      <c r="E5427" s="27"/>
      <c r="F5427" s="28"/>
      <c r="G5427" s="29"/>
      <c r="H5427" s="30"/>
      <c r="I5427" s="30"/>
      <c r="J5427" s="30"/>
    </row>
    <row r="5428" spans="1:10" x14ac:dyDescent="0.35">
      <c r="A5428" t="str">
        <f t="shared" si="85"/>
        <v/>
      </c>
      <c r="B5428" s="36"/>
      <c r="C5428" s="31"/>
      <c r="D5428" s="31"/>
      <c r="E5428" s="31"/>
      <c r="F5428" s="32"/>
      <c r="G5428" s="33"/>
      <c r="H5428" s="34"/>
      <c r="I5428" s="34"/>
      <c r="J5428" s="34"/>
    </row>
    <row r="5429" spans="1:10" x14ac:dyDescent="0.35">
      <c r="A5429" t="str">
        <f t="shared" si="85"/>
        <v/>
      </c>
      <c r="B5429" s="35"/>
      <c r="C5429" s="27"/>
      <c r="D5429" s="27"/>
      <c r="E5429" s="27"/>
      <c r="F5429" s="28"/>
      <c r="G5429" s="29"/>
      <c r="H5429" s="30"/>
      <c r="I5429" s="30"/>
      <c r="J5429" s="30"/>
    </row>
    <row r="5430" spans="1:10" x14ac:dyDescent="0.35">
      <c r="A5430" t="str">
        <f t="shared" si="85"/>
        <v/>
      </c>
      <c r="B5430" s="36"/>
      <c r="C5430" s="31"/>
      <c r="D5430" s="31"/>
      <c r="E5430" s="31"/>
      <c r="F5430" s="32"/>
      <c r="G5430" s="33"/>
      <c r="H5430" s="34"/>
      <c r="I5430" s="34"/>
      <c r="J5430" s="34"/>
    </row>
    <row r="5431" spans="1:10" x14ac:dyDescent="0.35">
      <c r="A5431" t="str">
        <f t="shared" si="85"/>
        <v/>
      </c>
      <c r="B5431" s="35"/>
      <c r="C5431" s="27"/>
      <c r="D5431" s="27"/>
      <c r="E5431" s="27"/>
      <c r="F5431" s="28"/>
      <c r="G5431" s="29"/>
      <c r="H5431" s="30"/>
      <c r="I5431" s="30"/>
      <c r="J5431" s="30"/>
    </row>
    <row r="5432" spans="1:10" x14ac:dyDescent="0.35">
      <c r="A5432" t="str">
        <f t="shared" si="85"/>
        <v/>
      </c>
      <c r="B5432" s="36"/>
      <c r="C5432" s="31"/>
      <c r="D5432" s="31"/>
      <c r="E5432" s="31"/>
      <c r="F5432" s="32"/>
      <c r="G5432" s="33"/>
      <c r="H5432" s="34"/>
      <c r="I5432" s="34"/>
      <c r="J5432" s="34"/>
    </row>
    <row r="5433" spans="1:10" x14ac:dyDescent="0.35">
      <c r="A5433" t="str">
        <f t="shared" si="85"/>
        <v/>
      </c>
      <c r="B5433" s="35"/>
      <c r="C5433" s="27"/>
      <c r="D5433" s="27"/>
      <c r="E5433" s="27"/>
      <c r="F5433" s="28"/>
      <c r="G5433" s="29"/>
      <c r="H5433" s="30"/>
      <c r="I5433" s="30"/>
      <c r="J5433" s="30"/>
    </row>
    <row r="5434" spans="1:10" x14ac:dyDescent="0.35">
      <c r="A5434" t="str">
        <f t="shared" si="85"/>
        <v/>
      </c>
      <c r="B5434" s="36"/>
      <c r="C5434" s="31"/>
      <c r="D5434" s="31"/>
      <c r="E5434" s="31"/>
      <c r="F5434" s="32"/>
      <c r="G5434" s="33"/>
      <c r="H5434" s="34"/>
      <c r="I5434" s="34"/>
      <c r="J5434" s="34"/>
    </row>
    <row r="5435" spans="1:10" x14ac:dyDescent="0.35">
      <c r="A5435" t="str">
        <f t="shared" si="85"/>
        <v/>
      </c>
      <c r="B5435" s="35"/>
      <c r="C5435" s="27"/>
      <c r="D5435" s="27"/>
      <c r="E5435" s="27"/>
      <c r="F5435" s="28"/>
      <c r="G5435" s="29"/>
      <c r="H5435" s="30"/>
      <c r="I5435" s="30"/>
      <c r="J5435" s="30"/>
    </row>
    <row r="5436" spans="1:10" x14ac:dyDescent="0.35">
      <c r="A5436" t="str">
        <f t="shared" si="85"/>
        <v/>
      </c>
      <c r="B5436" s="36"/>
      <c r="C5436" s="31"/>
      <c r="D5436" s="31"/>
      <c r="E5436" s="31"/>
      <c r="F5436" s="32"/>
      <c r="G5436" s="33"/>
      <c r="H5436" s="34"/>
      <c r="I5436" s="34"/>
      <c r="J5436" s="34"/>
    </row>
    <row r="5437" spans="1:10" x14ac:dyDescent="0.35">
      <c r="A5437" t="str">
        <f t="shared" si="85"/>
        <v/>
      </c>
      <c r="B5437" s="35"/>
      <c r="C5437" s="27"/>
      <c r="D5437" s="27"/>
      <c r="E5437" s="27"/>
      <c r="F5437" s="28"/>
      <c r="G5437" s="29"/>
      <c r="H5437" s="30"/>
      <c r="I5437" s="30"/>
      <c r="J5437" s="30"/>
    </row>
    <row r="5438" spans="1:10" x14ac:dyDescent="0.35">
      <c r="A5438" t="str">
        <f t="shared" si="85"/>
        <v/>
      </c>
      <c r="B5438" s="36"/>
      <c r="C5438" s="31"/>
      <c r="D5438" s="31"/>
      <c r="E5438" s="31"/>
      <c r="F5438" s="32"/>
      <c r="G5438" s="33"/>
      <c r="H5438" s="34"/>
      <c r="I5438" s="34"/>
      <c r="J5438" s="34"/>
    </row>
    <row r="5439" spans="1:10" x14ac:dyDescent="0.35">
      <c r="A5439" t="str">
        <f t="shared" si="85"/>
        <v/>
      </c>
      <c r="B5439" s="35"/>
      <c r="C5439" s="27"/>
      <c r="D5439" s="27"/>
      <c r="E5439" s="27"/>
      <c r="F5439" s="28"/>
      <c r="G5439" s="29"/>
      <c r="H5439" s="30"/>
      <c r="I5439" s="30"/>
      <c r="J5439" s="30"/>
    </row>
    <row r="5440" spans="1:10" x14ac:dyDescent="0.35">
      <c r="A5440" t="str">
        <f t="shared" si="85"/>
        <v/>
      </c>
      <c r="B5440" s="36"/>
      <c r="C5440" s="31"/>
      <c r="D5440" s="31"/>
      <c r="E5440" s="31"/>
      <c r="F5440" s="32"/>
      <c r="G5440" s="33"/>
      <c r="H5440" s="34"/>
      <c r="I5440" s="34"/>
      <c r="J5440" s="34"/>
    </row>
    <row r="5441" spans="1:10" x14ac:dyDescent="0.35">
      <c r="A5441" t="str">
        <f t="shared" si="85"/>
        <v/>
      </c>
      <c r="B5441" s="35"/>
      <c r="C5441" s="27"/>
      <c r="D5441" s="27"/>
      <c r="E5441" s="27"/>
      <c r="F5441" s="28"/>
      <c r="G5441" s="29"/>
      <c r="H5441" s="30"/>
      <c r="I5441" s="30"/>
      <c r="J5441" s="30"/>
    </row>
    <row r="5442" spans="1:10" x14ac:dyDescent="0.35">
      <c r="A5442" t="str">
        <f t="shared" si="85"/>
        <v/>
      </c>
      <c r="B5442" s="36"/>
      <c r="C5442" s="31"/>
      <c r="D5442" s="31"/>
      <c r="E5442" s="31"/>
      <c r="F5442" s="32"/>
      <c r="G5442" s="33"/>
      <c r="H5442" s="34"/>
      <c r="I5442" s="34"/>
      <c r="J5442" s="34"/>
    </row>
    <row r="5443" spans="1:10" x14ac:dyDescent="0.35">
      <c r="A5443" t="str">
        <f t="shared" si="85"/>
        <v/>
      </c>
      <c r="B5443" s="35"/>
      <c r="C5443" s="27"/>
      <c r="D5443" s="27"/>
      <c r="E5443" s="27"/>
      <c r="F5443" s="28"/>
      <c r="G5443" s="29"/>
      <c r="H5443" s="30"/>
      <c r="I5443" s="30"/>
      <c r="J5443" s="30"/>
    </row>
    <row r="5444" spans="1:10" x14ac:dyDescent="0.35">
      <c r="A5444" t="str">
        <f t="shared" si="85"/>
        <v/>
      </c>
      <c r="B5444" s="36"/>
      <c r="C5444" s="31"/>
      <c r="D5444" s="31"/>
      <c r="E5444" s="31"/>
      <c r="F5444" s="32"/>
      <c r="G5444" s="33"/>
      <c r="H5444" s="34"/>
      <c r="I5444" s="34"/>
      <c r="J5444" s="34"/>
    </row>
    <row r="5445" spans="1:10" x14ac:dyDescent="0.35">
      <c r="A5445" t="str">
        <f t="shared" si="85"/>
        <v/>
      </c>
      <c r="B5445" s="35"/>
      <c r="C5445" s="27"/>
      <c r="D5445" s="27"/>
      <c r="E5445" s="27"/>
      <c r="F5445" s="28"/>
      <c r="G5445" s="29"/>
      <c r="H5445" s="30"/>
      <c r="I5445" s="30"/>
      <c r="J5445" s="30"/>
    </row>
    <row r="5446" spans="1:10" x14ac:dyDescent="0.35">
      <c r="A5446" t="str">
        <f t="shared" si="85"/>
        <v/>
      </c>
      <c r="B5446" s="36"/>
      <c r="C5446" s="31"/>
      <c r="D5446" s="31"/>
      <c r="E5446" s="31"/>
      <c r="F5446" s="32"/>
      <c r="G5446" s="33"/>
      <c r="H5446" s="34"/>
      <c r="I5446" s="34"/>
      <c r="J5446" s="34"/>
    </row>
    <row r="5447" spans="1:10" x14ac:dyDescent="0.35">
      <c r="A5447" t="str">
        <f t="shared" si="85"/>
        <v/>
      </c>
      <c r="B5447" s="35"/>
      <c r="C5447" s="27"/>
      <c r="D5447" s="27"/>
      <c r="E5447" s="27"/>
      <c r="F5447" s="28"/>
      <c r="G5447" s="29"/>
      <c r="H5447" s="30"/>
      <c r="I5447" s="30"/>
      <c r="J5447" s="30"/>
    </row>
    <row r="5448" spans="1:10" x14ac:dyDescent="0.35">
      <c r="A5448" t="str">
        <f t="shared" si="85"/>
        <v/>
      </c>
      <c r="B5448" s="36"/>
      <c r="C5448" s="31"/>
      <c r="D5448" s="31"/>
      <c r="E5448" s="31"/>
      <c r="F5448" s="32"/>
      <c r="G5448" s="33"/>
      <c r="H5448" s="34"/>
      <c r="I5448" s="34"/>
      <c r="J5448" s="34"/>
    </row>
    <row r="5449" spans="1:10" x14ac:dyDescent="0.35">
      <c r="A5449" t="str">
        <f t="shared" si="85"/>
        <v/>
      </c>
      <c r="B5449" s="35"/>
      <c r="C5449" s="27"/>
      <c r="D5449" s="27"/>
      <c r="E5449" s="27"/>
      <c r="F5449" s="28"/>
      <c r="G5449" s="29"/>
      <c r="H5449" s="30"/>
      <c r="I5449" s="30"/>
      <c r="J5449" s="30"/>
    </row>
    <row r="5450" spans="1:10" x14ac:dyDescent="0.35">
      <c r="A5450" t="str">
        <f t="shared" si="85"/>
        <v/>
      </c>
      <c r="B5450" s="36"/>
      <c r="C5450" s="31"/>
      <c r="D5450" s="31"/>
      <c r="E5450" s="31"/>
      <c r="F5450" s="32"/>
      <c r="G5450" s="33"/>
      <c r="H5450" s="34"/>
      <c r="I5450" s="34"/>
      <c r="J5450" s="34"/>
    </row>
    <row r="5451" spans="1:10" x14ac:dyDescent="0.35">
      <c r="A5451" t="str">
        <f t="shared" si="85"/>
        <v/>
      </c>
      <c r="B5451" s="35"/>
      <c r="C5451" s="27"/>
      <c r="D5451" s="27"/>
      <c r="E5451" s="27"/>
      <c r="F5451" s="28"/>
      <c r="G5451" s="29"/>
      <c r="H5451" s="30"/>
      <c r="I5451" s="30"/>
      <c r="J5451" s="30"/>
    </row>
    <row r="5452" spans="1:10" x14ac:dyDescent="0.35">
      <c r="A5452" t="str">
        <f t="shared" si="85"/>
        <v/>
      </c>
      <c r="B5452" s="36"/>
      <c r="C5452" s="31"/>
      <c r="D5452" s="31"/>
      <c r="E5452" s="31"/>
      <c r="F5452" s="32"/>
      <c r="G5452" s="33"/>
      <c r="H5452" s="34"/>
      <c r="I5452" s="34"/>
      <c r="J5452" s="34"/>
    </row>
    <row r="5453" spans="1:10" x14ac:dyDescent="0.35">
      <c r="A5453" t="str">
        <f t="shared" si="85"/>
        <v/>
      </c>
      <c r="B5453" s="35"/>
      <c r="C5453" s="27"/>
      <c r="D5453" s="27"/>
      <c r="E5453" s="27"/>
      <c r="F5453" s="28"/>
      <c r="G5453" s="29"/>
      <c r="H5453" s="30"/>
      <c r="I5453" s="30"/>
      <c r="J5453" s="30"/>
    </row>
    <row r="5454" spans="1:10" x14ac:dyDescent="0.35">
      <c r="A5454" t="str">
        <f t="shared" si="85"/>
        <v/>
      </c>
      <c r="B5454" s="36"/>
      <c r="C5454" s="31"/>
      <c r="D5454" s="31"/>
      <c r="E5454" s="31"/>
      <c r="F5454" s="32"/>
      <c r="G5454" s="33"/>
      <c r="H5454" s="34"/>
      <c r="I5454" s="34"/>
      <c r="J5454" s="34"/>
    </row>
    <row r="5455" spans="1:10" x14ac:dyDescent="0.35">
      <c r="A5455" t="str">
        <f t="shared" si="85"/>
        <v/>
      </c>
      <c r="B5455" s="35"/>
      <c r="C5455" s="27"/>
      <c r="D5455" s="27"/>
      <c r="E5455" s="27"/>
      <c r="F5455" s="28"/>
      <c r="G5455" s="29"/>
      <c r="H5455" s="30"/>
      <c r="I5455" s="30"/>
      <c r="J5455" s="30"/>
    </row>
    <row r="5456" spans="1:10" x14ac:dyDescent="0.35">
      <c r="A5456" t="str">
        <f t="shared" si="85"/>
        <v/>
      </c>
      <c r="B5456" s="36"/>
      <c r="C5456" s="31"/>
      <c r="D5456" s="31"/>
      <c r="E5456" s="31"/>
      <c r="F5456" s="32"/>
      <c r="G5456" s="33"/>
      <c r="H5456" s="34"/>
      <c r="I5456" s="34"/>
      <c r="J5456" s="34"/>
    </row>
    <row r="5457" spans="1:10" x14ac:dyDescent="0.35">
      <c r="A5457" t="str">
        <f t="shared" si="85"/>
        <v/>
      </c>
      <c r="B5457" s="35"/>
      <c r="C5457" s="27"/>
      <c r="D5457" s="27"/>
      <c r="E5457" s="27"/>
      <c r="F5457" s="28"/>
      <c r="G5457" s="29"/>
      <c r="H5457" s="30"/>
      <c r="I5457" s="30"/>
      <c r="J5457" s="30"/>
    </row>
    <row r="5458" spans="1:10" x14ac:dyDescent="0.35">
      <c r="A5458" t="str">
        <f t="shared" si="85"/>
        <v/>
      </c>
      <c r="B5458" s="36"/>
      <c r="C5458" s="31"/>
      <c r="D5458" s="31"/>
      <c r="E5458" s="31"/>
      <c r="F5458" s="32"/>
      <c r="G5458" s="33"/>
      <c r="H5458" s="34"/>
      <c r="I5458" s="34"/>
      <c r="J5458" s="34"/>
    </row>
    <row r="5459" spans="1:10" x14ac:dyDescent="0.35">
      <c r="A5459" t="str">
        <f t="shared" ref="A5459:A5522" si="86">CONCATENATE(B5459,C5459,D5459,E5459)</f>
        <v/>
      </c>
      <c r="B5459" s="35"/>
      <c r="C5459" s="27"/>
      <c r="D5459" s="27"/>
      <c r="E5459" s="27"/>
      <c r="F5459" s="28"/>
      <c r="G5459" s="29"/>
      <c r="H5459" s="30"/>
      <c r="I5459" s="30"/>
      <c r="J5459" s="30"/>
    </row>
    <row r="5460" spans="1:10" x14ac:dyDescent="0.35">
      <c r="A5460" t="str">
        <f t="shared" si="86"/>
        <v/>
      </c>
      <c r="B5460" s="36"/>
      <c r="C5460" s="31"/>
      <c r="D5460" s="31"/>
      <c r="E5460" s="31"/>
      <c r="F5460" s="32"/>
      <c r="G5460" s="33"/>
      <c r="H5460" s="34"/>
      <c r="I5460" s="34"/>
      <c r="J5460" s="34"/>
    </row>
    <row r="5461" spans="1:10" x14ac:dyDescent="0.35">
      <c r="A5461" t="str">
        <f t="shared" si="86"/>
        <v/>
      </c>
      <c r="B5461" s="35"/>
      <c r="C5461" s="27"/>
      <c r="D5461" s="27"/>
      <c r="E5461" s="27"/>
      <c r="F5461" s="28"/>
      <c r="G5461" s="29"/>
      <c r="H5461" s="30"/>
      <c r="I5461" s="30"/>
      <c r="J5461" s="30"/>
    </row>
    <row r="5462" spans="1:10" x14ac:dyDescent="0.35">
      <c r="A5462" t="str">
        <f t="shared" si="86"/>
        <v/>
      </c>
      <c r="B5462" s="36"/>
      <c r="C5462" s="31"/>
      <c r="D5462" s="31"/>
      <c r="E5462" s="31"/>
      <c r="F5462" s="32"/>
      <c r="G5462" s="33"/>
      <c r="H5462" s="34"/>
      <c r="I5462" s="34"/>
      <c r="J5462" s="34"/>
    </row>
    <row r="5463" spans="1:10" x14ac:dyDescent="0.35">
      <c r="A5463" t="str">
        <f t="shared" si="86"/>
        <v/>
      </c>
      <c r="B5463" s="35"/>
      <c r="C5463" s="27"/>
      <c r="D5463" s="27"/>
      <c r="E5463" s="27"/>
      <c r="F5463" s="28"/>
      <c r="G5463" s="29"/>
      <c r="H5463" s="30"/>
      <c r="I5463" s="30"/>
      <c r="J5463" s="30"/>
    </row>
    <row r="5464" spans="1:10" x14ac:dyDescent="0.35">
      <c r="A5464" t="str">
        <f t="shared" si="86"/>
        <v/>
      </c>
      <c r="B5464" s="36"/>
      <c r="C5464" s="31"/>
      <c r="D5464" s="31"/>
      <c r="E5464" s="31"/>
      <c r="F5464" s="32"/>
      <c r="G5464" s="33"/>
      <c r="H5464" s="34"/>
      <c r="I5464" s="34"/>
      <c r="J5464" s="34"/>
    </row>
    <row r="5465" spans="1:10" x14ac:dyDescent="0.35">
      <c r="A5465" t="str">
        <f t="shared" si="86"/>
        <v/>
      </c>
      <c r="B5465" s="35"/>
      <c r="C5465" s="27"/>
      <c r="D5465" s="27"/>
      <c r="E5465" s="27"/>
      <c r="F5465" s="28"/>
      <c r="G5465" s="29"/>
      <c r="H5465" s="30"/>
      <c r="I5465" s="30"/>
      <c r="J5465" s="30"/>
    </row>
    <row r="5466" spans="1:10" x14ac:dyDescent="0.35">
      <c r="A5466" t="str">
        <f t="shared" si="86"/>
        <v/>
      </c>
      <c r="B5466" s="36"/>
      <c r="C5466" s="31"/>
      <c r="D5466" s="31"/>
      <c r="E5466" s="31"/>
      <c r="F5466" s="32"/>
      <c r="G5466" s="33"/>
      <c r="H5466" s="34"/>
      <c r="I5466" s="34"/>
      <c r="J5466" s="34"/>
    </row>
    <row r="5467" spans="1:10" x14ac:dyDescent="0.35">
      <c r="A5467" t="str">
        <f t="shared" si="86"/>
        <v/>
      </c>
      <c r="B5467" s="35"/>
      <c r="C5467" s="27"/>
      <c r="D5467" s="27"/>
      <c r="E5467" s="27"/>
      <c r="F5467" s="28"/>
      <c r="G5467" s="29"/>
      <c r="H5467" s="30"/>
      <c r="I5467" s="30"/>
      <c r="J5467" s="30"/>
    </row>
    <row r="5468" spans="1:10" x14ac:dyDescent="0.35">
      <c r="A5468" t="str">
        <f t="shared" si="86"/>
        <v/>
      </c>
      <c r="B5468" s="36"/>
      <c r="C5468" s="31"/>
      <c r="D5468" s="31"/>
      <c r="E5468" s="31"/>
      <c r="F5468" s="32"/>
      <c r="G5468" s="33"/>
      <c r="H5468" s="34"/>
      <c r="I5468" s="34"/>
      <c r="J5468" s="34"/>
    </row>
    <row r="5469" spans="1:10" x14ac:dyDescent="0.35">
      <c r="A5469" t="str">
        <f t="shared" si="86"/>
        <v/>
      </c>
      <c r="B5469" s="35"/>
      <c r="C5469" s="27"/>
      <c r="D5469" s="27"/>
      <c r="E5469" s="27"/>
      <c r="F5469" s="28"/>
      <c r="G5469" s="29"/>
      <c r="H5469" s="30"/>
      <c r="I5469" s="30"/>
      <c r="J5469" s="30"/>
    </row>
    <row r="5470" spans="1:10" x14ac:dyDescent="0.35">
      <c r="A5470" t="str">
        <f t="shared" si="86"/>
        <v/>
      </c>
      <c r="B5470" s="36"/>
      <c r="C5470" s="31"/>
      <c r="D5470" s="31"/>
      <c r="E5470" s="31"/>
      <c r="F5470" s="32"/>
      <c r="G5470" s="33"/>
      <c r="H5470" s="34"/>
      <c r="I5470" s="34"/>
      <c r="J5470" s="34"/>
    </row>
    <row r="5471" spans="1:10" x14ac:dyDescent="0.35">
      <c r="A5471" t="str">
        <f t="shared" si="86"/>
        <v/>
      </c>
      <c r="B5471" s="35"/>
      <c r="C5471" s="27"/>
      <c r="D5471" s="27"/>
      <c r="E5471" s="27"/>
      <c r="F5471" s="28"/>
      <c r="G5471" s="29"/>
      <c r="H5471" s="30"/>
      <c r="I5471" s="30"/>
      <c r="J5471" s="30"/>
    </row>
    <row r="5472" spans="1:10" x14ac:dyDescent="0.35">
      <c r="A5472" t="str">
        <f t="shared" si="86"/>
        <v/>
      </c>
      <c r="B5472" s="36"/>
      <c r="C5472" s="31"/>
      <c r="D5472" s="31"/>
      <c r="E5472" s="31"/>
      <c r="F5472" s="32"/>
      <c r="G5472" s="33"/>
      <c r="H5472" s="34"/>
      <c r="I5472" s="34"/>
      <c r="J5472" s="34"/>
    </row>
    <row r="5473" spans="1:10" x14ac:dyDescent="0.35">
      <c r="A5473" t="str">
        <f t="shared" si="86"/>
        <v/>
      </c>
      <c r="B5473" s="35"/>
      <c r="C5473" s="27"/>
      <c r="D5473" s="27"/>
      <c r="E5473" s="27"/>
      <c r="F5473" s="28"/>
      <c r="G5473" s="29"/>
      <c r="H5473" s="30"/>
      <c r="I5473" s="30"/>
      <c r="J5473" s="30"/>
    </row>
    <row r="5474" spans="1:10" x14ac:dyDescent="0.35">
      <c r="A5474" t="str">
        <f t="shared" si="86"/>
        <v/>
      </c>
      <c r="B5474" s="36"/>
      <c r="C5474" s="31"/>
      <c r="D5474" s="31"/>
      <c r="E5474" s="31"/>
      <c r="F5474" s="32"/>
      <c r="G5474" s="33"/>
      <c r="H5474" s="34"/>
      <c r="I5474" s="34"/>
      <c r="J5474" s="34"/>
    </row>
    <row r="5475" spans="1:10" x14ac:dyDescent="0.35">
      <c r="A5475" t="str">
        <f t="shared" si="86"/>
        <v/>
      </c>
      <c r="B5475" s="35"/>
      <c r="C5475" s="27"/>
      <c r="D5475" s="27"/>
      <c r="E5475" s="27"/>
      <c r="F5475" s="28"/>
      <c r="G5475" s="29"/>
      <c r="H5475" s="30"/>
      <c r="I5475" s="30"/>
      <c r="J5475" s="30"/>
    </row>
    <row r="5476" spans="1:10" x14ac:dyDescent="0.35">
      <c r="A5476" t="str">
        <f t="shared" si="86"/>
        <v/>
      </c>
      <c r="B5476" s="36"/>
      <c r="C5476" s="31"/>
      <c r="D5476" s="31"/>
      <c r="E5476" s="31"/>
      <c r="F5476" s="32"/>
      <c r="G5476" s="33"/>
      <c r="H5476" s="34"/>
      <c r="I5476" s="34"/>
      <c r="J5476" s="34"/>
    </row>
    <row r="5477" spans="1:10" x14ac:dyDescent="0.35">
      <c r="A5477" t="str">
        <f t="shared" si="86"/>
        <v/>
      </c>
      <c r="B5477" s="35"/>
      <c r="C5477" s="27"/>
      <c r="D5477" s="27"/>
      <c r="E5477" s="27"/>
      <c r="F5477" s="28"/>
      <c r="G5477" s="29"/>
      <c r="H5477" s="30"/>
      <c r="I5477" s="30"/>
      <c r="J5477" s="30"/>
    </row>
    <row r="5478" spans="1:10" x14ac:dyDescent="0.35">
      <c r="A5478" t="str">
        <f t="shared" si="86"/>
        <v/>
      </c>
      <c r="B5478" s="36"/>
      <c r="C5478" s="31"/>
      <c r="D5478" s="31"/>
      <c r="E5478" s="31"/>
      <c r="F5478" s="32"/>
      <c r="G5478" s="33"/>
      <c r="H5478" s="34"/>
      <c r="I5478" s="34"/>
      <c r="J5478" s="34"/>
    </row>
    <row r="5479" spans="1:10" x14ac:dyDescent="0.35">
      <c r="A5479" t="str">
        <f t="shared" si="86"/>
        <v/>
      </c>
      <c r="B5479" s="35"/>
      <c r="C5479" s="27"/>
      <c r="D5479" s="27"/>
      <c r="E5479" s="27"/>
      <c r="F5479" s="28"/>
      <c r="G5479" s="29"/>
      <c r="H5479" s="30"/>
      <c r="I5479" s="30"/>
      <c r="J5479" s="30"/>
    </row>
    <row r="5480" spans="1:10" x14ac:dyDescent="0.35">
      <c r="A5480" t="str">
        <f t="shared" si="86"/>
        <v/>
      </c>
      <c r="B5480" s="36"/>
      <c r="C5480" s="31"/>
      <c r="D5480" s="31"/>
      <c r="E5480" s="31"/>
      <c r="F5480" s="32"/>
      <c r="G5480" s="33"/>
      <c r="H5480" s="34"/>
      <c r="I5480" s="34"/>
      <c r="J5480" s="34"/>
    </row>
    <row r="5481" spans="1:10" x14ac:dyDescent="0.35">
      <c r="A5481" t="str">
        <f t="shared" si="86"/>
        <v/>
      </c>
      <c r="B5481" s="35"/>
      <c r="C5481" s="27"/>
      <c r="D5481" s="27"/>
      <c r="E5481" s="27"/>
      <c r="F5481" s="28"/>
      <c r="G5481" s="29"/>
      <c r="H5481" s="30"/>
      <c r="I5481" s="30"/>
      <c r="J5481" s="30"/>
    </row>
    <row r="5482" spans="1:10" x14ac:dyDescent="0.35">
      <c r="A5482" t="str">
        <f t="shared" si="86"/>
        <v/>
      </c>
      <c r="B5482" s="36"/>
      <c r="C5482" s="31"/>
      <c r="D5482" s="31"/>
      <c r="E5482" s="31"/>
      <c r="F5482" s="32"/>
      <c r="G5482" s="33"/>
      <c r="H5482" s="34"/>
      <c r="I5482" s="34"/>
      <c r="J5482" s="34"/>
    </row>
    <row r="5483" spans="1:10" x14ac:dyDescent="0.35">
      <c r="A5483" t="str">
        <f t="shared" si="86"/>
        <v/>
      </c>
      <c r="B5483" s="35"/>
      <c r="C5483" s="27"/>
      <c r="D5483" s="27"/>
      <c r="E5483" s="27"/>
      <c r="F5483" s="28"/>
      <c r="G5483" s="29"/>
      <c r="H5483" s="30"/>
      <c r="I5483" s="30"/>
      <c r="J5483" s="30"/>
    </row>
    <row r="5484" spans="1:10" x14ac:dyDescent="0.35">
      <c r="A5484" t="str">
        <f t="shared" si="86"/>
        <v/>
      </c>
      <c r="B5484" s="36"/>
      <c r="C5484" s="31"/>
      <c r="D5484" s="31"/>
      <c r="E5484" s="31"/>
      <c r="F5484" s="32"/>
      <c r="G5484" s="33"/>
      <c r="H5484" s="34"/>
      <c r="I5484" s="34"/>
      <c r="J5484" s="34"/>
    </row>
    <row r="5485" spans="1:10" x14ac:dyDescent="0.35">
      <c r="A5485" t="str">
        <f t="shared" si="86"/>
        <v/>
      </c>
      <c r="B5485" s="35"/>
      <c r="C5485" s="27"/>
      <c r="D5485" s="27"/>
      <c r="E5485" s="27"/>
      <c r="F5485" s="28"/>
      <c r="G5485" s="29"/>
      <c r="H5485" s="30"/>
      <c r="I5485" s="30"/>
      <c r="J5485" s="30"/>
    </row>
    <row r="5486" spans="1:10" x14ac:dyDescent="0.35">
      <c r="A5486" t="str">
        <f t="shared" si="86"/>
        <v/>
      </c>
      <c r="B5486" s="36"/>
      <c r="C5486" s="31"/>
      <c r="D5486" s="31"/>
      <c r="E5486" s="31"/>
      <c r="F5486" s="32"/>
      <c r="G5486" s="33"/>
      <c r="H5486" s="34"/>
      <c r="I5486" s="34"/>
      <c r="J5486" s="34"/>
    </row>
    <row r="5487" spans="1:10" x14ac:dyDescent="0.35">
      <c r="A5487" t="str">
        <f t="shared" si="86"/>
        <v/>
      </c>
      <c r="B5487" s="35"/>
      <c r="C5487" s="27"/>
      <c r="D5487" s="27"/>
      <c r="E5487" s="27"/>
      <c r="F5487" s="28"/>
      <c r="G5487" s="29"/>
      <c r="H5487" s="30"/>
      <c r="I5487" s="30"/>
      <c r="J5487" s="30"/>
    </row>
    <row r="5488" spans="1:10" x14ac:dyDescent="0.35">
      <c r="A5488" t="str">
        <f t="shared" si="86"/>
        <v/>
      </c>
      <c r="B5488" s="36"/>
      <c r="C5488" s="31"/>
      <c r="D5488" s="31"/>
      <c r="E5488" s="31"/>
      <c r="F5488" s="32"/>
      <c r="G5488" s="33"/>
      <c r="H5488" s="34"/>
      <c r="I5488" s="34"/>
      <c r="J5488" s="34"/>
    </row>
    <row r="5489" spans="1:10" x14ac:dyDescent="0.35">
      <c r="A5489" t="str">
        <f t="shared" si="86"/>
        <v/>
      </c>
      <c r="B5489" s="35"/>
      <c r="C5489" s="27"/>
      <c r="D5489" s="27"/>
      <c r="E5489" s="27"/>
      <c r="F5489" s="28"/>
      <c r="G5489" s="29"/>
      <c r="H5489" s="30"/>
      <c r="I5489" s="30"/>
      <c r="J5489" s="30"/>
    </row>
    <row r="5490" spans="1:10" x14ac:dyDescent="0.35">
      <c r="A5490" t="str">
        <f t="shared" si="86"/>
        <v/>
      </c>
      <c r="B5490" s="36"/>
      <c r="C5490" s="31"/>
      <c r="D5490" s="31"/>
      <c r="E5490" s="31"/>
      <c r="F5490" s="32"/>
      <c r="G5490" s="33"/>
      <c r="H5490" s="34"/>
      <c r="I5490" s="34"/>
      <c r="J5490" s="34"/>
    </row>
    <row r="5491" spans="1:10" x14ac:dyDescent="0.35">
      <c r="A5491" t="str">
        <f t="shared" si="86"/>
        <v/>
      </c>
      <c r="B5491" s="35"/>
      <c r="C5491" s="27"/>
      <c r="D5491" s="27"/>
      <c r="E5491" s="27"/>
      <c r="F5491" s="28"/>
      <c r="G5491" s="29"/>
      <c r="H5491" s="30"/>
      <c r="I5491" s="30"/>
      <c r="J5491" s="30"/>
    </row>
    <row r="5492" spans="1:10" x14ac:dyDescent="0.35">
      <c r="A5492" t="str">
        <f t="shared" si="86"/>
        <v/>
      </c>
      <c r="B5492" s="36"/>
      <c r="C5492" s="31"/>
      <c r="D5492" s="31"/>
      <c r="E5492" s="31"/>
      <c r="F5492" s="32"/>
      <c r="G5492" s="33"/>
      <c r="H5492" s="34"/>
      <c r="I5492" s="34"/>
      <c r="J5492" s="34"/>
    </row>
    <row r="5493" spans="1:10" x14ac:dyDescent="0.35">
      <c r="A5493" t="str">
        <f t="shared" si="86"/>
        <v/>
      </c>
      <c r="B5493" s="35"/>
      <c r="C5493" s="27"/>
      <c r="D5493" s="27"/>
      <c r="E5493" s="27"/>
      <c r="F5493" s="28"/>
      <c r="G5493" s="29"/>
      <c r="H5493" s="30"/>
      <c r="I5493" s="30"/>
      <c r="J5493" s="30"/>
    </row>
    <row r="5494" spans="1:10" x14ac:dyDescent="0.35">
      <c r="A5494" t="str">
        <f t="shared" si="86"/>
        <v/>
      </c>
      <c r="B5494" s="36"/>
      <c r="C5494" s="31"/>
      <c r="D5494" s="31"/>
      <c r="E5494" s="31"/>
      <c r="F5494" s="32"/>
      <c r="G5494" s="33"/>
      <c r="H5494" s="34"/>
      <c r="I5494" s="34"/>
      <c r="J5494" s="34"/>
    </row>
    <row r="5495" spans="1:10" x14ac:dyDescent="0.35">
      <c r="A5495" t="str">
        <f t="shared" si="86"/>
        <v/>
      </c>
      <c r="B5495" s="35"/>
      <c r="C5495" s="27"/>
      <c r="D5495" s="27"/>
      <c r="E5495" s="27"/>
      <c r="F5495" s="28"/>
      <c r="G5495" s="29"/>
      <c r="H5495" s="30"/>
      <c r="I5495" s="30"/>
      <c r="J5495" s="30"/>
    </row>
    <row r="5496" spans="1:10" x14ac:dyDescent="0.35">
      <c r="A5496" t="str">
        <f t="shared" si="86"/>
        <v/>
      </c>
      <c r="B5496" s="36"/>
      <c r="C5496" s="31"/>
      <c r="D5496" s="31"/>
      <c r="E5496" s="31"/>
      <c r="F5496" s="32"/>
      <c r="G5496" s="33"/>
      <c r="H5496" s="34"/>
      <c r="I5496" s="34"/>
      <c r="J5496" s="34"/>
    </row>
    <row r="5497" spans="1:10" x14ac:dyDescent="0.35">
      <c r="A5497" t="str">
        <f t="shared" si="86"/>
        <v/>
      </c>
      <c r="B5497" s="35"/>
      <c r="C5497" s="27"/>
      <c r="D5497" s="27"/>
      <c r="E5497" s="27"/>
      <c r="F5497" s="28"/>
      <c r="G5497" s="29"/>
      <c r="H5497" s="30"/>
      <c r="I5497" s="30"/>
      <c r="J5497" s="30"/>
    </row>
    <row r="5498" spans="1:10" x14ac:dyDescent="0.35">
      <c r="A5498" t="str">
        <f t="shared" si="86"/>
        <v/>
      </c>
      <c r="B5498" s="36"/>
      <c r="C5498" s="31"/>
      <c r="D5498" s="31"/>
      <c r="E5498" s="31"/>
      <c r="F5498" s="32"/>
      <c r="G5498" s="33"/>
      <c r="H5498" s="34"/>
      <c r="I5498" s="34"/>
      <c r="J5498" s="34"/>
    </row>
    <row r="5499" spans="1:10" x14ac:dyDescent="0.35">
      <c r="A5499" t="str">
        <f t="shared" si="86"/>
        <v/>
      </c>
      <c r="B5499" s="35"/>
      <c r="C5499" s="27"/>
      <c r="D5499" s="27"/>
      <c r="E5499" s="27"/>
      <c r="F5499" s="28"/>
      <c r="G5499" s="29"/>
      <c r="H5499" s="30"/>
      <c r="I5499" s="30"/>
      <c r="J5499" s="30"/>
    </row>
    <row r="5500" spans="1:10" x14ac:dyDescent="0.35">
      <c r="A5500" t="str">
        <f t="shared" si="86"/>
        <v/>
      </c>
      <c r="B5500" s="36"/>
      <c r="C5500" s="31"/>
      <c r="D5500" s="31"/>
      <c r="E5500" s="31"/>
      <c r="F5500" s="32"/>
      <c r="G5500" s="33"/>
      <c r="H5500" s="34"/>
      <c r="I5500" s="34"/>
      <c r="J5500" s="34"/>
    </row>
    <row r="5501" spans="1:10" x14ac:dyDescent="0.35">
      <c r="A5501" t="str">
        <f t="shared" si="86"/>
        <v/>
      </c>
      <c r="B5501" s="35"/>
      <c r="C5501" s="27"/>
      <c r="D5501" s="27"/>
      <c r="E5501" s="27"/>
      <c r="F5501" s="28"/>
      <c r="G5501" s="29"/>
      <c r="H5501" s="30"/>
      <c r="I5501" s="30"/>
      <c r="J5501" s="30"/>
    </row>
    <row r="5502" spans="1:10" x14ac:dyDescent="0.35">
      <c r="A5502" t="str">
        <f t="shared" si="86"/>
        <v/>
      </c>
      <c r="B5502" s="36"/>
      <c r="C5502" s="31"/>
      <c r="D5502" s="31"/>
      <c r="E5502" s="31"/>
      <c r="F5502" s="32"/>
      <c r="G5502" s="33"/>
      <c r="H5502" s="34"/>
      <c r="I5502" s="34"/>
      <c r="J5502" s="34"/>
    </row>
    <row r="5503" spans="1:10" x14ac:dyDescent="0.35">
      <c r="A5503" t="str">
        <f t="shared" si="86"/>
        <v/>
      </c>
      <c r="B5503" s="35"/>
      <c r="C5503" s="27"/>
      <c r="D5503" s="27"/>
      <c r="E5503" s="27"/>
      <c r="F5503" s="28"/>
      <c r="G5503" s="29"/>
      <c r="H5503" s="30"/>
      <c r="I5503" s="30"/>
      <c r="J5503" s="30"/>
    </row>
    <row r="5504" spans="1:10" x14ac:dyDescent="0.35">
      <c r="A5504" t="str">
        <f t="shared" si="86"/>
        <v/>
      </c>
      <c r="B5504" s="36"/>
      <c r="C5504" s="31"/>
      <c r="D5504" s="31"/>
      <c r="E5504" s="31"/>
      <c r="F5504" s="32"/>
      <c r="G5504" s="33"/>
      <c r="H5504" s="34"/>
      <c r="I5504" s="34"/>
      <c r="J5504" s="34"/>
    </row>
    <row r="5505" spans="1:10" x14ac:dyDescent="0.35">
      <c r="A5505" t="str">
        <f t="shared" si="86"/>
        <v/>
      </c>
      <c r="B5505" s="35"/>
      <c r="C5505" s="27"/>
      <c r="D5505" s="27"/>
      <c r="E5505" s="27"/>
      <c r="F5505" s="28"/>
      <c r="G5505" s="29"/>
      <c r="H5505" s="30"/>
      <c r="I5505" s="30"/>
      <c r="J5505" s="30"/>
    </row>
    <row r="5506" spans="1:10" x14ac:dyDescent="0.35">
      <c r="A5506" t="str">
        <f t="shared" si="86"/>
        <v/>
      </c>
      <c r="B5506" s="36"/>
      <c r="C5506" s="31"/>
      <c r="D5506" s="31"/>
      <c r="E5506" s="31"/>
      <c r="F5506" s="32"/>
      <c r="G5506" s="33"/>
      <c r="H5506" s="34"/>
      <c r="I5506" s="34"/>
      <c r="J5506" s="34"/>
    </row>
    <row r="5507" spans="1:10" x14ac:dyDescent="0.35">
      <c r="A5507" t="str">
        <f t="shared" si="86"/>
        <v/>
      </c>
      <c r="B5507" s="35"/>
      <c r="C5507" s="27"/>
      <c r="D5507" s="27"/>
      <c r="E5507" s="27"/>
      <c r="F5507" s="28"/>
      <c r="G5507" s="29"/>
      <c r="H5507" s="30"/>
      <c r="I5507" s="30"/>
      <c r="J5507" s="30"/>
    </row>
    <row r="5508" spans="1:10" x14ac:dyDescent="0.35">
      <c r="A5508" t="str">
        <f t="shared" si="86"/>
        <v/>
      </c>
      <c r="B5508" s="36"/>
      <c r="C5508" s="31"/>
      <c r="D5508" s="31"/>
      <c r="E5508" s="31"/>
      <c r="F5508" s="32"/>
      <c r="G5508" s="33"/>
      <c r="H5508" s="34"/>
      <c r="I5508" s="34"/>
      <c r="J5508" s="34"/>
    </row>
    <row r="5509" spans="1:10" x14ac:dyDescent="0.35">
      <c r="A5509" t="str">
        <f t="shared" si="86"/>
        <v/>
      </c>
      <c r="B5509" s="35"/>
      <c r="C5509" s="27"/>
      <c r="D5509" s="27"/>
      <c r="E5509" s="27"/>
      <c r="F5509" s="28"/>
      <c r="G5509" s="29"/>
      <c r="H5509" s="30"/>
      <c r="I5509" s="30"/>
      <c r="J5509" s="30"/>
    </row>
    <row r="5510" spans="1:10" x14ac:dyDescent="0.35">
      <c r="A5510" t="str">
        <f t="shared" si="86"/>
        <v/>
      </c>
      <c r="B5510" s="36"/>
      <c r="C5510" s="31"/>
      <c r="D5510" s="31"/>
      <c r="E5510" s="31"/>
      <c r="F5510" s="32"/>
      <c r="G5510" s="33"/>
      <c r="H5510" s="34"/>
      <c r="I5510" s="34"/>
      <c r="J5510" s="34"/>
    </row>
    <row r="5511" spans="1:10" x14ac:dyDescent="0.35">
      <c r="A5511" t="str">
        <f t="shared" si="86"/>
        <v/>
      </c>
      <c r="B5511" s="35"/>
      <c r="C5511" s="27"/>
      <c r="D5511" s="27"/>
      <c r="E5511" s="27"/>
      <c r="F5511" s="28"/>
      <c r="G5511" s="29"/>
      <c r="H5511" s="30"/>
      <c r="I5511" s="30"/>
      <c r="J5511" s="30"/>
    </row>
    <row r="5512" spans="1:10" x14ac:dyDescent="0.35">
      <c r="A5512" t="str">
        <f t="shared" si="86"/>
        <v/>
      </c>
      <c r="B5512" s="36"/>
      <c r="C5512" s="31"/>
      <c r="D5512" s="31"/>
      <c r="E5512" s="31"/>
      <c r="F5512" s="32"/>
      <c r="G5512" s="33"/>
      <c r="H5512" s="34"/>
      <c r="I5512" s="34"/>
      <c r="J5512" s="34"/>
    </row>
    <row r="5513" spans="1:10" x14ac:dyDescent="0.35">
      <c r="A5513" t="str">
        <f t="shared" si="86"/>
        <v/>
      </c>
      <c r="B5513" s="35"/>
      <c r="C5513" s="27"/>
      <c r="D5513" s="27"/>
      <c r="E5513" s="27"/>
      <c r="F5513" s="28"/>
      <c r="G5513" s="29"/>
      <c r="H5513" s="30"/>
      <c r="I5513" s="30"/>
      <c r="J5513" s="30"/>
    </row>
    <row r="5514" spans="1:10" x14ac:dyDescent="0.35">
      <c r="A5514" t="str">
        <f t="shared" si="86"/>
        <v/>
      </c>
      <c r="B5514" s="36"/>
      <c r="C5514" s="31"/>
      <c r="D5514" s="31"/>
      <c r="E5514" s="31"/>
      <c r="F5514" s="32"/>
      <c r="G5514" s="33"/>
      <c r="H5514" s="34"/>
      <c r="I5514" s="34"/>
      <c r="J5514" s="34"/>
    </row>
    <row r="5515" spans="1:10" x14ac:dyDescent="0.35">
      <c r="A5515" t="str">
        <f t="shared" si="86"/>
        <v/>
      </c>
      <c r="B5515" s="35"/>
      <c r="C5515" s="27"/>
      <c r="D5515" s="27"/>
      <c r="E5515" s="27"/>
      <c r="F5515" s="28"/>
      <c r="G5515" s="29"/>
      <c r="H5515" s="30"/>
      <c r="I5515" s="30"/>
      <c r="J5515" s="30"/>
    </row>
    <row r="5516" spans="1:10" x14ac:dyDescent="0.35">
      <c r="A5516" t="str">
        <f t="shared" si="86"/>
        <v/>
      </c>
      <c r="B5516" s="36"/>
      <c r="C5516" s="31"/>
      <c r="D5516" s="31"/>
      <c r="E5516" s="31"/>
      <c r="F5516" s="32"/>
      <c r="G5516" s="33"/>
      <c r="H5516" s="34"/>
      <c r="I5516" s="34"/>
      <c r="J5516" s="34"/>
    </row>
    <row r="5517" spans="1:10" x14ac:dyDescent="0.35">
      <c r="A5517" t="str">
        <f t="shared" si="86"/>
        <v/>
      </c>
      <c r="B5517" s="35"/>
      <c r="C5517" s="27"/>
      <c r="D5517" s="27"/>
      <c r="E5517" s="27"/>
      <c r="F5517" s="28"/>
      <c r="G5517" s="29"/>
      <c r="H5517" s="30"/>
      <c r="I5517" s="30"/>
      <c r="J5517" s="30"/>
    </row>
    <row r="5518" spans="1:10" x14ac:dyDescent="0.35">
      <c r="A5518" t="str">
        <f t="shared" si="86"/>
        <v/>
      </c>
      <c r="B5518" s="36"/>
      <c r="C5518" s="31"/>
      <c r="D5518" s="31"/>
      <c r="E5518" s="31"/>
      <c r="F5518" s="32"/>
      <c r="G5518" s="33"/>
      <c r="H5518" s="34"/>
      <c r="I5518" s="34"/>
      <c r="J5518" s="34"/>
    </row>
    <row r="5519" spans="1:10" x14ac:dyDescent="0.35">
      <c r="A5519" t="str">
        <f t="shared" si="86"/>
        <v/>
      </c>
      <c r="B5519" s="35"/>
      <c r="C5519" s="27"/>
      <c r="D5519" s="27"/>
      <c r="E5519" s="27"/>
      <c r="F5519" s="28"/>
      <c r="G5519" s="29"/>
      <c r="H5519" s="30"/>
      <c r="I5519" s="30"/>
      <c r="J5519" s="30"/>
    </row>
    <row r="5520" spans="1:10" x14ac:dyDescent="0.35">
      <c r="A5520" t="str">
        <f t="shared" si="86"/>
        <v/>
      </c>
      <c r="B5520" s="36"/>
      <c r="C5520" s="31"/>
      <c r="D5520" s="31"/>
      <c r="E5520" s="31"/>
      <c r="F5520" s="32"/>
      <c r="G5520" s="33"/>
      <c r="H5520" s="34"/>
      <c r="I5520" s="34"/>
      <c r="J5520" s="34"/>
    </row>
    <row r="5521" spans="1:10" x14ac:dyDescent="0.35">
      <c r="A5521" t="str">
        <f t="shared" si="86"/>
        <v/>
      </c>
      <c r="B5521" s="35"/>
      <c r="C5521" s="27"/>
      <c r="D5521" s="27"/>
      <c r="E5521" s="27"/>
      <c r="F5521" s="28"/>
      <c r="G5521" s="29"/>
      <c r="H5521" s="30"/>
      <c r="I5521" s="30"/>
      <c r="J5521" s="30"/>
    </row>
    <row r="5522" spans="1:10" x14ac:dyDescent="0.35">
      <c r="A5522" t="str">
        <f t="shared" si="86"/>
        <v/>
      </c>
      <c r="B5522" s="36"/>
      <c r="C5522" s="31"/>
      <c r="D5522" s="31"/>
      <c r="E5522" s="31"/>
      <c r="F5522" s="32"/>
      <c r="G5522" s="33"/>
      <c r="H5522" s="34"/>
      <c r="I5522" s="34"/>
      <c r="J5522" s="34"/>
    </row>
    <row r="5523" spans="1:10" x14ac:dyDescent="0.35">
      <c r="A5523" t="str">
        <f t="shared" ref="A5523:A5586" si="87">CONCATENATE(B5523,C5523,D5523,E5523)</f>
        <v/>
      </c>
      <c r="B5523" s="35"/>
      <c r="C5523" s="27"/>
      <c r="D5523" s="27"/>
      <c r="E5523" s="27"/>
      <c r="F5523" s="28"/>
      <c r="G5523" s="29"/>
      <c r="H5523" s="30"/>
      <c r="I5523" s="30"/>
      <c r="J5523" s="30"/>
    </row>
    <row r="5524" spans="1:10" x14ac:dyDescent="0.35">
      <c r="A5524" t="str">
        <f t="shared" si="87"/>
        <v/>
      </c>
      <c r="B5524" s="36"/>
      <c r="C5524" s="31"/>
      <c r="D5524" s="31"/>
      <c r="E5524" s="31"/>
      <c r="F5524" s="32"/>
      <c r="G5524" s="33"/>
      <c r="H5524" s="34"/>
      <c r="I5524" s="34"/>
      <c r="J5524" s="34"/>
    </row>
    <row r="5525" spans="1:10" x14ac:dyDescent="0.35">
      <c r="A5525" t="str">
        <f t="shared" si="87"/>
        <v/>
      </c>
      <c r="B5525" s="35"/>
      <c r="C5525" s="27"/>
      <c r="D5525" s="27"/>
      <c r="E5525" s="27"/>
      <c r="F5525" s="28"/>
      <c r="G5525" s="29"/>
      <c r="H5525" s="30"/>
      <c r="I5525" s="30"/>
      <c r="J5525" s="30"/>
    </row>
    <row r="5526" spans="1:10" x14ac:dyDescent="0.35">
      <c r="A5526" t="str">
        <f t="shared" si="87"/>
        <v/>
      </c>
      <c r="B5526" s="36"/>
      <c r="C5526" s="31"/>
      <c r="D5526" s="31"/>
      <c r="E5526" s="31"/>
      <c r="F5526" s="32"/>
      <c r="G5526" s="33"/>
      <c r="H5526" s="34"/>
      <c r="I5526" s="34"/>
      <c r="J5526" s="34"/>
    </row>
    <row r="5527" spans="1:10" x14ac:dyDescent="0.35">
      <c r="A5527" t="str">
        <f t="shared" si="87"/>
        <v/>
      </c>
      <c r="B5527" s="35"/>
      <c r="C5527" s="27"/>
      <c r="D5527" s="27"/>
      <c r="E5527" s="27"/>
      <c r="F5527" s="28"/>
      <c r="G5527" s="29"/>
      <c r="H5527" s="30"/>
      <c r="I5527" s="30"/>
      <c r="J5527" s="30"/>
    </row>
    <row r="5528" spans="1:10" x14ac:dyDescent="0.35">
      <c r="A5528" t="str">
        <f t="shared" si="87"/>
        <v/>
      </c>
      <c r="B5528" s="36"/>
      <c r="C5528" s="31"/>
      <c r="D5528" s="31"/>
      <c r="E5528" s="31"/>
      <c r="F5528" s="32"/>
      <c r="G5528" s="33"/>
      <c r="H5528" s="34"/>
      <c r="I5528" s="34"/>
      <c r="J5528" s="34"/>
    </row>
    <row r="5529" spans="1:10" x14ac:dyDescent="0.35">
      <c r="A5529" t="str">
        <f t="shared" si="87"/>
        <v/>
      </c>
      <c r="B5529" s="35"/>
      <c r="C5529" s="27"/>
      <c r="D5529" s="27"/>
      <c r="E5529" s="27"/>
      <c r="F5529" s="28"/>
      <c r="G5529" s="29"/>
      <c r="H5529" s="30"/>
      <c r="I5529" s="30"/>
      <c r="J5529" s="30"/>
    </row>
    <row r="5530" spans="1:10" x14ac:dyDescent="0.35">
      <c r="A5530" t="str">
        <f t="shared" si="87"/>
        <v/>
      </c>
      <c r="B5530" s="36"/>
      <c r="C5530" s="31"/>
      <c r="D5530" s="31"/>
      <c r="E5530" s="31"/>
      <c r="F5530" s="32"/>
      <c r="G5530" s="33"/>
      <c r="H5530" s="34"/>
      <c r="I5530" s="34"/>
      <c r="J5530" s="34"/>
    </row>
    <row r="5531" spans="1:10" x14ac:dyDescent="0.35">
      <c r="A5531" t="str">
        <f t="shared" si="87"/>
        <v/>
      </c>
      <c r="B5531" s="35"/>
      <c r="C5531" s="27"/>
      <c r="D5531" s="27"/>
      <c r="E5531" s="27"/>
      <c r="F5531" s="28"/>
      <c r="G5531" s="29"/>
      <c r="H5531" s="30"/>
      <c r="I5531" s="30"/>
      <c r="J5531" s="30"/>
    </row>
    <row r="5532" spans="1:10" x14ac:dyDescent="0.35">
      <c r="A5532" t="str">
        <f t="shared" si="87"/>
        <v/>
      </c>
      <c r="B5532" s="36"/>
      <c r="C5532" s="31"/>
      <c r="D5532" s="31"/>
      <c r="E5532" s="31"/>
      <c r="F5532" s="32"/>
      <c r="G5532" s="33"/>
      <c r="H5532" s="34"/>
      <c r="I5532" s="34"/>
      <c r="J5532" s="34"/>
    </row>
    <row r="5533" spans="1:10" x14ac:dyDescent="0.35">
      <c r="A5533" t="str">
        <f t="shared" si="87"/>
        <v/>
      </c>
      <c r="B5533" s="35"/>
      <c r="C5533" s="27"/>
      <c r="D5533" s="27"/>
      <c r="E5533" s="27"/>
      <c r="F5533" s="28"/>
      <c r="G5533" s="29"/>
      <c r="H5533" s="30"/>
      <c r="I5533" s="30"/>
      <c r="J5533" s="30"/>
    </row>
    <row r="5534" spans="1:10" x14ac:dyDescent="0.35">
      <c r="A5534" t="str">
        <f t="shared" si="87"/>
        <v/>
      </c>
      <c r="B5534" s="36"/>
      <c r="C5534" s="31"/>
      <c r="D5534" s="31"/>
      <c r="E5534" s="31"/>
      <c r="F5534" s="32"/>
      <c r="G5534" s="33"/>
      <c r="H5534" s="34"/>
      <c r="I5534" s="34"/>
      <c r="J5534" s="34"/>
    </row>
    <row r="5535" spans="1:10" x14ac:dyDescent="0.35">
      <c r="A5535" t="str">
        <f t="shared" si="87"/>
        <v/>
      </c>
      <c r="B5535" s="35"/>
      <c r="C5535" s="27"/>
      <c r="D5535" s="27"/>
      <c r="E5535" s="27"/>
      <c r="F5535" s="28"/>
      <c r="G5535" s="29"/>
      <c r="H5535" s="30"/>
      <c r="I5535" s="30"/>
      <c r="J5535" s="30"/>
    </row>
    <row r="5536" spans="1:10" x14ac:dyDescent="0.35">
      <c r="A5536" t="str">
        <f t="shared" si="87"/>
        <v/>
      </c>
      <c r="B5536" s="36"/>
      <c r="C5536" s="31"/>
      <c r="D5536" s="31"/>
      <c r="E5536" s="31"/>
      <c r="F5536" s="32"/>
      <c r="G5536" s="33"/>
      <c r="H5536" s="34"/>
      <c r="I5536" s="34"/>
      <c r="J5536" s="34"/>
    </row>
    <row r="5537" spans="1:10" x14ac:dyDescent="0.35">
      <c r="A5537" t="str">
        <f t="shared" si="87"/>
        <v/>
      </c>
      <c r="B5537" s="35"/>
      <c r="C5537" s="27"/>
      <c r="D5537" s="27"/>
      <c r="E5537" s="27"/>
      <c r="F5537" s="28"/>
      <c r="G5537" s="29"/>
      <c r="H5537" s="30"/>
      <c r="I5537" s="30"/>
      <c r="J5537" s="30"/>
    </row>
    <row r="5538" spans="1:10" x14ac:dyDescent="0.35">
      <c r="A5538" t="str">
        <f t="shared" si="87"/>
        <v/>
      </c>
      <c r="B5538" s="36"/>
      <c r="C5538" s="31"/>
      <c r="D5538" s="31"/>
      <c r="E5538" s="31"/>
      <c r="F5538" s="32"/>
      <c r="G5538" s="33"/>
      <c r="H5538" s="34"/>
      <c r="I5538" s="34"/>
      <c r="J5538" s="34"/>
    </row>
    <row r="5539" spans="1:10" x14ac:dyDescent="0.35">
      <c r="A5539" t="str">
        <f t="shared" si="87"/>
        <v/>
      </c>
      <c r="B5539" s="35"/>
      <c r="C5539" s="27"/>
      <c r="D5539" s="27"/>
      <c r="E5539" s="27"/>
      <c r="F5539" s="28"/>
      <c r="G5539" s="29"/>
      <c r="H5539" s="30"/>
      <c r="I5539" s="30"/>
      <c r="J5539" s="30"/>
    </row>
    <row r="5540" spans="1:10" x14ac:dyDescent="0.35">
      <c r="A5540" t="str">
        <f t="shared" si="87"/>
        <v/>
      </c>
      <c r="B5540" s="36"/>
      <c r="C5540" s="31"/>
      <c r="D5540" s="31"/>
      <c r="E5540" s="31"/>
      <c r="F5540" s="32"/>
      <c r="G5540" s="33"/>
      <c r="H5540" s="34"/>
      <c r="I5540" s="34"/>
      <c r="J5540" s="34"/>
    </row>
    <row r="5541" spans="1:10" x14ac:dyDescent="0.35">
      <c r="A5541" t="str">
        <f t="shared" si="87"/>
        <v/>
      </c>
      <c r="B5541" s="35"/>
      <c r="C5541" s="27"/>
      <c r="D5541" s="27"/>
      <c r="E5541" s="27"/>
      <c r="F5541" s="28"/>
      <c r="G5541" s="29"/>
      <c r="H5541" s="30"/>
      <c r="I5541" s="30"/>
      <c r="J5541" s="30"/>
    </row>
    <row r="5542" spans="1:10" x14ac:dyDescent="0.35">
      <c r="A5542" t="str">
        <f t="shared" si="87"/>
        <v/>
      </c>
      <c r="B5542" s="36"/>
      <c r="C5542" s="31"/>
      <c r="D5542" s="31"/>
      <c r="E5542" s="31"/>
      <c r="F5542" s="32"/>
      <c r="G5542" s="33"/>
      <c r="H5542" s="34"/>
      <c r="I5542" s="34"/>
      <c r="J5542" s="34"/>
    </row>
    <row r="5543" spans="1:10" x14ac:dyDescent="0.35">
      <c r="A5543" t="str">
        <f t="shared" si="87"/>
        <v/>
      </c>
      <c r="B5543" s="35"/>
      <c r="C5543" s="27"/>
      <c r="D5543" s="27"/>
      <c r="E5543" s="27"/>
      <c r="F5543" s="28"/>
      <c r="G5543" s="29"/>
      <c r="H5543" s="30"/>
      <c r="I5543" s="30"/>
      <c r="J5543" s="30"/>
    </row>
    <row r="5544" spans="1:10" x14ac:dyDescent="0.35">
      <c r="A5544" t="str">
        <f t="shared" si="87"/>
        <v/>
      </c>
      <c r="B5544" s="36"/>
      <c r="C5544" s="31"/>
      <c r="D5544" s="31"/>
      <c r="E5544" s="31"/>
      <c r="F5544" s="32"/>
      <c r="G5544" s="33"/>
      <c r="H5544" s="34"/>
      <c r="I5544" s="34"/>
      <c r="J5544" s="34"/>
    </row>
    <row r="5545" spans="1:10" x14ac:dyDescent="0.35">
      <c r="A5545" t="str">
        <f t="shared" si="87"/>
        <v/>
      </c>
      <c r="B5545" s="35"/>
      <c r="C5545" s="27"/>
      <c r="D5545" s="27"/>
      <c r="E5545" s="27"/>
      <c r="F5545" s="28"/>
      <c r="G5545" s="29"/>
      <c r="H5545" s="30"/>
      <c r="I5545" s="30"/>
      <c r="J5545" s="30"/>
    </row>
    <row r="5546" spans="1:10" x14ac:dyDescent="0.35">
      <c r="A5546" t="str">
        <f t="shared" si="87"/>
        <v/>
      </c>
      <c r="B5546" s="36"/>
      <c r="C5546" s="31"/>
      <c r="D5546" s="31"/>
      <c r="E5546" s="31"/>
      <c r="F5546" s="32"/>
      <c r="G5546" s="33"/>
      <c r="H5546" s="34"/>
      <c r="I5546" s="34"/>
      <c r="J5546" s="34"/>
    </row>
    <row r="5547" spans="1:10" x14ac:dyDescent="0.35">
      <c r="A5547" t="str">
        <f t="shared" si="87"/>
        <v/>
      </c>
      <c r="B5547" s="35"/>
      <c r="C5547" s="27"/>
      <c r="D5547" s="27"/>
      <c r="E5547" s="27"/>
      <c r="F5547" s="28"/>
      <c r="G5547" s="29"/>
      <c r="H5547" s="30"/>
      <c r="I5547" s="30"/>
      <c r="J5547" s="30"/>
    </row>
    <row r="5548" spans="1:10" x14ac:dyDescent="0.35">
      <c r="A5548" t="str">
        <f t="shared" si="87"/>
        <v/>
      </c>
      <c r="B5548" s="36"/>
      <c r="C5548" s="31"/>
      <c r="D5548" s="31"/>
      <c r="E5548" s="31"/>
      <c r="F5548" s="32"/>
      <c r="G5548" s="33"/>
      <c r="H5548" s="34"/>
      <c r="I5548" s="34"/>
      <c r="J5548" s="34"/>
    </row>
    <row r="5549" spans="1:10" x14ac:dyDescent="0.35">
      <c r="A5549" t="str">
        <f t="shared" si="87"/>
        <v/>
      </c>
      <c r="B5549" s="35"/>
      <c r="C5549" s="27"/>
      <c r="D5549" s="27"/>
      <c r="E5549" s="27"/>
      <c r="F5549" s="28"/>
      <c r="G5549" s="29"/>
      <c r="H5549" s="30"/>
      <c r="I5549" s="30"/>
      <c r="J5549" s="30"/>
    </row>
    <row r="5550" spans="1:10" x14ac:dyDescent="0.35">
      <c r="A5550" t="str">
        <f t="shared" si="87"/>
        <v/>
      </c>
      <c r="B5550" s="36"/>
      <c r="C5550" s="31"/>
      <c r="D5550" s="31"/>
      <c r="E5550" s="31"/>
      <c r="F5550" s="32"/>
      <c r="G5550" s="33"/>
      <c r="H5550" s="34"/>
      <c r="I5550" s="34"/>
      <c r="J5550" s="34"/>
    </row>
    <row r="5551" spans="1:10" x14ac:dyDescent="0.35">
      <c r="A5551" t="str">
        <f t="shared" si="87"/>
        <v/>
      </c>
      <c r="B5551" s="35"/>
      <c r="C5551" s="27"/>
      <c r="D5551" s="27"/>
      <c r="E5551" s="27"/>
      <c r="F5551" s="28"/>
      <c r="G5551" s="29"/>
      <c r="H5551" s="30"/>
      <c r="I5551" s="30"/>
      <c r="J5551" s="30"/>
    </row>
    <row r="5552" spans="1:10" x14ac:dyDescent="0.35">
      <c r="A5552" t="str">
        <f t="shared" si="87"/>
        <v/>
      </c>
      <c r="B5552" s="36"/>
      <c r="C5552" s="31"/>
      <c r="D5552" s="31"/>
      <c r="E5552" s="31"/>
      <c r="F5552" s="32"/>
      <c r="G5552" s="33"/>
      <c r="H5552" s="34"/>
      <c r="I5552" s="34"/>
      <c r="J5552" s="34"/>
    </row>
    <row r="5553" spans="1:10" x14ac:dyDescent="0.35">
      <c r="A5553" t="str">
        <f t="shared" si="87"/>
        <v/>
      </c>
      <c r="B5553" s="35"/>
      <c r="C5553" s="27"/>
      <c r="D5553" s="27"/>
      <c r="E5553" s="27"/>
      <c r="F5553" s="28"/>
      <c r="G5553" s="29"/>
      <c r="H5553" s="30"/>
      <c r="I5553" s="30"/>
      <c r="J5553" s="30"/>
    </row>
    <row r="5554" spans="1:10" x14ac:dyDescent="0.35">
      <c r="A5554" t="str">
        <f t="shared" si="87"/>
        <v/>
      </c>
      <c r="B5554" s="36"/>
      <c r="C5554" s="31"/>
      <c r="D5554" s="31"/>
      <c r="E5554" s="31"/>
      <c r="F5554" s="32"/>
      <c r="G5554" s="33"/>
      <c r="H5554" s="34"/>
      <c r="I5554" s="34"/>
      <c r="J5554" s="34"/>
    </row>
    <row r="5555" spans="1:10" x14ac:dyDescent="0.35">
      <c r="A5555" t="str">
        <f t="shared" si="87"/>
        <v/>
      </c>
      <c r="B5555" s="35"/>
      <c r="C5555" s="27"/>
      <c r="D5555" s="27"/>
      <c r="E5555" s="27"/>
      <c r="F5555" s="28"/>
      <c r="G5555" s="29"/>
      <c r="H5555" s="30"/>
      <c r="I5555" s="30"/>
      <c r="J5555" s="30"/>
    </row>
    <row r="5556" spans="1:10" x14ac:dyDescent="0.35">
      <c r="A5556" t="str">
        <f t="shared" si="87"/>
        <v/>
      </c>
      <c r="B5556" s="36"/>
      <c r="C5556" s="31"/>
      <c r="D5556" s="31"/>
      <c r="E5556" s="31"/>
      <c r="F5556" s="32"/>
      <c r="G5556" s="33"/>
      <c r="H5556" s="34"/>
      <c r="I5556" s="34"/>
      <c r="J5556" s="34"/>
    </row>
    <row r="5557" spans="1:10" x14ac:dyDescent="0.35">
      <c r="A5557" t="str">
        <f t="shared" si="87"/>
        <v/>
      </c>
      <c r="B5557" s="35"/>
      <c r="C5557" s="27"/>
      <c r="D5557" s="27"/>
      <c r="E5557" s="27"/>
      <c r="F5557" s="28"/>
      <c r="G5557" s="29"/>
      <c r="H5557" s="30"/>
      <c r="I5557" s="30"/>
      <c r="J5557" s="30"/>
    </row>
    <row r="5558" spans="1:10" x14ac:dyDescent="0.35">
      <c r="A5558" t="str">
        <f t="shared" si="87"/>
        <v/>
      </c>
      <c r="B5558" s="36"/>
      <c r="C5558" s="31"/>
      <c r="D5558" s="31"/>
      <c r="E5558" s="31"/>
      <c r="F5558" s="32"/>
      <c r="G5558" s="33"/>
      <c r="H5558" s="34"/>
      <c r="I5558" s="34"/>
      <c r="J5558" s="34"/>
    </row>
    <row r="5559" spans="1:10" x14ac:dyDescent="0.35">
      <c r="A5559" t="str">
        <f t="shared" si="87"/>
        <v/>
      </c>
      <c r="B5559" s="35"/>
      <c r="C5559" s="27"/>
      <c r="D5559" s="27"/>
      <c r="E5559" s="27"/>
      <c r="F5559" s="28"/>
      <c r="G5559" s="29"/>
      <c r="H5559" s="30"/>
      <c r="I5559" s="30"/>
      <c r="J5559" s="30"/>
    </row>
    <row r="5560" spans="1:10" x14ac:dyDescent="0.35">
      <c r="A5560" t="str">
        <f t="shared" si="87"/>
        <v/>
      </c>
      <c r="B5560" s="36"/>
      <c r="C5560" s="31"/>
      <c r="D5560" s="31"/>
      <c r="E5560" s="31"/>
      <c r="F5560" s="32"/>
      <c r="G5560" s="33"/>
      <c r="H5560" s="34"/>
      <c r="I5560" s="34"/>
      <c r="J5560" s="34"/>
    </row>
    <row r="5561" spans="1:10" x14ac:dyDescent="0.35">
      <c r="A5561" t="str">
        <f t="shared" si="87"/>
        <v/>
      </c>
      <c r="B5561" s="35"/>
      <c r="C5561" s="27"/>
      <c r="D5561" s="27"/>
      <c r="E5561" s="27"/>
      <c r="F5561" s="28"/>
      <c r="G5561" s="29"/>
      <c r="H5561" s="30"/>
      <c r="I5561" s="30"/>
      <c r="J5561" s="30"/>
    </row>
    <row r="5562" spans="1:10" x14ac:dyDescent="0.35">
      <c r="A5562" t="str">
        <f t="shared" si="87"/>
        <v/>
      </c>
      <c r="B5562" s="36"/>
      <c r="C5562" s="31"/>
      <c r="D5562" s="31"/>
      <c r="E5562" s="31"/>
      <c r="F5562" s="32"/>
      <c r="G5562" s="33"/>
      <c r="H5562" s="34"/>
      <c r="I5562" s="34"/>
      <c r="J5562" s="34"/>
    </row>
    <row r="5563" spans="1:10" x14ac:dyDescent="0.35">
      <c r="A5563" t="str">
        <f t="shared" si="87"/>
        <v/>
      </c>
      <c r="B5563" s="35"/>
      <c r="C5563" s="27"/>
      <c r="D5563" s="27"/>
      <c r="E5563" s="27"/>
      <c r="F5563" s="28"/>
      <c r="G5563" s="29"/>
      <c r="H5563" s="30"/>
      <c r="I5563" s="30"/>
      <c r="J5563" s="30"/>
    </row>
    <row r="5564" spans="1:10" x14ac:dyDescent="0.35">
      <c r="A5564" t="str">
        <f t="shared" si="87"/>
        <v/>
      </c>
      <c r="B5564" s="36"/>
      <c r="C5564" s="31"/>
      <c r="D5564" s="31"/>
      <c r="E5564" s="31"/>
      <c r="F5564" s="32"/>
      <c r="G5564" s="33"/>
      <c r="H5564" s="34"/>
      <c r="I5564" s="34"/>
      <c r="J5564" s="34"/>
    </row>
    <row r="5565" spans="1:10" x14ac:dyDescent="0.35">
      <c r="A5565" t="str">
        <f t="shared" si="87"/>
        <v/>
      </c>
      <c r="B5565" s="35"/>
      <c r="C5565" s="27"/>
      <c r="D5565" s="27"/>
      <c r="E5565" s="27"/>
      <c r="F5565" s="28"/>
      <c r="G5565" s="29"/>
      <c r="H5565" s="30"/>
      <c r="I5565" s="30"/>
      <c r="J5565" s="30"/>
    </row>
    <row r="5566" spans="1:10" x14ac:dyDescent="0.35">
      <c r="A5566" t="str">
        <f t="shared" si="87"/>
        <v/>
      </c>
      <c r="B5566" s="36"/>
      <c r="C5566" s="31"/>
      <c r="D5566" s="31"/>
      <c r="E5566" s="31"/>
      <c r="F5566" s="32"/>
      <c r="G5566" s="33"/>
      <c r="H5566" s="34"/>
      <c r="I5566" s="34"/>
      <c r="J5566" s="34"/>
    </row>
    <row r="5567" spans="1:10" x14ac:dyDescent="0.35">
      <c r="A5567" t="str">
        <f t="shared" si="87"/>
        <v/>
      </c>
      <c r="B5567" s="35"/>
      <c r="C5567" s="27"/>
      <c r="D5567" s="27"/>
      <c r="E5567" s="27"/>
      <c r="F5567" s="28"/>
      <c r="G5567" s="29"/>
      <c r="H5567" s="30"/>
      <c r="I5567" s="30"/>
      <c r="J5567" s="30"/>
    </row>
    <row r="5568" spans="1:10" x14ac:dyDescent="0.35">
      <c r="A5568" t="str">
        <f t="shared" si="87"/>
        <v/>
      </c>
      <c r="B5568" s="36"/>
      <c r="C5568" s="31"/>
      <c r="D5568" s="31"/>
      <c r="E5568" s="31"/>
      <c r="F5568" s="32"/>
      <c r="G5568" s="33"/>
      <c r="H5568" s="34"/>
      <c r="I5568" s="34"/>
      <c r="J5568" s="34"/>
    </row>
    <row r="5569" spans="1:10" x14ac:dyDescent="0.35">
      <c r="A5569" t="str">
        <f t="shared" si="87"/>
        <v/>
      </c>
      <c r="B5569" s="35"/>
      <c r="C5569" s="27"/>
      <c r="D5569" s="27"/>
      <c r="E5569" s="27"/>
      <c r="F5569" s="28"/>
      <c r="G5569" s="29"/>
      <c r="H5569" s="30"/>
      <c r="I5569" s="30"/>
      <c r="J5569" s="30"/>
    </row>
    <row r="5570" spans="1:10" x14ac:dyDescent="0.35">
      <c r="A5570" t="str">
        <f t="shared" si="87"/>
        <v/>
      </c>
      <c r="B5570" s="36"/>
      <c r="C5570" s="31"/>
      <c r="D5570" s="31"/>
      <c r="E5570" s="31"/>
      <c r="F5570" s="32"/>
      <c r="G5570" s="33"/>
      <c r="H5570" s="34"/>
      <c r="I5570" s="34"/>
      <c r="J5570" s="34"/>
    </row>
    <row r="5571" spans="1:10" x14ac:dyDescent="0.35">
      <c r="A5571" t="str">
        <f t="shared" si="87"/>
        <v/>
      </c>
      <c r="B5571" s="35"/>
      <c r="C5571" s="27"/>
      <c r="D5571" s="27"/>
      <c r="E5571" s="27"/>
      <c r="F5571" s="28"/>
      <c r="G5571" s="29"/>
      <c r="H5571" s="30"/>
      <c r="I5571" s="30"/>
      <c r="J5571" s="30"/>
    </row>
    <row r="5572" spans="1:10" x14ac:dyDescent="0.35">
      <c r="A5572" t="str">
        <f t="shared" si="87"/>
        <v/>
      </c>
      <c r="B5572" s="36"/>
      <c r="C5572" s="31"/>
      <c r="D5572" s="31"/>
      <c r="E5572" s="31"/>
      <c r="F5572" s="32"/>
      <c r="G5572" s="33"/>
      <c r="H5572" s="34"/>
      <c r="I5572" s="34"/>
      <c r="J5572" s="34"/>
    </row>
    <row r="5573" spans="1:10" x14ac:dyDescent="0.35">
      <c r="A5573" t="str">
        <f t="shared" si="87"/>
        <v/>
      </c>
      <c r="B5573" s="35"/>
      <c r="C5573" s="27"/>
      <c r="D5573" s="27"/>
      <c r="E5573" s="27"/>
      <c r="F5573" s="28"/>
      <c r="G5573" s="29"/>
      <c r="H5573" s="30"/>
      <c r="I5573" s="30"/>
      <c r="J5573" s="30"/>
    </row>
    <row r="5574" spans="1:10" x14ac:dyDescent="0.35">
      <c r="A5574" t="str">
        <f t="shared" si="87"/>
        <v/>
      </c>
      <c r="B5574" s="36"/>
      <c r="C5574" s="31"/>
      <c r="D5574" s="31"/>
      <c r="E5574" s="31"/>
      <c r="F5574" s="32"/>
      <c r="G5574" s="33"/>
      <c r="H5574" s="34"/>
      <c r="I5574" s="34"/>
      <c r="J5574" s="34"/>
    </row>
    <row r="5575" spans="1:10" x14ac:dyDescent="0.35">
      <c r="A5575" t="str">
        <f t="shared" si="87"/>
        <v/>
      </c>
      <c r="B5575" s="35"/>
      <c r="C5575" s="27"/>
      <c r="D5575" s="27"/>
      <c r="E5575" s="27"/>
      <c r="F5575" s="28"/>
      <c r="G5575" s="29"/>
      <c r="H5575" s="30"/>
      <c r="I5575" s="30"/>
      <c r="J5575" s="30"/>
    </row>
    <row r="5576" spans="1:10" x14ac:dyDescent="0.35">
      <c r="A5576" t="str">
        <f t="shared" si="87"/>
        <v/>
      </c>
      <c r="B5576" s="36"/>
      <c r="C5576" s="31"/>
      <c r="D5576" s="31"/>
      <c r="E5576" s="31"/>
      <c r="F5576" s="32"/>
      <c r="G5576" s="33"/>
      <c r="H5576" s="34"/>
      <c r="I5576" s="34"/>
      <c r="J5576" s="34"/>
    </row>
    <row r="5577" spans="1:10" x14ac:dyDescent="0.35">
      <c r="A5577" t="str">
        <f t="shared" si="87"/>
        <v/>
      </c>
      <c r="B5577" s="35"/>
      <c r="C5577" s="27"/>
      <c r="D5577" s="27"/>
      <c r="E5577" s="27"/>
      <c r="F5577" s="28"/>
      <c r="G5577" s="29"/>
      <c r="H5577" s="30"/>
      <c r="I5577" s="30"/>
      <c r="J5577" s="30"/>
    </row>
    <row r="5578" spans="1:10" x14ac:dyDescent="0.35">
      <c r="A5578" t="str">
        <f t="shared" si="87"/>
        <v/>
      </c>
      <c r="B5578" s="36"/>
      <c r="C5578" s="31"/>
      <c r="D5578" s="31"/>
      <c r="E5578" s="31"/>
      <c r="F5578" s="32"/>
      <c r="G5578" s="33"/>
      <c r="H5578" s="34"/>
      <c r="I5578" s="34"/>
      <c r="J5578" s="34"/>
    </row>
    <row r="5579" spans="1:10" x14ac:dyDescent="0.35">
      <c r="A5579" t="str">
        <f t="shared" si="87"/>
        <v/>
      </c>
      <c r="B5579" s="35"/>
      <c r="C5579" s="27"/>
      <c r="D5579" s="27"/>
      <c r="E5579" s="27"/>
      <c r="F5579" s="28"/>
      <c r="G5579" s="29"/>
      <c r="H5579" s="30"/>
      <c r="I5579" s="30"/>
      <c r="J5579" s="30"/>
    </row>
    <row r="5580" spans="1:10" x14ac:dyDescent="0.35">
      <c r="A5580" t="str">
        <f t="shared" si="87"/>
        <v/>
      </c>
      <c r="B5580" s="36"/>
      <c r="C5580" s="31"/>
      <c r="D5580" s="31"/>
      <c r="E5580" s="31"/>
      <c r="F5580" s="32"/>
      <c r="G5580" s="33"/>
      <c r="H5580" s="34"/>
      <c r="I5580" s="34"/>
      <c r="J5580" s="34"/>
    </row>
    <row r="5581" spans="1:10" x14ac:dyDescent="0.35">
      <c r="A5581" t="str">
        <f t="shared" si="87"/>
        <v/>
      </c>
      <c r="B5581" s="35"/>
      <c r="C5581" s="27"/>
      <c r="D5581" s="27"/>
      <c r="E5581" s="27"/>
      <c r="F5581" s="28"/>
      <c r="G5581" s="29"/>
      <c r="H5581" s="30"/>
      <c r="I5581" s="30"/>
      <c r="J5581" s="30"/>
    </row>
    <row r="5582" spans="1:10" x14ac:dyDescent="0.35">
      <c r="A5582" t="str">
        <f t="shared" si="87"/>
        <v/>
      </c>
      <c r="B5582" s="36"/>
      <c r="C5582" s="31"/>
      <c r="D5582" s="31"/>
      <c r="E5582" s="31"/>
      <c r="F5582" s="32"/>
      <c r="G5582" s="33"/>
      <c r="H5582" s="34"/>
      <c r="I5582" s="34"/>
      <c r="J5582" s="34"/>
    </row>
    <row r="5583" spans="1:10" x14ac:dyDescent="0.35">
      <c r="A5583" t="str">
        <f t="shared" si="87"/>
        <v/>
      </c>
      <c r="B5583" s="35"/>
      <c r="C5583" s="27"/>
      <c r="D5583" s="27"/>
      <c r="E5583" s="27"/>
      <c r="F5583" s="28"/>
      <c r="G5583" s="29"/>
      <c r="H5583" s="30"/>
      <c r="I5583" s="30"/>
      <c r="J5583" s="30"/>
    </row>
    <row r="5584" spans="1:10" x14ac:dyDescent="0.35">
      <c r="A5584" t="str">
        <f t="shared" si="87"/>
        <v/>
      </c>
      <c r="B5584" s="36"/>
      <c r="C5584" s="31"/>
      <c r="D5584" s="31"/>
      <c r="E5584" s="31"/>
      <c r="F5584" s="32"/>
      <c r="G5584" s="33"/>
      <c r="H5584" s="34"/>
      <c r="I5584" s="34"/>
      <c r="J5584" s="34"/>
    </row>
    <row r="5585" spans="1:10" x14ac:dyDescent="0.35">
      <c r="A5585" t="str">
        <f t="shared" si="87"/>
        <v/>
      </c>
      <c r="B5585" s="35"/>
      <c r="C5585" s="27"/>
      <c r="D5585" s="27"/>
      <c r="E5585" s="27"/>
      <c r="F5585" s="28"/>
      <c r="G5585" s="29"/>
      <c r="H5585" s="30"/>
      <c r="I5585" s="30"/>
      <c r="J5585" s="30"/>
    </row>
    <row r="5586" spans="1:10" x14ac:dyDescent="0.35">
      <c r="A5586" t="str">
        <f t="shared" si="87"/>
        <v/>
      </c>
      <c r="B5586" s="36"/>
      <c r="C5586" s="31"/>
      <c r="D5586" s="31"/>
      <c r="E5586" s="31"/>
      <c r="F5586" s="32"/>
      <c r="G5586" s="33"/>
      <c r="H5586" s="34"/>
      <c r="I5586" s="34"/>
      <c r="J5586" s="34"/>
    </row>
    <row r="5587" spans="1:10" x14ac:dyDescent="0.35">
      <c r="A5587" t="str">
        <f t="shared" ref="A5587:A5650" si="88">CONCATENATE(B5587,C5587,D5587,E5587)</f>
        <v/>
      </c>
      <c r="B5587" s="35"/>
      <c r="C5587" s="27"/>
      <c r="D5587" s="27"/>
      <c r="E5587" s="27"/>
      <c r="F5587" s="28"/>
      <c r="G5587" s="29"/>
      <c r="H5587" s="30"/>
      <c r="I5587" s="30"/>
      <c r="J5587" s="30"/>
    </row>
    <row r="5588" spans="1:10" x14ac:dyDescent="0.35">
      <c r="A5588" t="str">
        <f t="shared" si="88"/>
        <v/>
      </c>
      <c r="B5588" s="36"/>
      <c r="C5588" s="31"/>
      <c r="D5588" s="31"/>
      <c r="E5588" s="31"/>
      <c r="F5588" s="32"/>
      <c r="G5588" s="33"/>
      <c r="H5588" s="34"/>
      <c r="I5588" s="34"/>
      <c r="J5588" s="34"/>
    </row>
    <row r="5589" spans="1:10" x14ac:dyDescent="0.35">
      <c r="A5589" t="str">
        <f t="shared" si="88"/>
        <v/>
      </c>
      <c r="B5589" s="35"/>
      <c r="C5589" s="27"/>
      <c r="D5589" s="27"/>
      <c r="E5589" s="27"/>
      <c r="F5589" s="28"/>
      <c r="G5589" s="29"/>
      <c r="H5589" s="30"/>
      <c r="I5589" s="30"/>
      <c r="J5589" s="30"/>
    </row>
    <row r="5590" spans="1:10" x14ac:dyDescent="0.35">
      <c r="A5590" t="str">
        <f t="shared" si="88"/>
        <v/>
      </c>
      <c r="B5590" s="36"/>
      <c r="C5590" s="31"/>
      <c r="D5590" s="31"/>
      <c r="E5590" s="31"/>
      <c r="F5590" s="32"/>
      <c r="G5590" s="33"/>
      <c r="H5590" s="34"/>
      <c r="I5590" s="34"/>
      <c r="J5590" s="34"/>
    </row>
    <row r="5591" spans="1:10" x14ac:dyDescent="0.35">
      <c r="A5591" t="str">
        <f t="shared" si="88"/>
        <v/>
      </c>
      <c r="B5591" s="35"/>
      <c r="C5591" s="27"/>
      <c r="D5591" s="27"/>
      <c r="E5591" s="27"/>
      <c r="F5591" s="28"/>
      <c r="G5591" s="29"/>
      <c r="H5591" s="30"/>
      <c r="I5591" s="30"/>
      <c r="J5591" s="30"/>
    </row>
    <row r="5592" spans="1:10" x14ac:dyDescent="0.35">
      <c r="A5592" t="str">
        <f t="shared" si="88"/>
        <v/>
      </c>
      <c r="B5592" s="36"/>
      <c r="C5592" s="31"/>
      <c r="D5592" s="31"/>
      <c r="E5592" s="31"/>
      <c r="F5592" s="32"/>
      <c r="G5592" s="33"/>
      <c r="H5592" s="34"/>
      <c r="I5592" s="34"/>
      <c r="J5592" s="34"/>
    </row>
    <row r="5593" spans="1:10" x14ac:dyDescent="0.35">
      <c r="A5593" t="str">
        <f t="shared" si="88"/>
        <v/>
      </c>
      <c r="B5593" s="35"/>
      <c r="C5593" s="27"/>
      <c r="D5593" s="27"/>
      <c r="E5593" s="27"/>
      <c r="F5593" s="28"/>
      <c r="G5593" s="29"/>
      <c r="H5593" s="30"/>
      <c r="I5593" s="30"/>
      <c r="J5593" s="30"/>
    </row>
    <row r="5594" spans="1:10" x14ac:dyDescent="0.35">
      <c r="A5594" t="str">
        <f t="shared" si="88"/>
        <v/>
      </c>
      <c r="B5594" s="36"/>
      <c r="C5594" s="31"/>
      <c r="D5594" s="31"/>
      <c r="E5594" s="31"/>
      <c r="F5594" s="32"/>
      <c r="G5594" s="33"/>
      <c r="H5594" s="34"/>
      <c r="I5594" s="34"/>
      <c r="J5594" s="34"/>
    </row>
    <row r="5595" spans="1:10" x14ac:dyDescent="0.35">
      <c r="A5595" t="str">
        <f t="shared" si="88"/>
        <v/>
      </c>
      <c r="B5595" s="35"/>
      <c r="C5595" s="27"/>
      <c r="D5595" s="27"/>
      <c r="E5595" s="27"/>
      <c r="F5595" s="28"/>
      <c r="G5595" s="29"/>
      <c r="H5595" s="30"/>
      <c r="I5595" s="30"/>
      <c r="J5595" s="30"/>
    </row>
    <row r="5596" spans="1:10" x14ac:dyDescent="0.35">
      <c r="A5596" t="str">
        <f t="shared" si="88"/>
        <v/>
      </c>
      <c r="B5596" s="36"/>
      <c r="C5596" s="31"/>
      <c r="D5596" s="31"/>
      <c r="E5596" s="31"/>
      <c r="F5596" s="32"/>
      <c r="G5596" s="33"/>
      <c r="H5596" s="34"/>
      <c r="I5596" s="34"/>
      <c r="J5596" s="34"/>
    </row>
    <row r="5597" spans="1:10" x14ac:dyDescent="0.35">
      <c r="A5597" t="str">
        <f t="shared" si="88"/>
        <v/>
      </c>
      <c r="B5597" s="35"/>
      <c r="C5597" s="27"/>
      <c r="D5597" s="27"/>
      <c r="E5597" s="27"/>
      <c r="F5597" s="28"/>
      <c r="G5597" s="29"/>
      <c r="H5597" s="30"/>
      <c r="I5597" s="30"/>
      <c r="J5597" s="30"/>
    </row>
    <row r="5598" spans="1:10" x14ac:dyDescent="0.35">
      <c r="A5598" t="str">
        <f t="shared" si="88"/>
        <v/>
      </c>
      <c r="B5598" s="36"/>
      <c r="C5598" s="31"/>
      <c r="D5598" s="31"/>
      <c r="E5598" s="31"/>
      <c r="F5598" s="32"/>
      <c r="G5598" s="33"/>
      <c r="H5598" s="34"/>
      <c r="I5598" s="34"/>
      <c r="J5598" s="34"/>
    </row>
    <row r="5599" spans="1:10" x14ac:dyDescent="0.35">
      <c r="A5599" t="str">
        <f t="shared" si="88"/>
        <v/>
      </c>
      <c r="B5599" s="35"/>
      <c r="C5599" s="27"/>
      <c r="D5599" s="27"/>
      <c r="E5599" s="27"/>
      <c r="F5599" s="28"/>
      <c r="G5599" s="29"/>
      <c r="H5599" s="30"/>
      <c r="I5599" s="30"/>
      <c r="J5599" s="30"/>
    </row>
    <row r="5600" spans="1:10" x14ac:dyDescent="0.35">
      <c r="A5600" t="str">
        <f t="shared" si="88"/>
        <v/>
      </c>
      <c r="B5600" s="36"/>
      <c r="C5600" s="31"/>
      <c r="D5600" s="31"/>
      <c r="E5600" s="31"/>
      <c r="F5600" s="32"/>
      <c r="G5600" s="33"/>
      <c r="H5600" s="34"/>
      <c r="I5600" s="34"/>
      <c r="J5600" s="34"/>
    </row>
    <row r="5601" spans="1:10" x14ac:dyDescent="0.35">
      <c r="A5601" t="str">
        <f t="shared" si="88"/>
        <v/>
      </c>
      <c r="B5601" s="35"/>
      <c r="C5601" s="27"/>
      <c r="D5601" s="27"/>
      <c r="E5601" s="27"/>
      <c r="F5601" s="28"/>
      <c r="G5601" s="29"/>
      <c r="H5601" s="30"/>
      <c r="I5601" s="30"/>
      <c r="J5601" s="30"/>
    </row>
    <row r="5602" spans="1:10" x14ac:dyDescent="0.35">
      <c r="A5602" t="str">
        <f t="shared" si="88"/>
        <v/>
      </c>
      <c r="B5602" s="36"/>
      <c r="C5602" s="31"/>
      <c r="D5602" s="31"/>
      <c r="E5602" s="31"/>
      <c r="F5602" s="32"/>
      <c r="G5602" s="33"/>
      <c r="H5602" s="34"/>
      <c r="I5602" s="34"/>
      <c r="J5602" s="34"/>
    </row>
    <row r="5603" spans="1:10" x14ac:dyDescent="0.35">
      <c r="A5603" t="str">
        <f t="shared" si="88"/>
        <v/>
      </c>
      <c r="B5603" s="35"/>
      <c r="C5603" s="27"/>
      <c r="D5603" s="27"/>
      <c r="E5603" s="27"/>
      <c r="F5603" s="28"/>
      <c r="G5603" s="29"/>
      <c r="H5603" s="30"/>
      <c r="I5603" s="30"/>
      <c r="J5603" s="30"/>
    </row>
    <row r="5604" spans="1:10" x14ac:dyDescent="0.35">
      <c r="A5604" t="str">
        <f t="shared" si="88"/>
        <v/>
      </c>
      <c r="B5604" s="36"/>
      <c r="C5604" s="31"/>
      <c r="D5604" s="31"/>
      <c r="E5604" s="31"/>
      <c r="F5604" s="32"/>
      <c r="G5604" s="33"/>
      <c r="H5604" s="34"/>
      <c r="I5604" s="34"/>
      <c r="J5604" s="34"/>
    </row>
    <row r="5605" spans="1:10" x14ac:dyDescent="0.35">
      <c r="A5605" t="str">
        <f t="shared" si="88"/>
        <v/>
      </c>
      <c r="B5605" s="35"/>
      <c r="C5605" s="27"/>
      <c r="D5605" s="27"/>
      <c r="E5605" s="27"/>
      <c r="F5605" s="28"/>
      <c r="G5605" s="29"/>
      <c r="H5605" s="30"/>
      <c r="I5605" s="30"/>
      <c r="J5605" s="30"/>
    </row>
    <row r="5606" spans="1:10" x14ac:dyDescent="0.35">
      <c r="A5606" t="str">
        <f t="shared" si="88"/>
        <v/>
      </c>
      <c r="B5606" s="36"/>
      <c r="C5606" s="31"/>
      <c r="D5606" s="31"/>
      <c r="E5606" s="31"/>
      <c r="F5606" s="32"/>
      <c r="G5606" s="33"/>
      <c r="H5606" s="34"/>
      <c r="I5606" s="34"/>
      <c r="J5606" s="34"/>
    </row>
    <row r="5607" spans="1:10" x14ac:dyDescent="0.35">
      <c r="A5607" t="str">
        <f t="shared" si="88"/>
        <v/>
      </c>
      <c r="B5607" s="35"/>
      <c r="C5607" s="27"/>
      <c r="D5607" s="27"/>
      <c r="E5607" s="27"/>
      <c r="F5607" s="28"/>
      <c r="G5607" s="29"/>
      <c r="H5607" s="30"/>
      <c r="I5607" s="30"/>
      <c r="J5607" s="30"/>
    </row>
    <row r="5608" spans="1:10" x14ac:dyDescent="0.35">
      <c r="A5608" t="str">
        <f t="shared" si="88"/>
        <v/>
      </c>
      <c r="B5608" s="36"/>
      <c r="C5608" s="31"/>
      <c r="D5608" s="31"/>
      <c r="E5608" s="31"/>
      <c r="F5608" s="32"/>
      <c r="G5608" s="33"/>
      <c r="H5608" s="34"/>
      <c r="I5608" s="34"/>
      <c r="J5608" s="34"/>
    </row>
    <row r="5609" spans="1:10" x14ac:dyDescent="0.35">
      <c r="A5609" t="str">
        <f t="shared" si="88"/>
        <v/>
      </c>
      <c r="B5609" s="35"/>
      <c r="C5609" s="27"/>
      <c r="D5609" s="27"/>
      <c r="E5609" s="27"/>
      <c r="F5609" s="28"/>
      <c r="G5609" s="29"/>
      <c r="H5609" s="30"/>
      <c r="I5609" s="30"/>
      <c r="J5609" s="30"/>
    </row>
    <row r="5610" spans="1:10" x14ac:dyDescent="0.35">
      <c r="A5610" t="str">
        <f t="shared" si="88"/>
        <v/>
      </c>
      <c r="B5610" s="36"/>
      <c r="C5610" s="31"/>
      <c r="D5610" s="31"/>
      <c r="E5610" s="31"/>
      <c r="F5610" s="32"/>
      <c r="G5610" s="33"/>
      <c r="H5610" s="34"/>
      <c r="I5610" s="34"/>
      <c r="J5610" s="34"/>
    </row>
    <row r="5611" spans="1:10" x14ac:dyDescent="0.35">
      <c r="A5611" t="str">
        <f t="shared" si="88"/>
        <v/>
      </c>
      <c r="B5611" s="35"/>
      <c r="C5611" s="27"/>
      <c r="D5611" s="27"/>
      <c r="E5611" s="27"/>
      <c r="F5611" s="28"/>
      <c r="G5611" s="29"/>
      <c r="H5611" s="30"/>
      <c r="I5611" s="30"/>
      <c r="J5611" s="30"/>
    </row>
    <row r="5612" spans="1:10" x14ac:dyDescent="0.35">
      <c r="A5612" t="str">
        <f t="shared" si="88"/>
        <v/>
      </c>
      <c r="B5612" s="36"/>
      <c r="C5612" s="31"/>
      <c r="D5612" s="31"/>
      <c r="E5612" s="31"/>
      <c r="F5612" s="32"/>
      <c r="G5612" s="33"/>
      <c r="H5612" s="34"/>
      <c r="I5612" s="34"/>
      <c r="J5612" s="34"/>
    </row>
    <row r="5613" spans="1:10" x14ac:dyDescent="0.35">
      <c r="A5613" t="str">
        <f t="shared" si="88"/>
        <v/>
      </c>
      <c r="B5613" s="35"/>
      <c r="C5613" s="27"/>
      <c r="D5613" s="27"/>
      <c r="E5613" s="27"/>
      <c r="F5613" s="28"/>
      <c r="G5613" s="29"/>
      <c r="H5613" s="30"/>
      <c r="I5613" s="30"/>
      <c r="J5613" s="30"/>
    </row>
    <row r="5614" spans="1:10" x14ac:dyDescent="0.35">
      <c r="A5614" t="str">
        <f t="shared" si="88"/>
        <v/>
      </c>
      <c r="B5614" s="36"/>
      <c r="C5614" s="31"/>
      <c r="D5614" s="31"/>
      <c r="E5614" s="31"/>
      <c r="F5614" s="32"/>
      <c r="G5614" s="33"/>
      <c r="H5614" s="34"/>
      <c r="I5614" s="34"/>
      <c r="J5614" s="34"/>
    </row>
    <row r="5615" spans="1:10" x14ac:dyDescent="0.35">
      <c r="A5615" t="str">
        <f t="shared" si="88"/>
        <v/>
      </c>
      <c r="B5615" s="35"/>
      <c r="C5615" s="27"/>
      <c r="D5615" s="27"/>
      <c r="E5615" s="27"/>
      <c r="F5615" s="28"/>
      <c r="G5615" s="29"/>
      <c r="H5615" s="30"/>
      <c r="I5615" s="30"/>
      <c r="J5615" s="30"/>
    </row>
    <row r="5616" spans="1:10" x14ac:dyDescent="0.35">
      <c r="A5616" t="str">
        <f t="shared" si="88"/>
        <v/>
      </c>
      <c r="B5616" s="36"/>
      <c r="C5616" s="31"/>
      <c r="D5616" s="31"/>
      <c r="E5616" s="31"/>
      <c r="F5616" s="32"/>
      <c r="G5616" s="33"/>
      <c r="H5616" s="34"/>
      <c r="I5616" s="34"/>
      <c r="J5616" s="34"/>
    </row>
    <row r="5617" spans="1:10" x14ac:dyDescent="0.35">
      <c r="A5617" t="str">
        <f t="shared" si="88"/>
        <v/>
      </c>
      <c r="B5617" s="35"/>
      <c r="C5617" s="27"/>
      <c r="D5617" s="27"/>
      <c r="E5617" s="27"/>
      <c r="F5617" s="28"/>
      <c r="G5617" s="29"/>
      <c r="H5617" s="30"/>
      <c r="I5617" s="30"/>
      <c r="J5617" s="30"/>
    </row>
    <row r="5618" spans="1:10" x14ac:dyDescent="0.35">
      <c r="A5618" t="str">
        <f t="shared" si="88"/>
        <v/>
      </c>
      <c r="B5618" s="36"/>
      <c r="C5618" s="31"/>
      <c r="D5618" s="31"/>
      <c r="E5618" s="31"/>
      <c r="F5618" s="32"/>
      <c r="G5618" s="33"/>
      <c r="H5618" s="34"/>
      <c r="I5618" s="34"/>
      <c r="J5618" s="34"/>
    </row>
    <row r="5619" spans="1:10" x14ac:dyDescent="0.35">
      <c r="A5619" t="str">
        <f t="shared" si="88"/>
        <v/>
      </c>
      <c r="B5619" s="35"/>
      <c r="C5619" s="27"/>
      <c r="D5619" s="27"/>
      <c r="E5619" s="27"/>
      <c r="F5619" s="28"/>
      <c r="G5619" s="29"/>
      <c r="H5619" s="30"/>
      <c r="I5619" s="30"/>
      <c r="J5619" s="30"/>
    </row>
    <row r="5620" spans="1:10" x14ac:dyDescent="0.35">
      <c r="A5620" t="str">
        <f t="shared" si="88"/>
        <v/>
      </c>
      <c r="B5620" s="36"/>
      <c r="C5620" s="31"/>
      <c r="D5620" s="31"/>
      <c r="E5620" s="31"/>
      <c r="F5620" s="32"/>
      <c r="G5620" s="33"/>
      <c r="H5620" s="34"/>
      <c r="I5620" s="34"/>
      <c r="J5620" s="34"/>
    </row>
    <row r="5621" spans="1:10" x14ac:dyDescent="0.35">
      <c r="A5621" t="str">
        <f t="shared" si="88"/>
        <v/>
      </c>
      <c r="B5621" s="35"/>
      <c r="C5621" s="27"/>
      <c r="D5621" s="27"/>
      <c r="E5621" s="27"/>
      <c r="F5621" s="28"/>
      <c r="G5621" s="29"/>
      <c r="H5621" s="30"/>
      <c r="I5621" s="30"/>
      <c r="J5621" s="30"/>
    </row>
    <row r="5622" spans="1:10" x14ac:dyDescent="0.35">
      <c r="A5622" t="str">
        <f t="shared" si="88"/>
        <v/>
      </c>
      <c r="B5622" s="36"/>
      <c r="C5622" s="31"/>
      <c r="D5622" s="31"/>
      <c r="E5622" s="31"/>
      <c r="F5622" s="32"/>
      <c r="G5622" s="33"/>
      <c r="H5622" s="34"/>
      <c r="I5622" s="34"/>
      <c r="J5622" s="34"/>
    </row>
    <row r="5623" spans="1:10" x14ac:dyDescent="0.35">
      <c r="A5623" t="str">
        <f t="shared" si="88"/>
        <v/>
      </c>
      <c r="B5623" s="35"/>
      <c r="C5623" s="27"/>
      <c r="D5623" s="27"/>
      <c r="E5623" s="27"/>
      <c r="F5623" s="28"/>
      <c r="G5623" s="29"/>
      <c r="H5623" s="30"/>
      <c r="I5623" s="30"/>
      <c r="J5623" s="30"/>
    </row>
    <row r="5624" spans="1:10" x14ac:dyDescent="0.35">
      <c r="A5624" t="str">
        <f t="shared" si="88"/>
        <v/>
      </c>
      <c r="B5624" s="36"/>
      <c r="C5624" s="31"/>
      <c r="D5624" s="31"/>
      <c r="E5624" s="31"/>
      <c r="F5624" s="32"/>
      <c r="G5624" s="33"/>
      <c r="H5624" s="34"/>
      <c r="I5624" s="34"/>
      <c r="J5624" s="34"/>
    </row>
    <row r="5625" spans="1:10" x14ac:dyDescent="0.35">
      <c r="A5625" t="str">
        <f t="shared" si="88"/>
        <v/>
      </c>
      <c r="B5625" s="35"/>
      <c r="C5625" s="27"/>
      <c r="D5625" s="27"/>
      <c r="E5625" s="27"/>
      <c r="F5625" s="28"/>
      <c r="G5625" s="29"/>
      <c r="H5625" s="30"/>
      <c r="I5625" s="30"/>
      <c r="J5625" s="30"/>
    </row>
    <row r="5626" spans="1:10" x14ac:dyDescent="0.35">
      <c r="A5626" t="str">
        <f t="shared" si="88"/>
        <v/>
      </c>
      <c r="B5626" s="36"/>
      <c r="C5626" s="31"/>
      <c r="D5626" s="31"/>
      <c r="E5626" s="31"/>
      <c r="F5626" s="32"/>
      <c r="G5626" s="33"/>
      <c r="H5626" s="34"/>
      <c r="I5626" s="34"/>
      <c r="J5626" s="34"/>
    </row>
    <row r="5627" spans="1:10" x14ac:dyDescent="0.35">
      <c r="A5627" t="str">
        <f t="shared" si="88"/>
        <v/>
      </c>
      <c r="B5627" s="35"/>
      <c r="C5627" s="27"/>
      <c r="D5627" s="27"/>
      <c r="E5627" s="27"/>
      <c r="F5627" s="28"/>
      <c r="G5627" s="29"/>
      <c r="H5627" s="30"/>
      <c r="I5627" s="30"/>
      <c r="J5627" s="30"/>
    </row>
    <row r="5628" spans="1:10" x14ac:dyDescent="0.35">
      <c r="A5628" t="str">
        <f t="shared" si="88"/>
        <v/>
      </c>
      <c r="B5628" s="36"/>
      <c r="C5628" s="31"/>
      <c r="D5628" s="31"/>
      <c r="E5628" s="31"/>
      <c r="F5628" s="32"/>
      <c r="G5628" s="33"/>
      <c r="H5628" s="34"/>
      <c r="I5628" s="34"/>
      <c r="J5628" s="34"/>
    </row>
    <row r="5629" spans="1:10" x14ac:dyDescent="0.35">
      <c r="A5629" t="str">
        <f t="shared" si="88"/>
        <v/>
      </c>
      <c r="B5629" s="35"/>
      <c r="C5629" s="27"/>
      <c r="D5629" s="27"/>
      <c r="E5629" s="27"/>
      <c r="F5629" s="28"/>
      <c r="G5629" s="29"/>
      <c r="H5629" s="30"/>
      <c r="I5629" s="30"/>
      <c r="J5629" s="30"/>
    </row>
    <row r="5630" spans="1:10" x14ac:dyDescent="0.35">
      <c r="A5630" t="str">
        <f t="shared" si="88"/>
        <v/>
      </c>
      <c r="B5630" s="36"/>
      <c r="C5630" s="31"/>
      <c r="D5630" s="31"/>
      <c r="E5630" s="31"/>
      <c r="F5630" s="32"/>
      <c r="G5630" s="33"/>
      <c r="H5630" s="34"/>
      <c r="I5630" s="34"/>
      <c r="J5630" s="34"/>
    </row>
    <row r="5631" spans="1:10" x14ac:dyDescent="0.35">
      <c r="A5631" t="str">
        <f t="shared" si="88"/>
        <v/>
      </c>
      <c r="B5631" s="35"/>
      <c r="C5631" s="27"/>
      <c r="D5631" s="27"/>
      <c r="E5631" s="27"/>
      <c r="F5631" s="28"/>
      <c r="G5631" s="29"/>
      <c r="H5631" s="30"/>
      <c r="I5631" s="30"/>
      <c r="J5631" s="30"/>
    </row>
    <row r="5632" spans="1:10" x14ac:dyDescent="0.35">
      <c r="A5632" t="str">
        <f t="shared" si="88"/>
        <v/>
      </c>
      <c r="B5632" s="36"/>
      <c r="C5632" s="31"/>
      <c r="D5632" s="31"/>
      <c r="E5632" s="31"/>
      <c r="F5632" s="32"/>
      <c r="G5632" s="33"/>
      <c r="H5632" s="34"/>
      <c r="I5632" s="34"/>
      <c r="J5632" s="34"/>
    </row>
    <row r="5633" spans="1:10" x14ac:dyDescent="0.35">
      <c r="A5633" t="str">
        <f t="shared" si="88"/>
        <v/>
      </c>
      <c r="B5633" s="35"/>
      <c r="C5633" s="27"/>
      <c r="D5633" s="27"/>
      <c r="E5633" s="27"/>
      <c r="F5633" s="28"/>
      <c r="G5633" s="29"/>
      <c r="H5633" s="30"/>
      <c r="I5633" s="30"/>
      <c r="J5633" s="30"/>
    </row>
    <row r="5634" spans="1:10" x14ac:dyDescent="0.35">
      <c r="A5634" t="str">
        <f t="shared" si="88"/>
        <v/>
      </c>
      <c r="B5634" s="36"/>
      <c r="C5634" s="31"/>
      <c r="D5634" s="31"/>
      <c r="E5634" s="31"/>
      <c r="F5634" s="32"/>
      <c r="G5634" s="33"/>
      <c r="H5634" s="34"/>
      <c r="I5634" s="34"/>
      <c r="J5634" s="34"/>
    </row>
    <row r="5635" spans="1:10" x14ac:dyDescent="0.35">
      <c r="A5635" t="str">
        <f t="shared" si="88"/>
        <v/>
      </c>
      <c r="B5635" s="35"/>
      <c r="C5635" s="27"/>
      <c r="D5635" s="27"/>
      <c r="E5635" s="27"/>
      <c r="F5635" s="28"/>
      <c r="G5635" s="29"/>
      <c r="H5635" s="30"/>
      <c r="I5635" s="30"/>
      <c r="J5635" s="30"/>
    </row>
    <row r="5636" spans="1:10" x14ac:dyDescent="0.35">
      <c r="A5636" t="str">
        <f t="shared" si="88"/>
        <v/>
      </c>
      <c r="B5636" s="36"/>
      <c r="C5636" s="31"/>
      <c r="D5636" s="31"/>
      <c r="E5636" s="31"/>
      <c r="F5636" s="32"/>
      <c r="G5636" s="33"/>
      <c r="H5636" s="34"/>
      <c r="I5636" s="34"/>
      <c r="J5636" s="34"/>
    </row>
    <row r="5637" spans="1:10" x14ac:dyDescent="0.35">
      <c r="A5637" t="str">
        <f t="shared" si="88"/>
        <v/>
      </c>
      <c r="B5637" s="35"/>
      <c r="C5637" s="27"/>
      <c r="D5637" s="27"/>
      <c r="E5637" s="27"/>
      <c r="F5637" s="28"/>
      <c r="G5637" s="29"/>
      <c r="H5637" s="30"/>
      <c r="I5637" s="30"/>
      <c r="J5637" s="30"/>
    </row>
    <row r="5638" spans="1:10" x14ac:dyDescent="0.35">
      <c r="A5638" t="str">
        <f t="shared" si="88"/>
        <v/>
      </c>
      <c r="B5638" s="36"/>
      <c r="C5638" s="31"/>
      <c r="D5638" s="31"/>
      <c r="E5638" s="31"/>
      <c r="F5638" s="32"/>
      <c r="G5638" s="33"/>
      <c r="H5638" s="34"/>
      <c r="I5638" s="34"/>
      <c r="J5638" s="34"/>
    </row>
    <row r="5639" spans="1:10" x14ac:dyDescent="0.35">
      <c r="A5639" t="str">
        <f t="shared" si="88"/>
        <v/>
      </c>
      <c r="B5639" s="35"/>
      <c r="C5639" s="27"/>
      <c r="D5639" s="27"/>
      <c r="E5639" s="27"/>
      <c r="F5639" s="28"/>
      <c r="G5639" s="29"/>
      <c r="H5639" s="30"/>
      <c r="I5639" s="30"/>
      <c r="J5639" s="30"/>
    </row>
    <row r="5640" spans="1:10" x14ac:dyDescent="0.35">
      <c r="A5640" t="str">
        <f t="shared" si="88"/>
        <v/>
      </c>
      <c r="B5640" s="36"/>
      <c r="C5640" s="31"/>
      <c r="D5640" s="31"/>
      <c r="E5640" s="31"/>
      <c r="F5640" s="32"/>
      <c r="G5640" s="33"/>
      <c r="H5640" s="34"/>
      <c r="I5640" s="34"/>
      <c r="J5640" s="34"/>
    </row>
    <row r="5641" spans="1:10" x14ac:dyDescent="0.35">
      <c r="A5641" t="str">
        <f t="shared" si="88"/>
        <v/>
      </c>
      <c r="B5641" s="35"/>
      <c r="C5641" s="27"/>
      <c r="D5641" s="27"/>
      <c r="E5641" s="27"/>
      <c r="F5641" s="28"/>
      <c r="G5641" s="29"/>
      <c r="H5641" s="30"/>
      <c r="I5641" s="30"/>
      <c r="J5641" s="30"/>
    </row>
    <row r="5642" spans="1:10" x14ac:dyDescent="0.35">
      <c r="A5642" t="str">
        <f t="shared" si="88"/>
        <v/>
      </c>
      <c r="B5642" s="36"/>
      <c r="C5642" s="31"/>
      <c r="D5642" s="31"/>
      <c r="E5642" s="31"/>
      <c r="F5642" s="32"/>
      <c r="G5642" s="33"/>
      <c r="H5642" s="34"/>
      <c r="I5642" s="34"/>
      <c r="J5642" s="34"/>
    </row>
    <row r="5643" spans="1:10" x14ac:dyDescent="0.35">
      <c r="A5643" t="str">
        <f t="shared" si="88"/>
        <v/>
      </c>
      <c r="B5643" s="35"/>
      <c r="C5643" s="27"/>
      <c r="D5643" s="27"/>
      <c r="E5643" s="27"/>
      <c r="F5643" s="28"/>
      <c r="G5643" s="29"/>
      <c r="H5643" s="30"/>
      <c r="I5643" s="30"/>
      <c r="J5643" s="30"/>
    </row>
    <row r="5644" spans="1:10" x14ac:dyDescent="0.35">
      <c r="A5644" t="str">
        <f t="shared" si="88"/>
        <v/>
      </c>
      <c r="B5644" s="36"/>
      <c r="C5644" s="31"/>
      <c r="D5644" s="31"/>
      <c r="E5644" s="31"/>
      <c r="F5644" s="32"/>
      <c r="G5644" s="33"/>
      <c r="H5644" s="34"/>
      <c r="I5644" s="34"/>
      <c r="J5644" s="34"/>
    </row>
    <row r="5645" spans="1:10" x14ac:dyDescent="0.35">
      <c r="A5645" t="str">
        <f t="shared" si="88"/>
        <v/>
      </c>
      <c r="B5645" s="35"/>
      <c r="C5645" s="27"/>
      <c r="D5645" s="27"/>
      <c r="E5645" s="27"/>
      <c r="F5645" s="28"/>
      <c r="G5645" s="29"/>
      <c r="H5645" s="30"/>
      <c r="I5645" s="30"/>
      <c r="J5645" s="30"/>
    </row>
    <row r="5646" spans="1:10" x14ac:dyDescent="0.35">
      <c r="A5646" t="str">
        <f t="shared" si="88"/>
        <v/>
      </c>
      <c r="B5646" s="36"/>
      <c r="C5646" s="31"/>
      <c r="D5646" s="31"/>
      <c r="E5646" s="31"/>
      <c r="F5646" s="32"/>
      <c r="G5646" s="33"/>
      <c r="H5646" s="34"/>
      <c r="I5646" s="34"/>
      <c r="J5646" s="34"/>
    </row>
    <row r="5647" spans="1:10" x14ac:dyDescent="0.35">
      <c r="A5647" t="str">
        <f t="shared" si="88"/>
        <v/>
      </c>
      <c r="B5647" s="35"/>
      <c r="C5647" s="27"/>
      <c r="D5647" s="27"/>
      <c r="E5647" s="27"/>
      <c r="F5647" s="28"/>
      <c r="G5647" s="29"/>
      <c r="H5647" s="30"/>
      <c r="I5647" s="30"/>
      <c r="J5647" s="30"/>
    </row>
    <row r="5648" spans="1:10" x14ac:dyDescent="0.35">
      <c r="A5648" t="str">
        <f t="shared" si="88"/>
        <v/>
      </c>
      <c r="B5648" s="36"/>
      <c r="C5648" s="31"/>
      <c r="D5648" s="31"/>
      <c r="E5648" s="31"/>
      <c r="F5648" s="32"/>
      <c r="G5648" s="33"/>
      <c r="H5648" s="34"/>
      <c r="I5648" s="34"/>
      <c r="J5648" s="34"/>
    </row>
    <row r="5649" spans="1:10" x14ac:dyDescent="0.35">
      <c r="A5649" t="str">
        <f t="shared" si="88"/>
        <v/>
      </c>
      <c r="B5649" s="35"/>
      <c r="C5649" s="27"/>
      <c r="D5649" s="27"/>
      <c r="E5649" s="27"/>
      <c r="F5649" s="28"/>
      <c r="G5649" s="29"/>
      <c r="H5649" s="30"/>
      <c r="I5649" s="30"/>
      <c r="J5649" s="30"/>
    </row>
    <row r="5650" spans="1:10" x14ac:dyDescent="0.35">
      <c r="A5650" t="str">
        <f t="shared" si="88"/>
        <v/>
      </c>
      <c r="B5650" s="36"/>
      <c r="C5650" s="31"/>
      <c r="D5650" s="31"/>
      <c r="E5650" s="31"/>
      <c r="F5650" s="32"/>
      <c r="G5650" s="33"/>
      <c r="H5650" s="34"/>
      <c r="I5650" s="34"/>
      <c r="J5650" s="34"/>
    </row>
    <row r="5651" spans="1:10" x14ac:dyDescent="0.35">
      <c r="A5651" t="str">
        <f t="shared" ref="A5651:A5714" si="89">CONCATENATE(B5651,C5651,D5651,E5651)</f>
        <v/>
      </c>
      <c r="B5651" s="35"/>
      <c r="C5651" s="27"/>
      <c r="D5651" s="27"/>
      <c r="E5651" s="27"/>
      <c r="F5651" s="28"/>
      <c r="G5651" s="29"/>
      <c r="H5651" s="30"/>
      <c r="I5651" s="30"/>
      <c r="J5651" s="30"/>
    </row>
    <row r="5652" spans="1:10" x14ac:dyDescent="0.35">
      <c r="A5652" t="str">
        <f t="shared" si="89"/>
        <v/>
      </c>
      <c r="B5652" s="36"/>
      <c r="C5652" s="31"/>
      <c r="D5652" s="31"/>
      <c r="E5652" s="31"/>
      <c r="F5652" s="32"/>
      <c r="G5652" s="33"/>
      <c r="H5652" s="34"/>
      <c r="I5652" s="34"/>
      <c r="J5652" s="34"/>
    </row>
    <row r="5653" spans="1:10" x14ac:dyDescent="0.35">
      <c r="A5653" t="str">
        <f t="shared" si="89"/>
        <v/>
      </c>
      <c r="B5653" s="35"/>
      <c r="C5653" s="27"/>
      <c r="D5653" s="27"/>
      <c r="E5653" s="27"/>
      <c r="F5653" s="28"/>
      <c r="G5653" s="29"/>
      <c r="H5653" s="30"/>
      <c r="I5653" s="30"/>
      <c r="J5653" s="30"/>
    </row>
    <row r="5654" spans="1:10" x14ac:dyDescent="0.35">
      <c r="A5654" t="str">
        <f t="shared" si="89"/>
        <v/>
      </c>
      <c r="B5654" s="36"/>
      <c r="C5654" s="31"/>
      <c r="D5654" s="31"/>
      <c r="E5654" s="31"/>
      <c r="F5654" s="32"/>
      <c r="G5654" s="33"/>
      <c r="H5654" s="34"/>
      <c r="I5654" s="34"/>
      <c r="J5654" s="34"/>
    </row>
    <row r="5655" spans="1:10" x14ac:dyDescent="0.35">
      <c r="A5655" t="str">
        <f t="shared" si="89"/>
        <v/>
      </c>
      <c r="B5655" s="35"/>
      <c r="C5655" s="27"/>
      <c r="D5655" s="27"/>
      <c r="E5655" s="27"/>
      <c r="F5655" s="28"/>
      <c r="G5655" s="29"/>
      <c r="H5655" s="30"/>
      <c r="I5655" s="30"/>
      <c r="J5655" s="30"/>
    </row>
    <row r="5656" spans="1:10" x14ac:dyDescent="0.35">
      <c r="A5656" t="str">
        <f t="shared" si="89"/>
        <v/>
      </c>
      <c r="B5656" s="36"/>
      <c r="C5656" s="31"/>
      <c r="D5656" s="31"/>
      <c r="E5656" s="31"/>
      <c r="F5656" s="32"/>
      <c r="G5656" s="33"/>
      <c r="H5656" s="34"/>
      <c r="I5656" s="34"/>
      <c r="J5656" s="34"/>
    </row>
    <row r="5657" spans="1:10" x14ac:dyDescent="0.35">
      <c r="A5657" t="str">
        <f t="shared" si="89"/>
        <v/>
      </c>
      <c r="B5657" s="35"/>
      <c r="C5657" s="27"/>
      <c r="D5657" s="27"/>
      <c r="E5657" s="27"/>
      <c r="F5657" s="28"/>
      <c r="G5657" s="29"/>
      <c r="H5657" s="30"/>
      <c r="I5657" s="30"/>
      <c r="J5657" s="30"/>
    </row>
    <row r="5658" spans="1:10" x14ac:dyDescent="0.35">
      <c r="A5658" t="str">
        <f t="shared" si="89"/>
        <v/>
      </c>
      <c r="B5658" s="36"/>
      <c r="C5658" s="31"/>
      <c r="D5658" s="31"/>
      <c r="E5658" s="31"/>
      <c r="F5658" s="32"/>
      <c r="G5658" s="33"/>
      <c r="H5658" s="34"/>
      <c r="I5658" s="34"/>
      <c r="J5658" s="34"/>
    </row>
    <row r="5659" spans="1:10" x14ac:dyDescent="0.35">
      <c r="A5659" t="str">
        <f t="shared" si="89"/>
        <v/>
      </c>
      <c r="B5659" s="35"/>
      <c r="C5659" s="27"/>
      <c r="D5659" s="27"/>
      <c r="E5659" s="27"/>
      <c r="F5659" s="28"/>
      <c r="G5659" s="29"/>
      <c r="H5659" s="30"/>
      <c r="I5659" s="30"/>
      <c r="J5659" s="30"/>
    </row>
    <row r="5660" spans="1:10" x14ac:dyDescent="0.35">
      <c r="A5660" t="str">
        <f t="shared" si="89"/>
        <v/>
      </c>
      <c r="B5660" s="36"/>
      <c r="C5660" s="31"/>
      <c r="D5660" s="31"/>
      <c r="E5660" s="31"/>
      <c r="F5660" s="32"/>
      <c r="G5660" s="33"/>
      <c r="H5660" s="34"/>
      <c r="I5660" s="34"/>
      <c r="J5660" s="34"/>
    </row>
    <row r="5661" spans="1:10" x14ac:dyDescent="0.35">
      <c r="A5661" t="str">
        <f t="shared" si="89"/>
        <v/>
      </c>
      <c r="B5661" s="35"/>
      <c r="C5661" s="27"/>
      <c r="D5661" s="27"/>
      <c r="E5661" s="27"/>
      <c r="F5661" s="28"/>
      <c r="G5661" s="29"/>
      <c r="H5661" s="30"/>
      <c r="I5661" s="30"/>
      <c r="J5661" s="30"/>
    </row>
    <row r="5662" spans="1:10" x14ac:dyDescent="0.35">
      <c r="A5662" t="str">
        <f t="shared" si="89"/>
        <v/>
      </c>
      <c r="B5662" s="36"/>
      <c r="C5662" s="31"/>
      <c r="D5662" s="31"/>
      <c r="E5662" s="31"/>
      <c r="F5662" s="32"/>
      <c r="G5662" s="33"/>
      <c r="H5662" s="34"/>
      <c r="I5662" s="34"/>
      <c r="J5662" s="34"/>
    </row>
    <row r="5663" spans="1:10" x14ac:dyDescent="0.35">
      <c r="A5663" t="str">
        <f t="shared" si="89"/>
        <v/>
      </c>
      <c r="B5663" s="35"/>
      <c r="C5663" s="27"/>
      <c r="D5663" s="27"/>
      <c r="E5663" s="27"/>
      <c r="F5663" s="28"/>
      <c r="G5663" s="29"/>
      <c r="H5663" s="30"/>
      <c r="I5663" s="30"/>
      <c r="J5663" s="30"/>
    </row>
    <row r="5664" spans="1:10" x14ac:dyDescent="0.35">
      <c r="A5664" t="str">
        <f t="shared" si="89"/>
        <v/>
      </c>
      <c r="B5664" s="36"/>
      <c r="C5664" s="31"/>
      <c r="D5664" s="31"/>
      <c r="E5664" s="31"/>
      <c r="F5664" s="32"/>
      <c r="G5664" s="33"/>
      <c r="H5664" s="34"/>
      <c r="I5664" s="34"/>
      <c r="J5664" s="34"/>
    </row>
    <row r="5665" spans="1:10" x14ac:dyDescent="0.35">
      <c r="A5665" t="str">
        <f t="shared" si="89"/>
        <v/>
      </c>
      <c r="B5665" s="35"/>
      <c r="C5665" s="27"/>
      <c r="D5665" s="27"/>
      <c r="E5665" s="27"/>
      <c r="F5665" s="28"/>
      <c r="G5665" s="29"/>
      <c r="H5665" s="30"/>
      <c r="I5665" s="30"/>
      <c r="J5665" s="30"/>
    </row>
    <row r="5666" spans="1:10" x14ac:dyDescent="0.35">
      <c r="A5666" t="str">
        <f t="shared" si="89"/>
        <v/>
      </c>
      <c r="B5666" s="36"/>
      <c r="C5666" s="31"/>
      <c r="D5666" s="31"/>
      <c r="E5666" s="31"/>
      <c r="F5666" s="32"/>
      <c r="G5666" s="33"/>
      <c r="H5666" s="34"/>
      <c r="I5666" s="34"/>
      <c r="J5666" s="34"/>
    </row>
    <row r="5667" spans="1:10" x14ac:dyDescent="0.35">
      <c r="A5667" t="str">
        <f t="shared" si="89"/>
        <v/>
      </c>
      <c r="B5667" s="35"/>
      <c r="C5667" s="27"/>
      <c r="D5667" s="27"/>
      <c r="E5667" s="27"/>
      <c r="F5667" s="28"/>
      <c r="G5667" s="29"/>
      <c r="H5667" s="30"/>
      <c r="I5667" s="30"/>
      <c r="J5667" s="30"/>
    </row>
    <row r="5668" spans="1:10" x14ac:dyDescent="0.35">
      <c r="A5668" t="str">
        <f t="shared" si="89"/>
        <v/>
      </c>
      <c r="B5668" s="36"/>
      <c r="C5668" s="31"/>
      <c r="D5668" s="31"/>
      <c r="E5668" s="31"/>
      <c r="F5668" s="32"/>
      <c r="G5668" s="33"/>
      <c r="H5668" s="34"/>
      <c r="I5668" s="34"/>
      <c r="J5668" s="34"/>
    </row>
    <row r="5669" spans="1:10" x14ac:dyDescent="0.35">
      <c r="A5669" t="str">
        <f t="shared" si="89"/>
        <v/>
      </c>
      <c r="B5669" s="35"/>
      <c r="C5669" s="27"/>
      <c r="D5669" s="27"/>
      <c r="E5669" s="27"/>
      <c r="F5669" s="28"/>
      <c r="G5669" s="29"/>
      <c r="H5669" s="30"/>
      <c r="I5669" s="30"/>
      <c r="J5669" s="30"/>
    </row>
    <row r="5670" spans="1:10" x14ac:dyDescent="0.35">
      <c r="A5670" t="str">
        <f t="shared" si="89"/>
        <v/>
      </c>
      <c r="B5670" s="36"/>
      <c r="C5670" s="31"/>
      <c r="D5670" s="31"/>
      <c r="E5670" s="31"/>
      <c r="F5670" s="32"/>
      <c r="G5670" s="33"/>
      <c r="H5670" s="34"/>
      <c r="I5670" s="34"/>
      <c r="J5670" s="34"/>
    </row>
    <row r="5671" spans="1:10" x14ac:dyDescent="0.35">
      <c r="A5671" t="str">
        <f t="shared" si="89"/>
        <v/>
      </c>
      <c r="B5671" s="35"/>
      <c r="C5671" s="27"/>
      <c r="D5671" s="27"/>
      <c r="E5671" s="27"/>
      <c r="F5671" s="28"/>
      <c r="G5671" s="29"/>
      <c r="H5671" s="30"/>
      <c r="I5671" s="30"/>
      <c r="J5671" s="30"/>
    </row>
    <row r="5672" spans="1:10" x14ac:dyDescent="0.35">
      <c r="A5672" t="str">
        <f t="shared" si="89"/>
        <v/>
      </c>
      <c r="B5672" s="36"/>
      <c r="C5672" s="31"/>
      <c r="D5672" s="31"/>
      <c r="E5672" s="31"/>
      <c r="F5672" s="32"/>
      <c r="G5672" s="33"/>
      <c r="H5672" s="34"/>
      <c r="I5672" s="34"/>
      <c r="J5672" s="34"/>
    </row>
    <row r="5673" spans="1:10" x14ac:dyDescent="0.35">
      <c r="A5673" t="str">
        <f t="shared" si="89"/>
        <v/>
      </c>
      <c r="B5673" s="35"/>
      <c r="C5673" s="27"/>
      <c r="D5673" s="27"/>
      <c r="E5673" s="27"/>
      <c r="F5673" s="28"/>
      <c r="G5673" s="29"/>
      <c r="H5673" s="30"/>
      <c r="I5673" s="30"/>
      <c r="J5673" s="30"/>
    </row>
    <row r="5674" spans="1:10" x14ac:dyDescent="0.35">
      <c r="A5674" t="str">
        <f t="shared" si="89"/>
        <v/>
      </c>
      <c r="B5674" s="36"/>
      <c r="C5674" s="31"/>
      <c r="D5674" s="31"/>
      <c r="E5674" s="31"/>
      <c r="F5674" s="32"/>
      <c r="G5674" s="33"/>
      <c r="H5674" s="34"/>
      <c r="I5674" s="34"/>
      <c r="J5674" s="34"/>
    </row>
    <row r="5675" spans="1:10" x14ac:dyDescent="0.35">
      <c r="A5675" t="str">
        <f t="shared" si="89"/>
        <v/>
      </c>
      <c r="B5675" s="35"/>
      <c r="C5675" s="27"/>
      <c r="D5675" s="27"/>
      <c r="E5675" s="27"/>
      <c r="F5675" s="28"/>
      <c r="G5675" s="29"/>
      <c r="H5675" s="30"/>
      <c r="I5675" s="30"/>
      <c r="J5675" s="30"/>
    </row>
    <row r="5676" spans="1:10" x14ac:dyDescent="0.35">
      <c r="A5676" t="str">
        <f t="shared" si="89"/>
        <v/>
      </c>
      <c r="B5676" s="36"/>
      <c r="C5676" s="31"/>
      <c r="D5676" s="31"/>
      <c r="E5676" s="31"/>
      <c r="F5676" s="32"/>
      <c r="G5676" s="33"/>
      <c r="H5676" s="34"/>
      <c r="I5676" s="34"/>
      <c r="J5676" s="34"/>
    </row>
    <row r="5677" spans="1:10" x14ac:dyDescent="0.35">
      <c r="A5677" t="str">
        <f t="shared" si="89"/>
        <v/>
      </c>
      <c r="B5677" s="35"/>
      <c r="C5677" s="27"/>
      <c r="D5677" s="27"/>
      <c r="E5677" s="27"/>
      <c r="F5677" s="28"/>
      <c r="G5677" s="29"/>
      <c r="H5677" s="30"/>
      <c r="I5677" s="30"/>
      <c r="J5677" s="30"/>
    </row>
    <row r="5678" spans="1:10" x14ac:dyDescent="0.35">
      <c r="A5678" t="str">
        <f t="shared" si="89"/>
        <v/>
      </c>
      <c r="B5678" s="36"/>
      <c r="C5678" s="31"/>
      <c r="D5678" s="31"/>
      <c r="E5678" s="31"/>
      <c r="F5678" s="32"/>
      <c r="G5678" s="33"/>
      <c r="H5678" s="34"/>
      <c r="I5678" s="34"/>
      <c r="J5678" s="34"/>
    </row>
    <row r="5679" spans="1:10" x14ac:dyDescent="0.35">
      <c r="A5679" t="str">
        <f t="shared" si="89"/>
        <v/>
      </c>
      <c r="B5679" s="35"/>
      <c r="C5679" s="27"/>
      <c r="D5679" s="27"/>
      <c r="E5679" s="27"/>
      <c r="F5679" s="28"/>
      <c r="G5679" s="29"/>
      <c r="H5679" s="30"/>
      <c r="I5679" s="30"/>
      <c r="J5679" s="30"/>
    </row>
    <row r="5680" spans="1:10" x14ac:dyDescent="0.35">
      <c r="A5680" t="str">
        <f t="shared" si="89"/>
        <v/>
      </c>
      <c r="B5680" s="36"/>
      <c r="C5680" s="31"/>
      <c r="D5680" s="31"/>
      <c r="E5680" s="31"/>
      <c r="F5680" s="32"/>
      <c r="G5680" s="33"/>
      <c r="H5680" s="34"/>
      <c r="I5680" s="34"/>
      <c r="J5680" s="34"/>
    </row>
    <row r="5681" spans="1:10" x14ac:dyDescent="0.35">
      <c r="A5681" t="str">
        <f t="shared" si="89"/>
        <v/>
      </c>
      <c r="B5681" s="35"/>
      <c r="C5681" s="27"/>
      <c r="D5681" s="27"/>
      <c r="E5681" s="27"/>
      <c r="F5681" s="28"/>
      <c r="G5681" s="29"/>
      <c r="H5681" s="30"/>
      <c r="I5681" s="30"/>
      <c r="J5681" s="30"/>
    </row>
    <row r="5682" spans="1:10" x14ac:dyDescent="0.35">
      <c r="A5682" t="str">
        <f t="shared" si="89"/>
        <v/>
      </c>
      <c r="B5682" s="36"/>
      <c r="C5682" s="31"/>
      <c r="D5682" s="31"/>
      <c r="E5682" s="31"/>
      <c r="F5682" s="32"/>
      <c r="G5682" s="33"/>
      <c r="H5682" s="34"/>
      <c r="I5682" s="34"/>
      <c r="J5682" s="34"/>
    </row>
    <row r="5683" spans="1:10" x14ac:dyDescent="0.35">
      <c r="A5683" t="str">
        <f t="shared" si="89"/>
        <v/>
      </c>
      <c r="B5683" s="35"/>
      <c r="C5683" s="27"/>
      <c r="D5683" s="27"/>
      <c r="E5683" s="27"/>
      <c r="F5683" s="28"/>
      <c r="G5683" s="29"/>
      <c r="H5683" s="30"/>
      <c r="I5683" s="30"/>
      <c r="J5683" s="30"/>
    </row>
    <row r="5684" spans="1:10" x14ac:dyDescent="0.35">
      <c r="A5684" t="str">
        <f t="shared" si="89"/>
        <v/>
      </c>
      <c r="B5684" s="36"/>
      <c r="C5684" s="31"/>
      <c r="D5684" s="31"/>
      <c r="E5684" s="31"/>
      <c r="F5684" s="32"/>
      <c r="G5684" s="33"/>
      <c r="H5684" s="34"/>
      <c r="I5684" s="34"/>
      <c r="J5684" s="34"/>
    </row>
    <row r="5685" spans="1:10" x14ac:dyDescent="0.35">
      <c r="A5685" t="str">
        <f t="shared" si="89"/>
        <v/>
      </c>
      <c r="B5685" s="35"/>
      <c r="C5685" s="27"/>
      <c r="D5685" s="27"/>
      <c r="E5685" s="27"/>
      <c r="F5685" s="28"/>
      <c r="G5685" s="29"/>
      <c r="H5685" s="30"/>
      <c r="I5685" s="30"/>
      <c r="J5685" s="30"/>
    </row>
    <row r="5686" spans="1:10" x14ac:dyDescent="0.35">
      <c r="A5686" t="str">
        <f t="shared" si="89"/>
        <v/>
      </c>
      <c r="B5686" s="36"/>
      <c r="C5686" s="31"/>
      <c r="D5686" s="31"/>
      <c r="E5686" s="31"/>
      <c r="F5686" s="32"/>
      <c r="G5686" s="33"/>
      <c r="H5686" s="34"/>
      <c r="I5686" s="34"/>
      <c r="J5686" s="34"/>
    </row>
    <row r="5687" spans="1:10" x14ac:dyDescent="0.35">
      <c r="A5687" t="str">
        <f t="shared" si="89"/>
        <v/>
      </c>
      <c r="B5687" s="35"/>
      <c r="C5687" s="27"/>
      <c r="D5687" s="27"/>
      <c r="E5687" s="27"/>
      <c r="F5687" s="28"/>
      <c r="G5687" s="29"/>
      <c r="H5687" s="30"/>
      <c r="I5687" s="30"/>
      <c r="J5687" s="30"/>
    </row>
    <row r="5688" spans="1:10" x14ac:dyDescent="0.35">
      <c r="A5688" t="str">
        <f t="shared" si="89"/>
        <v/>
      </c>
      <c r="B5688" s="36"/>
      <c r="C5688" s="31"/>
      <c r="D5688" s="31"/>
      <c r="E5688" s="31"/>
      <c r="F5688" s="32"/>
      <c r="G5688" s="33"/>
      <c r="H5688" s="34"/>
      <c r="I5688" s="34"/>
      <c r="J5688" s="34"/>
    </row>
    <row r="5689" spans="1:10" x14ac:dyDescent="0.35">
      <c r="A5689" t="str">
        <f t="shared" si="89"/>
        <v/>
      </c>
      <c r="B5689" s="35"/>
      <c r="C5689" s="27"/>
      <c r="D5689" s="27"/>
      <c r="E5689" s="27"/>
      <c r="F5689" s="28"/>
      <c r="G5689" s="29"/>
      <c r="H5689" s="30"/>
      <c r="I5689" s="30"/>
      <c r="J5689" s="30"/>
    </row>
    <row r="5690" spans="1:10" x14ac:dyDescent="0.35">
      <c r="A5690" t="str">
        <f t="shared" si="89"/>
        <v/>
      </c>
      <c r="B5690" s="36"/>
      <c r="C5690" s="31"/>
      <c r="D5690" s="31"/>
      <c r="E5690" s="31"/>
      <c r="F5690" s="32"/>
      <c r="G5690" s="33"/>
      <c r="H5690" s="34"/>
      <c r="I5690" s="34"/>
      <c r="J5690" s="34"/>
    </row>
    <row r="5691" spans="1:10" x14ac:dyDescent="0.35">
      <c r="A5691" t="str">
        <f t="shared" si="89"/>
        <v/>
      </c>
      <c r="B5691" s="35"/>
      <c r="C5691" s="27"/>
      <c r="D5691" s="27"/>
      <c r="E5691" s="27"/>
      <c r="F5691" s="28"/>
      <c r="G5691" s="29"/>
      <c r="H5691" s="30"/>
      <c r="I5691" s="30"/>
      <c r="J5691" s="30"/>
    </row>
    <row r="5692" spans="1:10" x14ac:dyDescent="0.35">
      <c r="A5692" t="str">
        <f t="shared" si="89"/>
        <v/>
      </c>
      <c r="B5692" s="36"/>
      <c r="C5692" s="31"/>
      <c r="D5692" s="31"/>
      <c r="E5692" s="31"/>
      <c r="F5692" s="32"/>
      <c r="G5692" s="33"/>
      <c r="H5692" s="34"/>
      <c r="I5692" s="34"/>
      <c r="J5692" s="34"/>
    </row>
    <row r="5693" spans="1:10" x14ac:dyDescent="0.35">
      <c r="A5693" t="str">
        <f t="shared" si="89"/>
        <v/>
      </c>
      <c r="B5693" s="35"/>
      <c r="C5693" s="27"/>
      <c r="D5693" s="27"/>
      <c r="E5693" s="27"/>
      <c r="F5693" s="28"/>
      <c r="G5693" s="29"/>
      <c r="H5693" s="30"/>
      <c r="I5693" s="30"/>
      <c r="J5693" s="30"/>
    </row>
    <row r="5694" spans="1:10" x14ac:dyDescent="0.35">
      <c r="A5694" t="str">
        <f t="shared" si="89"/>
        <v/>
      </c>
      <c r="B5694" s="36"/>
      <c r="C5694" s="31"/>
      <c r="D5694" s="31"/>
      <c r="E5694" s="31"/>
      <c r="F5694" s="32"/>
      <c r="G5694" s="33"/>
      <c r="H5694" s="34"/>
      <c r="I5694" s="34"/>
      <c r="J5694" s="34"/>
    </row>
    <row r="5695" spans="1:10" x14ac:dyDescent="0.35">
      <c r="A5695" t="str">
        <f t="shared" si="89"/>
        <v/>
      </c>
      <c r="B5695" s="35"/>
      <c r="C5695" s="27"/>
      <c r="D5695" s="27"/>
      <c r="E5695" s="27"/>
      <c r="F5695" s="28"/>
      <c r="G5695" s="29"/>
      <c r="H5695" s="30"/>
      <c r="I5695" s="30"/>
      <c r="J5695" s="30"/>
    </row>
    <row r="5696" spans="1:10" x14ac:dyDescent="0.35">
      <c r="A5696" t="str">
        <f t="shared" si="89"/>
        <v/>
      </c>
      <c r="B5696" s="36"/>
      <c r="C5696" s="31"/>
      <c r="D5696" s="31"/>
      <c r="E5696" s="31"/>
      <c r="F5696" s="32"/>
      <c r="G5696" s="33"/>
      <c r="H5696" s="34"/>
      <c r="I5696" s="34"/>
      <c r="J5696" s="34"/>
    </row>
    <row r="5697" spans="1:10" x14ac:dyDescent="0.35">
      <c r="A5697" t="str">
        <f t="shared" si="89"/>
        <v/>
      </c>
      <c r="B5697" s="35"/>
      <c r="C5697" s="27"/>
      <c r="D5697" s="27"/>
      <c r="E5697" s="27"/>
      <c r="F5697" s="28"/>
      <c r="G5697" s="29"/>
      <c r="H5697" s="30"/>
      <c r="I5697" s="30"/>
      <c r="J5697" s="30"/>
    </row>
    <row r="5698" spans="1:10" x14ac:dyDescent="0.35">
      <c r="A5698" t="str">
        <f t="shared" si="89"/>
        <v/>
      </c>
      <c r="B5698" s="36"/>
      <c r="C5698" s="31"/>
      <c r="D5698" s="31"/>
      <c r="E5698" s="31"/>
      <c r="F5698" s="32"/>
      <c r="G5698" s="33"/>
      <c r="H5698" s="34"/>
      <c r="I5698" s="34"/>
      <c r="J5698" s="34"/>
    </row>
    <row r="5699" spans="1:10" x14ac:dyDescent="0.35">
      <c r="A5699" t="str">
        <f t="shared" si="89"/>
        <v/>
      </c>
      <c r="B5699" s="35"/>
      <c r="C5699" s="27"/>
      <c r="D5699" s="27"/>
      <c r="E5699" s="27"/>
      <c r="F5699" s="28"/>
      <c r="G5699" s="29"/>
      <c r="H5699" s="30"/>
      <c r="I5699" s="30"/>
      <c r="J5699" s="30"/>
    </row>
    <row r="5700" spans="1:10" x14ac:dyDescent="0.35">
      <c r="A5700" t="str">
        <f t="shared" si="89"/>
        <v/>
      </c>
      <c r="B5700" s="36"/>
      <c r="C5700" s="31"/>
      <c r="D5700" s="31"/>
      <c r="E5700" s="31"/>
      <c r="F5700" s="32"/>
      <c r="G5700" s="33"/>
      <c r="H5700" s="34"/>
      <c r="I5700" s="34"/>
      <c r="J5700" s="34"/>
    </row>
    <row r="5701" spans="1:10" x14ac:dyDescent="0.35">
      <c r="A5701" t="str">
        <f t="shared" si="89"/>
        <v/>
      </c>
      <c r="B5701" s="35"/>
      <c r="C5701" s="27"/>
      <c r="D5701" s="27"/>
      <c r="E5701" s="27"/>
      <c r="F5701" s="28"/>
      <c r="G5701" s="29"/>
      <c r="H5701" s="30"/>
      <c r="I5701" s="30"/>
      <c r="J5701" s="30"/>
    </row>
    <row r="5702" spans="1:10" x14ac:dyDescent="0.35">
      <c r="A5702" t="str">
        <f t="shared" si="89"/>
        <v/>
      </c>
      <c r="B5702" s="36"/>
      <c r="C5702" s="31"/>
      <c r="D5702" s="31"/>
      <c r="E5702" s="31"/>
      <c r="F5702" s="32"/>
      <c r="G5702" s="33"/>
      <c r="H5702" s="34"/>
      <c r="I5702" s="34"/>
      <c r="J5702" s="34"/>
    </row>
    <row r="5703" spans="1:10" x14ac:dyDescent="0.35">
      <c r="A5703" t="str">
        <f t="shared" si="89"/>
        <v/>
      </c>
      <c r="B5703" s="35"/>
      <c r="C5703" s="27"/>
      <c r="D5703" s="27"/>
      <c r="E5703" s="27"/>
      <c r="F5703" s="28"/>
      <c r="G5703" s="29"/>
      <c r="H5703" s="30"/>
      <c r="I5703" s="30"/>
      <c r="J5703" s="30"/>
    </row>
    <row r="5704" spans="1:10" x14ac:dyDescent="0.35">
      <c r="A5704" t="str">
        <f t="shared" si="89"/>
        <v/>
      </c>
      <c r="B5704" s="36"/>
      <c r="C5704" s="31"/>
      <c r="D5704" s="31"/>
      <c r="E5704" s="31"/>
      <c r="F5704" s="32"/>
      <c r="G5704" s="33"/>
      <c r="H5704" s="34"/>
      <c r="I5704" s="34"/>
      <c r="J5704" s="34"/>
    </row>
    <row r="5705" spans="1:10" x14ac:dyDescent="0.35">
      <c r="A5705" t="str">
        <f t="shared" si="89"/>
        <v/>
      </c>
      <c r="B5705" s="35"/>
      <c r="C5705" s="27"/>
      <c r="D5705" s="27"/>
      <c r="E5705" s="27"/>
      <c r="F5705" s="28"/>
      <c r="G5705" s="29"/>
      <c r="H5705" s="30"/>
      <c r="I5705" s="30"/>
      <c r="J5705" s="30"/>
    </row>
    <row r="5706" spans="1:10" x14ac:dyDescent="0.35">
      <c r="A5706" t="str">
        <f t="shared" si="89"/>
        <v/>
      </c>
      <c r="B5706" s="36"/>
      <c r="C5706" s="31"/>
      <c r="D5706" s="31"/>
      <c r="E5706" s="31"/>
      <c r="F5706" s="32"/>
      <c r="G5706" s="33"/>
      <c r="H5706" s="34"/>
      <c r="I5706" s="34"/>
      <c r="J5706" s="34"/>
    </row>
    <row r="5707" spans="1:10" x14ac:dyDescent="0.35">
      <c r="A5707" t="str">
        <f t="shared" si="89"/>
        <v/>
      </c>
      <c r="B5707" s="35"/>
      <c r="C5707" s="27"/>
      <c r="D5707" s="27"/>
      <c r="E5707" s="27"/>
      <c r="F5707" s="28"/>
      <c r="G5707" s="29"/>
      <c r="H5707" s="30"/>
      <c r="I5707" s="30"/>
      <c r="J5707" s="30"/>
    </row>
    <row r="5708" spans="1:10" x14ac:dyDescent="0.35">
      <c r="A5708" t="str">
        <f t="shared" si="89"/>
        <v/>
      </c>
      <c r="B5708" s="36"/>
      <c r="C5708" s="31"/>
      <c r="D5708" s="31"/>
      <c r="E5708" s="31"/>
      <c r="F5708" s="32"/>
      <c r="G5708" s="33"/>
      <c r="H5708" s="34"/>
      <c r="I5708" s="34"/>
      <c r="J5708" s="34"/>
    </row>
    <row r="5709" spans="1:10" x14ac:dyDescent="0.35">
      <c r="A5709" t="str">
        <f t="shared" si="89"/>
        <v/>
      </c>
      <c r="B5709" s="35"/>
      <c r="C5709" s="27"/>
      <c r="D5709" s="27"/>
      <c r="E5709" s="27"/>
      <c r="F5709" s="28"/>
      <c r="G5709" s="29"/>
      <c r="H5709" s="30"/>
      <c r="I5709" s="30"/>
      <c r="J5709" s="30"/>
    </row>
    <row r="5710" spans="1:10" x14ac:dyDescent="0.35">
      <c r="A5710" t="str">
        <f t="shared" si="89"/>
        <v/>
      </c>
      <c r="B5710" s="36"/>
      <c r="C5710" s="31"/>
      <c r="D5710" s="31"/>
      <c r="E5710" s="31"/>
      <c r="F5710" s="32"/>
      <c r="G5710" s="33"/>
      <c r="H5710" s="34"/>
      <c r="I5710" s="34"/>
      <c r="J5710" s="34"/>
    </row>
    <row r="5711" spans="1:10" x14ac:dyDescent="0.35">
      <c r="A5711" t="str">
        <f t="shared" si="89"/>
        <v/>
      </c>
      <c r="B5711" s="35"/>
      <c r="C5711" s="27"/>
      <c r="D5711" s="27"/>
      <c r="E5711" s="27"/>
      <c r="F5711" s="28"/>
      <c r="G5711" s="29"/>
      <c r="H5711" s="30"/>
      <c r="I5711" s="30"/>
      <c r="J5711" s="30"/>
    </row>
    <row r="5712" spans="1:10" x14ac:dyDescent="0.35">
      <c r="A5712" t="str">
        <f t="shared" si="89"/>
        <v/>
      </c>
      <c r="B5712" s="36"/>
      <c r="C5712" s="31"/>
      <c r="D5712" s="31"/>
      <c r="E5712" s="31"/>
      <c r="F5712" s="32"/>
      <c r="G5712" s="33"/>
      <c r="H5712" s="34"/>
      <c r="I5712" s="34"/>
      <c r="J5712" s="34"/>
    </row>
    <row r="5713" spans="1:10" x14ac:dyDescent="0.35">
      <c r="A5713" t="str">
        <f t="shared" si="89"/>
        <v/>
      </c>
      <c r="B5713" s="35"/>
      <c r="C5713" s="27"/>
      <c r="D5713" s="27"/>
      <c r="E5713" s="27"/>
      <c r="F5713" s="28"/>
      <c r="G5713" s="29"/>
      <c r="H5713" s="30"/>
      <c r="I5713" s="30"/>
      <c r="J5713" s="30"/>
    </row>
    <row r="5714" spans="1:10" x14ac:dyDescent="0.35">
      <c r="A5714" t="str">
        <f t="shared" si="89"/>
        <v/>
      </c>
      <c r="B5714" s="36"/>
      <c r="C5714" s="31"/>
      <c r="D5714" s="31"/>
      <c r="E5714" s="31"/>
      <c r="F5714" s="32"/>
      <c r="G5714" s="33"/>
      <c r="H5714" s="34"/>
      <c r="I5714" s="34"/>
      <c r="J5714" s="34"/>
    </row>
    <row r="5715" spans="1:10" x14ac:dyDescent="0.35">
      <c r="A5715" t="str">
        <f t="shared" ref="A5715:A5778" si="90">CONCATENATE(B5715,C5715,D5715,E5715)</f>
        <v/>
      </c>
      <c r="B5715" s="35"/>
      <c r="C5715" s="27"/>
      <c r="D5715" s="27"/>
      <c r="E5715" s="27"/>
      <c r="F5715" s="28"/>
      <c r="G5715" s="29"/>
      <c r="H5715" s="30"/>
      <c r="I5715" s="30"/>
      <c r="J5715" s="30"/>
    </row>
    <row r="5716" spans="1:10" x14ac:dyDescent="0.35">
      <c r="A5716" t="str">
        <f t="shared" si="90"/>
        <v/>
      </c>
      <c r="B5716" s="36"/>
      <c r="C5716" s="31"/>
      <c r="D5716" s="31"/>
      <c r="E5716" s="31"/>
      <c r="F5716" s="32"/>
      <c r="G5716" s="33"/>
      <c r="H5716" s="34"/>
      <c r="I5716" s="34"/>
      <c r="J5716" s="34"/>
    </row>
    <row r="5717" spans="1:10" x14ac:dyDescent="0.35">
      <c r="A5717" t="str">
        <f t="shared" si="90"/>
        <v/>
      </c>
      <c r="B5717" s="35"/>
      <c r="C5717" s="27"/>
      <c r="D5717" s="27"/>
      <c r="E5717" s="27"/>
      <c r="F5717" s="28"/>
      <c r="G5717" s="29"/>
      <c r="H5717" s="30"/>
      <c r="I5717" s="30"/>
      <c r="J5717" s="30"/>
    </row>
    <row r="5718" spans="1:10" x14ac:dyDescent="0.35">
      <c r="A5718" t="str">
        <f t="shared" si="90"/>
        <v/>
      </c>
      <c r="B5718" s="36"/>
      <c r="C5718" s="31"/>
      <c r="D5718" s="31"/>
      <c r="E5718" s="31"/>
      <c r="F5718" s="32"/>
      <c r="G5718" s="33"/>
      <c r="H5718" s="34"/>
      <c r="I5718" s="34"/>
      <c r="J5718" s="34"/>
    </row>
    <row r="5719" spans="1:10" x14ac:dyDescent="0.35">
      <c r="A5719" t="str">
        <f t="shared" si="90"/>
        <v/>
      </c>
      <c r="B5719" s="35"/>
      <c r="C5719" s="27"/>
      <c r="D5719" s="27"/>
      <c r="E5719" s="27"/>
      <c r="F5719" s="28"/>
      <c r="G5719" s="29"/>
      <c r="H5719" s="30"/>
      <c r="I5719" s="30"/>
      <c r="J5719" s="30"/>
    </row>
    <row r="5720" spans="1:10" x14ac:dyDescent="0.35">
      <c r="A5720" t="str">
        <f t="shared" si="90"/>
        <v/>
      </c>
      <c r="B5720" s="36"/>
      <c r="C5720" s="31"/>
      <c r="D5720" s="31"/>
      <c r="E5720" s="31"/>
      <c r="F5720" s="32"/>
      <c r="G5720" s="33"/>
      <c r="H5720" s="34"/>
      <c r="I5720" s="34"/>
      <c r="J5720" s="34"/>
    </row>
    <row r="5721" spans="1:10" x14ac:dyDescent="0.35">
      <c r="A5721" t="str">
        <f t="shared" si="90"/>
        <v/>
      </c>
      <c r="B5721" s="35"/>
      <c r="C5721" s="27"/>
      <c r="D5721" s="27"/>
      <c r="E5721" s="27"/>
      <c r="F5721" s="28"/>
      <c r="G5721" s="29"/>
      <c r="H5721" s="30"/>
      <c r="I5721" s="30"/>
      <c r="J5721" s="30"/>
    </row>
    <row r="5722" spans="1:10" x14ac:dyDescent="0.35">
      <c r="A5722" t="str">
        <f t="shared" si="90"/>
        <v/>
      </c>
      <c r="B5722" s="36"/>
      <c r="C5722" s="31"/>
      <c r="D5722" s="31"/>
      <c r="E5722" s="31"/>
      <c r="F5722" s="32"/>
      <c r="G5722" s="33"/>
      <c r="H5722" s="34"/>
      <c r="I5722" s="34"/>
      <c r="J5722" s="34"/>
    </row>
    <row r="5723" spans="1:10" x14ac:dyDescent="0.35">
      <c r="A5723" t="str">
        <f t="shared" si="90"/>
        <v/>
      </c>
      <c r="B5723" s="35"/>
      <c r="C5723" s="27"/>
      <c r="D5723" s="27"/>
      <c r="E5723" s="27"/>
      <c r="F5723" s="28"/>
      <c r="G5723" s="29"/>
      <c r="H5723" s="30"/>
      <c r="I5723" s="30"/>
      <c r="J5723" s="30"/>
    </row>
    <row r="5724" spans="1:10" x14ac:dyDescent="0.35">
      <c r="A5724" t="str">
        <f t="shared" si="90"/>
        <v/>
      </c>
      <c r="B5724" s="36"/>
      <c r="C5724" s="31"/>
      <c r="D5724" s="31"/>
      <c r="E5724" s="31"/>
      <c r="F5724" s="32"/>
      <c r="G5724" s="33"/>
      <c r="H5724" s="34"/>
      <c r="I5724" s="34"/>
      <c r="J5724" s="34"/>
    </row>
    <row r="5725" spans="1:10" x14ac:dyDescent="0.35">
      <c r="A5725" t="str">
        <f t="shared" si="90"/>
        <v/>
      </c>
      <c r="B5725" s="35"/>
      <c r="C5725" s="27"/>
      <c r="D5725" s="27"/>
      <c r="E5725" s="27"/>
      <c r="F5725" s="28"/>
      <c r="G5725" s="29"/>
      <c r="H5725" s="30"/>
      <c r="I5725" s="30"/>
      <c r="J5725" s="30"/>
    </row>
    <row r="5726" spans="1:10" x14ac:dyDescent="0.35">
      <c r="A5726" t="str">
        <f t="shared" si="90"/>
        <v/>
      </c>
      <c r="B5726" s="36"/>
      <c r="C5726" s="31"/>
      <c r="D5726" s="31"/>
      <c r="E5726" s="31"/>
      <c r="F5726" s="32"/>
      <c r="G5726" s="33"/>
      <c r="H5726" s="34"/>
      <c r="I5726" s="34"/>
      <c r="J5726" s="34"/>
    </row>
    <row r="5727" spans="1:10" x14ac:dyDescent="0.35">
      <c r="A5727" t="str">
        <f t="shared" si="90"/>
        <v/>
      </c>
      <c r="B5727" s="35"/>
      <c r="C5727" s="27"/>
      <c r="D5727" s="27"/>
      <c r="E5727" s="27"/>
      <c r="F5727" s="28"/>
      <c r="G5727" s="29"/>
      <c r="H5727" s="30"/>
      <c r="I5727" s="30"/>
      <c r="J5727" s="30"/>
    </row>
    <row r="5728" spans="1:10" x14ac:dyDescent="0.35">
      <c r="A5728" t="str">
        <f t="shared" si="90"/>
        <v/>
      </c>
      <c r="B5728" s="36"/>
      <c r="C5728" s="31"/>
      <c r="D5728" s="31"/>
      <c r="E5728" s="31"/>
      <c r="F5728" s="32"/>
      <c r="G5728" s="33"/>
      <c r="H5728" s="34"/>
      <c r="I5728" s="34"/>
      <c r="J5728" s="34"/>
    </row>
    <row r="5729" spans="1:10" x14ac:dyDescent="0.35">
      <c r="A5729" t="str">
        <f t="shared" si="90"/>
        <v/>
      </c>
      <c r="B5729" s="35"/>
      <c r="C5729" s="27"/>
      <c r="D5729" s="27"/>
      <c r="E5729" s="27"/>
      <c r="F5729" s="28"/>
      <c r="G5729" s="29"/>
      <c r="H5729" s="30"/>
      <c r="I5729" s="30"/>
      <c r="J5729" s="30"/>
    </row>
    <row r="5730" spans="1:10" x14ac:dyDescent="0.35">
      <c r="A5730" t="str">
        <f t="shared" si="90"/>
        <v/>
      </c>
      <c r="B5730" s="36"/>
      <c r="C5730" s="31"/>
      <c r="D5730" s="31"/>
      <c r="E5730" s="31"/>
      <c r="F5730" s="32"/>
      <c r="G5730" s="33"/>
      <c r="H5730" s="34"/>
      <c r="I5730" s="34"/>
      <c r="J5730" s="34"/>
    </row>
    <row r="5731" spans="1:10" x14ac:dyDescent="0.35">
      <c r="A5731" t="str">
        <f t="shared" si="90"/>
        <v/>
      </c>
      <c r="B5731" s="35"/>
      <c r="C5731" s="27"/>
      <c r="D5731" s="27"/>
      <c r="E5731" s="27"/>
      <c r="F5731" s="28"/>
      <c r="G5731" s="29"/>
      <c r="H5731" s="30"/>
      <c r="I5731" s="30"/>
      <c r="J5731" s="30"/>
    </row>
    <row r="5732" spans="1:10" x14ac:dyDescent="0.35">
      <c r="A5732" t="str">
        <f t="shared" si="90"/>
        <v/>
      </c>
      <c r="B5732" s="36"/>
      <c r="C5732" s="31"/>
      <c r="D5732" s="31"/>
      <c r="E5732" s="31"/>
      <c r="F5732" s="32"/>
      <c r="G5732" s="33"/>
      <c r="H5732" s="34"/>
      <c r="I5732" s="34"/>
      <c r="J5732" s="34"/>
    </row>
    <row r="5733" spans="1:10" x14ac:dyDescent="0.35">
      <c r="A5733" t="str">
        <f t="shared" si="90"/>
        <v/>
      </c>
      <c r="B5733" s="35"/>
      <c r="C5733" s="27"/>
      <c r="D5733" s="27"/>
      <c r="E5733" s="27"/>
      <c r="F5733" s="28"/>
      <c r="G5733" s="29"/>
      <c r="H5733" s="30"/>
      <c r="I5733" s="30"/>
      <c r="J5733" s="30"/>
    </row>
    <row r="5734" spans="1:10" x14ac:dyDescent="0.35">
      <c r="A5734" t="str">
        <f t="shared" si="90"/>
        <v/>
      </c>
      <c r="B5734" s="36"/>
      <c r="C5734" s="31"/>
      <c r="D5734" s="31"/>
      <c r="E5734" s="31"/>
      <c r="F5734" s="32"/>
      <c r="G5734" s="33"/>
      <c r="H5734" s="34"/>
      <c r="I5734" s="34"/>
      <c r="J5734" s="34"/>
    </row>
    <row r="5735" spans="1:10" x14ac:dyDescent="0.35">
      <c r="A5735" t="str">
        <f t="shared" si="90"/>
        <v/>
      </c>
      <c r="B5735" s="35"/>
      <c r="C5735" s="27"/>
      <c r="D5735" s="27"/>
      <c r="E5735" s="27"/>
      <c r="F5735" s="28"/>
      <c r="G5735" s="29"/>
      <c r="H5735" s="30"/>
      <c r="I5735" s="30"/>
      <c r="J5735" s="30"/>
    </row>
    <row r="5736" spans="1:10" x14ac:dyDescent="0.35">
      <c r="A5736" t="str">
        <f t="shared" si="90"/>
        <v/>
      </c>
      <c r="B5736" s="36"/>
      <c r="C5736" s="31"/>
      <c r="D5736" s="31"/>
      <c r="E5736" s="31"/>
      <c r="F5736" s="32"/>
      <c r="G5736" s="33"/>
      <c r="H5736" s="34"/>
      <c r="I5736" s="34"/>
      <c r="J5736" s="34"/>
    </row>
    <row r="5737" spans="1:10" x14ac:dyDescent="0.35">
      <c r="A5737" t="str">
        <f t="shared" si="90"/>
        <v/>
      </c>
      <c r="B5737" s="35"/>
      <c r="C5737" s="27"/>
      <c r="D5737" s="27"/>
      <c r="E5737" s="27"/>
      <c r="F5737" s="28"/>
      <c r="G5737" s="29"/>
      <c r="H5737" s="30"/>
      <c r="I5737" s="30"/>
      <c r="J5737" s="30"/>
    </row>
    <row r="5738" spans="1:10" x14ac:dyDescent="0.35">
      <c r="A5738" t="str">
        <f t="shared" si="90"/>
        <v/>
      </c>
      <c r="B5738" s="36"/>
      <c r="C5738" s="31"/>
      <c r="D5738" s="31"/>
      <c r="E5738" s="31"/>
      <c r="F5738" s="32"/>
      <c r="G5738" s="33"/>
      <c r="H5738" s="34"/>
      <c r="I5738" s="34"/>
      <c r="J5738" s="34"/>
    </row>
    <row r="5739" spans="1:10" x14ac:dyDescent="0.35">
      <c r="A5739" t="str">
        <f t="shared" si="90"/>
        <v/>
      </c>
      <c r="B5739" s="35"/>
      <c r="C5739" s="27"/>
      <c r="D5739" s="27"/>
      <c r="E5739" s="27"/>
      <c r="F5739" s="28"/>
      <c r="G5739" s="29"/>
      <c r="H5739" s="30"/>
      <c r="I5739" s="30"/>
      <c r="J5739" s="30"/>
    </row>
    <row r="5740" spans="1:10" x14ac:dyDescent="0.35">
      <c r="A5740" t="str">
        <f t="shared" si="90"/>
        <v/>
      </c>
      <c r="B5740" s="36"/>
      <c r="C5740" s="31"/>
      <c r="D5740" s="31"/>
      <c r="E5740" s="31"/>
      <c r="F5740" s="32"/>
      <c r="G5740" s="33"/>
      <c r="H5740" s="34"/>
      <c r="I5740" s="34"/>
      <c r="J5740" s="34"/>
    </row>
    <row r="5741" spans="1:10" x14ac:dyDescent="0.35">
      <c r="A5741" t="str">
        <f t="shared" si="90"/>
        <v/>
      </c>
      <c r="B5741" s="35"/>
      <c r="C5741" s="27"/>
      <c r="D5741" s="27"/>
      <c r="E5741" s="27"/>
      <c r="F5741" s="28"/>
      <c r="G5741" s="29"/>
      <c r="H5741" s="30"/>
      <c r="I5741" s="30"/>
      <c r="J5741" s="30"/>
    </row>
    <row r="5742" spans="1:10" x14ac:dyDescent="0.35">
      <c r="A5742" t="str">
        <f t="shared" si="90"/>
        <v/>
      </c>
      <c r="B5742" s="36"/>
      <c r="C5742" s="31"/>
      <c r="D5742" s="31"/>
      <c r="E5742" s="31"/>
      <c r="F5742" s="32"/>
      <c r="G5742" s="33"/>
      <c r="H5742" s="34"/>
      <c r="I5742" s="34"/>
      <c r="J5742" s="34"/>
    </row>
    <row r="5743" spans="1:10" x14ac:dyDescent="0.35">
      <c r="A5743" t="str">
        <f t="shared" si="90"/>
        <v/>
      </c>
      <c r="B5743" s="35"/>
      <c r="C5743" s="27"/>
      <c r="D5743" s="27"/>
      <c r="E5743" s="27"/>
      <c r="F5743" s="28"/>
      <c r="G5743" s="29"/>
      <c r="H5743" s="30"/>
      <c r="I5743" s="30"/>
      <c r="J5743" s="30"/>
    </row>
    <row r="5744" spans="1:10" x14ac:dyDescent="0.35">
      <c r="A5744" t="str">
        <f t="shared" si="90"/>
        <v/>
      </c>
      <c r="B5744" s="36"/>
      <c r="C5744" s="31"/>
      <c r="D5744" s="31"/>
      <c r="E5744" s="31"/>
      <c r="F5744" s="32"/>
      <c r="G5744" s="33"/>
      <c r="H5744" s="34"/>
      <c r="I5744" s="34"/>
      <c r="J5744" s="34"/>
    </row>
    <row r="5745" spans="1:10" x14ac:dyDescent="0.35">
      <c r="A5745" t="str">
        <f t="shared" si="90"/>
        <v/>
      </c>
      <c r="B5745" s="35"/>
      <c r="C5745" s="27"/>
      <c r="D5745" s="27"/>
      <c r="E5745" s="27"/>
      <c r="F5745" s="28"/>
      <c r="G5745" s="29"/>
      <c r="H5745" s="30"/>
      <c r="I5745" s="30"/>
      <c r="J5745" s="30"/>
    </row>
    <row r="5746" spans="1:10" x14ac:dyDescent="0.35">
      <c r="A5746" t="str">
        <f t="shared" si="90"/>
        <v/>
      </c>
      <c r="B5746" s="36"/>
      <c r="C5746" s="31"/>
      <c r="D5746" s="31"/>
      <c r="E5746" s="31"/>
      <c r="F5746" s="32"/>
      <c r="G5746" s="33"/>
      <c r="H5746" s="34"/>
      <c r="I5746" s="34"/>
      <c r="J5746" s="34"/>
    </row>
    <row r="5747" spans="1:10" x14ac:dyDescent="0.35">
      <c r="A5747" t="str">
        <f t="shared" si="90"/>
        <v/>
      </c>
      <c r="B5747" s="35"/>
      <c r="C5747" s="27"/>
      <c r="D5747" s="27"/>
      <c r="E5747" s="27"/>
      <c r="F5747" s="28"/>
      <c r="G5747" s="29"/>
      <c r="H5747" s="30"/>
      <c r="I5747" s="30"/>
      <c r="J5747" s="30"/>
    </row>
    <row r="5748" spans="1:10" x14ac:dyDescent="0.35">
      <c r="A5748" t="str">
        <f t="shared" si="90"/>
        <v/>
      </c>
      <c r="B5748" s="36"/>
      <c r="C5748" s="31"/>
      <c r="D5748" s="31"/>
      <c r="E5748" s="31"/>
      <c r="F5748" s="32"/>
      <c r="G5748" s="33"/>
      <c r="H5748" s="34"/>
      <c r="I5748" s="34"/>
      <c r="J5748" s="34"/>
    </row>
    <row r="5749" spans="1:10" x14ac:dyDescent="0.35">
      <c r="A5749" t="str">
        <f t="shared" si="90"/>
        <v/>
      </c>
      <c r="B5749" s="35"/>
      <c r="C5749" s="27"/>
      <c r="D5749" s="27"/>
      <c r="E5749" s="27"/>
      <c r="F5749" s="28"/>
      <c r="G5749" s="29"/>
      <c r="H5749" s="30"/>
      <c r="I5749" s="30"/>
      <c r="J5749" s="30"/>
    </row>
    <row r="5750" spans="1:10" x14ac:dyDescent="0.35">
      <c r="A5750" t="str">
        <f t="shared" si="90"/>
        <v/>
      </c>
      <c r="B5750" s="36"/>
      <c r="C5750" s="31"/>
      <c r="D5750" s="31"/>
      <c r="E5750" s="31"/>
      <c r="F5750" s="32"/>
      <c r="G5750" s="33"/>
      <c r="H5750" s="34"/>
      <c r="I5750" s="34"/>
      <c r="J5750" s="34"/>
    </row>
    <row r="5751" spans="1:10" x14ac:dyDescent="0.35">
      <c r="A5751" t="str">
        <f t="shared" si="90"/>
        <v/>
      </c>
      <c r="B5751" s="35"/>
      <c r="C5751" s="27"/>
      <c r="D5751" s="27"/>
      <c r="E5751" s="27"/>
      <c r="F5751" s="28"/>
      <c r="G5751" s="29"/>
      <c r="H5751" s="30"/>
      <c r="I5751" s="30"/>
      <c r="J5751" s="30"/>
    </row>
    <row r="5752" spans="1:10" x14ac:dyDescent="0.35">
      <c r="A5752" t="str">
        <f t="shared" si="90"/>
        <v/>
      </c>
      <c r="B5752" s="36"/>
      <c r="C5752" s="31"/>
      <c r="D5752" s="31"/>
      <c r="E5752" s="31"/>
      <c r="F5752" s="32"/>
      <c r="G5752" s="33"/>
      <c r="H5752" s="34"/>
      <c r="I5752" s="34"/>
      <c r="J5752" s="34"/>
    </row>
    <row r="5753" spans="1:10" x14ac:dyDescent="0.35">
      <c r="A5753" t="str">
        <f t="shared" si="90"/>
        <v/>
      </c>
      <c r="B5753" s="35"/>
      <c r="C5753" s="27"/>
      <c r="D5753" s="27"/>
      <c r="E5753" s="27"/>
      <c r="F5753" s="28"/>
      <c r="G5753" s="29"/>
      <c r="H5753" s="30"/>
      <c r="I5753" s="30"/>
      <c r="J5753" s="30"/>
    </row>
    <row r="5754" spans="1:10" x14ac:dyDescent="0.35">
      <c r="A5754" t="str">
        <f t="shared" si="90"/>
        <v/>
      </c>
      <c r="B5754" s="36"/>
      <c r="C5754" s="31"/>
      <c r="D5754" s="31"/>
      <c r="E5754" s="31"/>
      <c r="F5754" s="32"/>
      <c r="G5754" s="33"/>
      <c r="H5754" s="34"/>
      <c r="I5754" s="34"/>
      <c r="J5754" s="34"/>
    </row>
    <row r="5755" spans="1:10" x14ac:dyDescent="0.35">
      <c r="A5755" t="str">
        <f t="shared" si="90"/>
        <v/>
      </c>
      <c r="B5755" s="35"/>
      <c r="C5755" s="27"/>
      <c r="D5755" s="27"/>
      <c r="E5755" s="27"/>
      <c r="F5755" s="28"/>
      <c r="G5755" s="29"/>
      <c r="H5755" s="30"/>
      <c r="I5755" s="30"/>
      <c r="J5755" s="30"/>
    </row>
    <row r="5756" spans="1:10" x14ac:dyDescent="0.35">
      <c r="A5756" t="str">
        <f t="shared" si="90"/>
        <v/>
      </c>
      <c r="B5756" s="36"/>
      <c r="C5756" s="31"/>
      <c r="D5756" s="31"/>
      <c r="E5756" s="31"/>
      <c r="F5756" s="32"/>
      <c r="G5756" s="33"/>
      <c r="H5756" s="34"/>
      <c r="I5756" s="34"/>
      <c r="J5756" s="34"/>
    </row>
    <row r="5757" spans="1:10" x14ac:dyDescent="0.35">
      <c r="A5757" t="str">
        <f t="shared" si="90"/>
        <v/>
      </c>
      <c r="B5757" s="35"/>
      <c r="C5757" s="27"/>
      <c r="D5757" s="27"/>
      <c r="E5757" s="27"/>
      <c r="F5757" s="28"/>
      <c r="G5757" s="29"/>
      <c r="H5757" s="30"/>
      <c r="I5757" s="30"/>
      <c r="J5757" s="30"/>
    </row>
    <row r="5758" spans="1:10" x14ac:dyDescent="0.35">
      <c r="A5758" t="str">
        <f t="shared" si="90"/>
        <v/>
      </c>
      <c r="B5758" s="36"/>
      <c r="C5758" s="31"/>
      <c r="D5758" s="31"/>
      <c r="E5758" s="31"/>
      <c r="F5758" s="32"/>
      <c r="G5758" s="33"/>
      <c r="H5758" s="34"/>
      <c r="I5758" s="34"/>
      <c r="J5758" s="34"/>
    </row>
    <row r="5759" spans="1:10" x14ac:dyDescent="0.35">
      <c r="A5759" t="str">
        <f t="shared" si="90"/>
        <v/>
      </c>
      <c r="B5759" s="35"/>
      <c r="C5759" s="27"/>
      <c r="D5759" s="27"/>
      <c r="E5759" s="27"/>
      <c r="F5759" s="28"/>
      <c r="G5759" s="29"/>
      <c r="H5759" s="30"/>
      <c r="I5759" s="30"/>
      <c r="J5759" s="30"/>
    </row>
    <row r="5760" spans="1:10" x14ac:dyDescent="0.35">
      <c r="A5760" t="str">
        <f t="shared" si="90"/>
        <v/>
      </c>
      <c r="B5760" s="36"/>
      <c r="C5760" s="31"/>
      <c r="D5760" s="31"/>
      <c r="E5760" s="31"/>
      <c r="F5760" s="32"/>
      <c r="G5760" s="33"/>
      <c r="H5760" s="34"/>
      <c r="I5760" s="34"/>
      <c r="J5760" s="34"/>
    </row>
    <row r="5761" spans="1:10" x14ac:dyDescent="0.35">
      <c r="A5761" t="str">
        <f t="shared" si="90"/>
        <v/>
      </c>
      <c r="B5761" s="35"/>
      <c r="C5761" s="27"/>
      <c r="D5761" s="27"/>
      <c r="E5761" s="27"/>
      <c r="F5761" s="28"/>
      <c r="G5761" s="29"/>
      <c r="H5761" s="30"/>
      <c r="I5761" s="30"/>
      <c r="J5761" s="30"/>
    </row>
    <row r="5762" spans="1:10" x14ac:dyDescent="0.35">
      <c r="A5762" t="str">
        <f t="shared" si="90"/>
        <v/>
      </c>
      <c r="B5762" s="36"/>
      <c r="C5762" s="31"/>
      <c r="D5762" s="31"/>
      <c r="E5762" s="31"/>
      <c r="F5762" s="32"/>
      <c r="G5762" s="33"/>
      <c r="H5762" s="34"/>
      <c r="I5762" s="34"/>
      <c r="J5762" s="34"/>
    </row>
    <row r="5763" spans="1:10" x14ac:dyDescent="0.35">
      <c r="A5763" t="str">
        <f t="shared" si="90"/>
        <v/>
      </c>
      <c r="B5763" s="35"/>
      <c r="C5763" s="27"/>
      <c r="D5763" s="27"/>
      <c r="E5763" s="27"/>
      <c r="F5763" s="28"/>
      <c r="G5763" s="29"/>
      <c r="H5763" s="30"/>
      <c r="I5763" s="30"/>
      <c r="J5763" s="30"/>
    </row>
    <row r="5764" spans="1:10" x14ac:dyDescent="0.35">
      <c r="A5764" t="str">
        <f t="shared" si="90"/>
        <v/>
      </c>
      <c r="B5764" s="36"/>
      <c r="C5764" s="31"/>
      <c r="D5764" s="31"/>
      <c r="E5764" s="31"/>
      <c r="F5764" s="32"/>
      <c r="G5764" s="33"/>
      <c r="H5764" s="34"/>
      <c r="I5764" s="34"/>
      <c r="J5764" s="34"/>
    </row>
    <row r="5765" spans="1:10" x14ac:dyDescent="0.35">
      <c r="A5765" t="str">
        <f t="shared" si="90"/>
        <v/>
      </c>
      <c r="B5765" s="35"/>
      <c r="C5765" s="27"/>
      <c r="D5765" s="27"/>
      <c r="E5765" s="27"/>
      <c r="F5765" s="28"/>
      <c r="G5765" s="29"/>
      <c r="H5765" s="30"/>
      <c r="I5765" s="30"/>
      <c r="J5765" s="30"/>
    </row>
    <row r="5766" spans="1:10" x14ac:dyDescent="0.35">
      <c r="A5766" t="str">
        <f t="shared" si="90"/>
        <v/>
      </c>
      <c r="B5766" s="36"/>
      <c r="C5766" s="31"/>
      <c r="D5766" s="31"/>
      <c r="E5766" s="31"/>
      <c r="F5766" s="32"/>
      <c r="G5766" s="33"/>
      <c r="H5766" s="34"/>
      <c r="I5766" s="34"/>
      <c r="J5766" s="34"/>
    </row>
    <row r="5767" spans="1:10" x14ac:dyDescent="0.35">
      <c r="A5767" t="str">
        <f t="shared" si="90"/>
        <v/>
      </c>
      <c r="B5767" s="35"/>
      <c r="C5767" s="27"/>
      <c r="D5767" s="27"/>
      <c r="E5767" s="27"/>
      <c r="F5767" s="28"/>
      <c r="G5767" s="29"/>
      <c r="H5767" s="30"/>
      <c r="I5767" s="30"/>
      <c r="J5767" s="30"/>
    </row>
    <row r="5768" spans="1:10" x14ac:dyDescent="0.35">
      <c r="A5768" t="str">
        <f t="shared" si="90"/>
        <v/>
      </c>
      <c r="B5768" s="36"/>
      <c r="C5768" s="31"/>
      <c r="D5768" s="31"/>
      <c r="E5768" s="31"/>
      <c r="F5768" s="32"/>
      <c r="G5768" s="33"/>
      <c r="H5768" s="34"/>
      <c r="I5768" s="34"/>
      <c r="J5768" s="34"/>
    </row>
    <row r="5769" spans="1:10" x14ac:dyDescent="0.35">
      <c r="A5769" t="str">
        <f t="shared" si="90"/>
        <v/>
      </c>
      <c r="B5769" s="35"/>
      <c r="C5769" s="27"/>
      <c r="D5769" s="27"/>
      <c r="E5769" s="27"/>
      <c r="F5769" s="28"/>
      <c r="G5769" s="29"/>
      <c r="H5769" s="30"/>
      <c r="I5769" s="30"/>
      <c r="J5769" s="30"/>
    </row>
    <row r="5770" spans="1:10" x14ac:dyDescent="0.35">
      <c r="A5770" t="str">
        <f t="shared" si="90"/>
        <v/>
      </c>
      <c r="B5770" s="36"/>
      <c r="C5770" s="31"/>
      <c r="D5770" s="31"/>
      <c r="E5770" s="31"/>
      <c r="F5770" s="32"/>
      <c r="G5770" s="33"/>
      <c r="H5770" s="34"/>
      <c r="I5770" s="34"/>
      <c r="J5770" s="34"/>
    </row>
    <row r="5771" spans="1:10" x14ac:dyDescent="0.35">
      <c r="A5771" t="str">
        <f t="shared" si="90"/>
        <v/>
      </c>
      <c r="B5771" s="35"/>
      <c r="C5771" s="27"/>
      <c r="D5771" s="27"/>
      <c r="E5771" s="27"/>
      <c r="F5771" s="28"/>
      <c r="G5771" s="29"/>
      <c r="H5771" s="30"/>
      <c r="I5771" s="30"/>
      <c r="J5771" s="30"/>
    </row>
    <row r="5772" spans="1:10" x14ac:dyDescent="0.35">
      <c r="A5772" t="str">
        <f t="shared" si="90"/>
        <v/>
      </c>
      <c r="B5772" s="36"/>
      <c r="C5772" s="31"/>
      <c r="D5772" s="31"/>
      <c r="E5772" s="31"/>
      <c r="F5772" s="32"/>
      <c r="G5772" s="33"/>
      <c r="H5772" s="34"/>
      <c r="I5772" s="34"/>
      <c r="J5772" s="34"/>
    </row>
    <row r="5773" spans="1:10" x14ac:dyDescent="0.35">
      <c r="A5773" t="str">
        <f t="shared" si="90"/>
        <v/>
      </c>
      <c r="B5773" s="35"/>
      <c r="C5773" s="27"/>
      <c r="D5773" s="27"/>
      <c r="E5773" s="27"/>
      <c r="F5773" s="28"/>
      <c r="G5773" s="29"/>
      <c r="H5773" s="30"/>
      <c r="I5773" s="30"/>
      <c r="J5773" s="30"/>
    </row>
    <row r="5774" spans="1:10" x14ac:dyDescent="0.35">
      <c r="A5774" t="str">
        <f t="shared" si="90"/>
        <v/>
      </c>
      <c r="B5774" s="36"/>
      <c r="C5774" s="31"/>
      <c r="D5774" s="31"/>
      <c r="E5774" s="31"/>
      <c r="F5774" s="32"/>
      <c r="G5774" s="33"/>
      <c r="H5774" s="34"/>
      <c r="I5774" s="34"/>
      <c r="J5774" s="34"/>
    </row>
    <row r="5775" spans="1:10" x14ac:dyDescent="0.35">
      <c r="A5775" t="str">
        <f t="shared" si="90"/>
        <v/>
      </c>
      <c r="B5775" s="35"/>
      <c r="C5775" s="27"/>
      <c r="D5775" s="27"/>
      <c r="E5775" s="27"/>
      <c r="F5775" s="28"/>
      <c r="G5775" s="29"/>
      <c r="H5775" s="30"/>
      <c r="I5775" s="30"/>
      <c r="J5775" s="30"/>
    </row>
    <row r="5776" spans="1:10" x14ac:dyDescent="0.35">
      <c r="A5776" t="str">
        <f t="shared" si="90"/>
        <v/>
      </c>
      <c r="B5776" s="36"/>
      <c r="C5776" s="31"/>
      <c r="D5776" s="31"/>
      <c r="E5776" s="31"/>
      <c r="F5776" s="32"/>
      <c r="G5776" s="33"/>
      <c r="H5776" s="34"/>
      <c r="I5776" s="34"/>
      <c r="J5776" s="34"/>
    </row>
    <row r="5777" spans="1:10" x14ac:dyDescent="0.35">
      <c r="A5777" t="str">
        <f t="shared" si="90"/>
        <v/>
      </c>
      <c r="B5777" s="35"/>
      <c r="C5777" s="27"/>
      <c r="D5777" s="27"/>
      <c r="E5777" s="27"/>
      <c r="F5777" s="28"/>
      <c r="G5777" s="29"/>
      <c r="H5777" s="30"/>
      <c r="I5777" s="30"/>
      <c r="J5777" s="30"/>
    </row>
    <row r="5778" spans="1:10" x14ac:dyDescent="0.35">
      <c r="A5778" t="str">
        <f t="shared" si="90"/>
        <v/>
      </c>
      <c r="B5778" s="36"/>
      <c r="C5778" s="31"/>
      <c r="D5778" s="31"/>
      <c r="E5778" s="31"/>
      <c r="F5778" s="32"/>
      <c r="G5778" s="33"/>
      <c r="H5778" s="34"/>
      <c r="I5778" s="34"/>
      <c r="J5778" s="34"/>
    </row>
    <row r="5779" spans="1:10" x14ac:dyDescent="0.35">
      <c r="A5779" t="str">
        <f t="shared" ref="A5779:A5842" si="91">CONCATENATE(B5779,C5779,D5779,E5779)</f>
        <v/>
      </c>
      <c r="B5779" s="35"/>
      <c r="C5779" s="27"/>
      <c r="D5779" s="27"/>
      <c r="E5779" s="27"/>
      <c r="F5779" s="28"/>
      <c r="G5779" s="29"/>
      <c r="H5779" s="30"/>
      <c r="I5779" s="30"/>
      <c r="J5779" s="30"/>
    </row>
    <row r="5780" spans="1:10" x14ac:dyDescent="0.35">
      <c r="A5780" t="str">
        <f t="shared" si="91"/>
        <v/>
      </c>
      <c r="B5780" s="36"/>
      <c r="C5780" s="31"/>
      <c r="D5780" s="31"/>
      <c r="E5780" s="31"/>
      <c r="F5780" s="32"/>
      <c r="G5780" s="33"/>
      <c r="H5780" s="34"/>
      <c r="I5780" s="34"/>
      <c r="J5780" s="34"/>
    </row>
    <row r="5781" spans="1:10" x14ac:dyDescent="0.35">
      <c r="A5781" t="str">
        <f t="shared" si="91"/>
        <v/>
      </c>
      <c r="B5781" s="35"/>
      <c r="C5781" s="27"/>
      <c r="D5781" s="27"/>
      <c r="E5781" s="27"/>
      <c r="F5781" s="28"/>
      <c r="G5781" s="29"/>
      <c r="H5781" s="30"/>
      <c r="I5781" s="30"/>
      <c r="J5781" s="30"/>
    </row>
    <row r="5782" spans="1:10" x14ac:dyDescent="0.35">
      <c r="A5782" t="str">
        <f t="shared" si="91"/>
        <v/>
      </c>
      <c r="B5782" s="36"/>
      <c r="C5782" s="31"/>
      <c r="D5782" s="31"/>
      <c r="E5782" s="31"/>
      <c r="F5782" s="32"/>
      <c r="G5782" s="33"/>
      <c r="H5782" s="34"/>
      <c r="I5782" s="34"/>
      <c r="J5782" s="34"/>
    </row>
    <row r="5783" spans="1:10" x14ac:dyDescent="0.35">
      <c r="A5783" t="str">
        <f t="shared" si="91"/>
        <v/>
      </c>
      <c r="B5783" s="35"/>
      <c r="C5783" s="27"/>
      <c r="D5783" s="27"/>
      <c r="E5783" s="27"/>
      <c r="F5783" s="28"/>
      <c r="G5783" s="29"/>
      <c r="H5783" s="30"/>
      <c r="I5783" s="30"/>
      <c r="J5783" s="30"/>
    </row>
    <row r="5784" spans="1:10" x14ac:dyDescent="0.35">
      <c r="A5784" t="str">
        <f t="shared" si="91"/>
        <v/>
      </c>
      <c r="B5784" s="36"/>
      <c r="C5784" s="31"/>
      <c r="D5784" s="31"/>
      <c r="E5784" s="31"/>
      <c r="F5784" s="32"/>
      <c r="G5784" s="33"/>
      <c r="H5784" s="34"/>
      <c r="I5784" s="34"/>
      <c r="J5784" s="34"/>
    </row>
    <row r="5785" spans="1:10" x14ac:dyDescent="0.35">
      <c r="A5785" t="str">
        <f t="shared" si="91"/>
        <v/>
      </c>
      <c r="B5785" s="35"/>
      <c r="C5785" s="27"/>
      <c r="D5785" s="27"/>
      <c r="E5785" s="27"/>
      <c r="F5785" s="28"/>
      <c r="G5785" s="29"/>
      <c r="H5785" s="30"/>
      <c r="I5785" s="30"/>
      <c r="J5785" s="30"/>
    </row>
    <row r="5786" spans="1:10" x14ac:dyDescent="0.35">
      <c r="A5786" t="str">
        <f t="shared" si="91"/>
        <v/>
      </c>
      <c r="B5786" s="36"/>
      <c r="C5786" s="31"/>
      <c r="D5786" s="31"/>
      <c r="E5786" s="31"/>
      <c r="F5786" s="32"/>
      <c r="G5786" s="33"/>
      <c r="H5786" s="34"/>
      <c r="I5786" s="34"/>
      <c r="J5786" s="34"/>
    </row>
    <row r="5787" spans="1:10" x14ac:dyDescent="0.35">
      <c r="A5787" t="str">
        <f t="shared" si="91"/>
        <v/>
      </c>
      <c r="B5787" s="35"/>
      <c r="C5787" s="27"/>
      <c r="D5787" s="27"/>
      <c r="E5787" s="27"/>
      <c r="F5787" s="28"/>
      <c r="G5787" s="29"/>
      <c r="H5787" s="30"/>
      <c r="I5787" s="30"/>
      <c r="J5787" s="30"/>
    </row>
    <row r="5788" spans="1:10" x14ac:dyDescent="0.35">
      <c r="A5788" t="str">
        <f t="shared" si="91"/>
        <v/>
      </c>
      <c r="B5788" s="36"/>
      <c r="C5788" s="31"/>
      <c r="D5788" s="31"/>
      <c r="E5788" s="31"/>
      <c r="F5788" s="32"/>
      <c r="G5788" s="33"/>
      <c r="H5788" s="34"/>
      <c r="I5788" s="34"/>
      <c r="J5788" s="34"/>
    </row>
    <row r="5789" spans="1:10" x14ac:dyDescent="0.35">
      <c r="A5789" t="str">
        <f t="shared" si="91"/>
        <v/>
      </c>
      <c r="B5789" s="35"/>
      <c r="C5789" s="27"/>
      <c r="D5789" s="27"/>
      <c r="E5789" s="27"/>
      <c r="F5789" s="28"/>
      <c r="G5789" s="29"/>
      <c r="H5789" s="30"/>
      <c r="I5789" s="30"/>
      <c r="J5789" s="30"/>
    </row>
    <row r="5790" spans="1:10" x14ac:dyDescent="0.35">
      <c r="A5790" t="str">
        <f t="shared" si="91"/>
        <v/>
      </c>
      <c r="B5790" s="36"/>
      <c r="C5790" s="31"/>
      <c r="D5790" s="31"/>
      <c r="E5790" s="31"/>
      <c r="F5790" s="32"/>
      <c r="G5790" s="33"/>
      <c r="H5790" s="34"/>
      <c r="I5790" s="34"/>
      <c r="J5790" s="34"/>
    </row>
    <row r="5791" spans="1:10" x14ac:dyDescent="0.35">
      <c r="A5791" t="str">
        <f t="shared" si="91"/>
        <v/>
      </c>
      <c r="B5791" s="35"/>
      <c r="C5791" s="27"/>
      <c r="D5791" s="27"/>
      <c r="E5791" s="27"/>
      <c r="F5791" s="28"/>
      <c r="G5791" s="29"/>
      <c r="H5791" s="30"/>
      <c r="I5791" s="30"/>
      <c r="J5791" s="30"/>
    </row>
    <row r="5792" spans="1:10" x14ac:dyDescent="0.35">
      <c r="A5792" t="str">
        <f t="shared" si="91"/>
        <v/>
      </c>
      <c r="B5792" s="36"/>
      <c r="C5792" s="31"/>
      <c r="D5792" s="31"/>
      <c r="E5792" s="31"/>
      <c r="F5792" s="32"/>
      <c r="G5792" s="33"/>
      <c r="H5792" s="34"/>
      <c r="I5792" s="34"/>
      <c r="J5792" s="34"/>
    </row>
    <row r="5793" spans="1:10" x14ac:dyDescent="0.35">
      <c r="A5793" t="str">
        <f t="shared" si="91"/>
        <v/>
      </c>
      <c r="B5793" s="35"/>
      <c r="C5793" s="27"/>
      <c r="D5793" s="27"/>
      <c r="E5793" s="27"/>
      <c r="F5793" s="28"/>
      <c r="G5793" s="29"/>
      <c r="H5793" s="30"/>
      <c r="I5793" s="30"/>
      <c r="J5793" s="30"/>
    </row>
    <row r="5794" spans="1:10" x14ac:dyDescent="0.35">
      <c r="A5794" t="str">
        <f t="shared" si="91"/>
        <v/>
      </c>
      <c r="B5794" s="36"/>
      <c r="C5794" s="31"/>
      <c r="D5794" s="31"/>
      <c r="E5794" s="31"/>
      <c r="F5794" s="32"/>
      <c r="G5794" s="33"/>
      <c r="H5794" s="34"/>
      <c r="I5794" s="34"/>
      <c r="J5794" s="34"/>
    </row>
    <row r="5795" spans="1:10" x14ac:dyDescent="0.35">
      <c r="A5795" t="str">
        <f t="shared" si="91"/>
        <v/>
      </c>
      <c r="B5795" s="35"/>
      <c r="C5795" s="27"/>
      <c r="D5795" s="27"/>
      <c r="E5795" s="27"/>
      <c r="F5795" s="28"/>
      <c r="G5795" s="29"/>
      <c r="H5795" s="30"/>
      <c r="I5795" s="30"/>
      <c r="J5795" s="30"/>
    </row>
    <row r="5796" spans="1:10" x14ac:dyDescent="0.35">
      <c r="A5796" t="str">
        <f t="shared" si="91"/>
        <v/>
      </c>
      <c r="B5796" s="36"/>
      <c r="C5796" s="31"/>
      <c r="D5796" s="31"/>
      <c r="E5796" s="31"/>
      <c r="F5796" s="32"/>
      <c r="G5796" s="33"/>
      <c r="H5796" s="34"/>
      <c r="I5796" s="34"/>
      <c r="J5796" s="34"/>
    </row>
    <row r="5797" spans="1:10" x14ac:dyDescent="0.35">
      <c r="A5797" t="str">
        <f t="shared" si="91"/>
        <v/>
      </c>
      <c r="B5797" s="35"/>
      <c r="C5797" s="27"/>
      <c r="D5797" s="27"/>
      <c r="E5797" s="27"/>
      <c r="F5797" s="28"/>
      <c r="G5797" s="29"/>
      <c r="H5797" s="30"/>
      <c r="I5797" s="30"/>
      <c r="J5797" s="30"/>
    </row>
    <row r="5798" spans="1:10" x14ac:dyDescent="0.35">
      <c r="A5798" t="str">
        <f t="shared" si="91"/>
        <v/>
      </c>
      <c r="B5798" s="36"/>
      <c r="C5798" s="31"/>
      <c r="D5798" s="31"/>
      <c r="E5798" s="31"/>
      <c r="F5798" s="32"/>
      <c r="G5798" s="33"/>
      <c r="H5798" s="34"/>
      <c r="I5798" s="34"/>
      <c r="J5798" s="34"/>
    </row>
    <row r="5799" spans="1:10" x14ac:dyDescent="0.35">
      <c r="A5799" t="str">
        <f t="shared" si="91"/>
        <v/>
      </c>
      <c r="B5799" s="35"/>
      <c r="C5799" s="27"/>
      <c r="D5799" s="27"/>
      <c r="E5799" s="27"/>
      <c r="F5799" s="28"/>
      <c r="G5799" s="29"/>
      <c r="H5799" s="30"/>
      <c r="I5799" s="30"/>
      <c r="J5799" s="30"/>
    </row>
    <row r="5800" spans="1:10" x14ac:dyDescent="0.35">
      <c r="A5800" t="str">
        <f t="shared" si="91"/>
        <v/>
      </c>
      <c r="B5800" s="36"/>
      <c r="C5800" s="31"/>
      <c r="D5800" s="31"/>
      <c r="E5800" s="31"/>
      <c r="F5800" s="32"/>
      <c r="G5800" s="33"/>
      <c r="H5800" s="34"/>
      <c r="I5800" s="34"/>
      <c r="J5800" s="34"/>
    </row>
    <row r="5801" spans="1:10" x14ac:dyDescent="0.35">
      <c r="A5801" t="str">
        <f t="shared" si="91"/>
        <v/>
      </c>
      <c r="B5801" s="35"/>
      <c r="C5801" s="27"/>
      <c r="D5801" s="27"/>
      <c r="E5801" s="27"/>
      <c r="F5801" s="28"/>
      <c r="G5801" s="29"/>
      <c r="H5801" s="30"/>
      <c r="I5801" s="30"/>
      <c r="J5801" s="30"/>
    </row>
    <row r="5802" spans="1:10" x14ac:dyDescent="0.35">
      <c r="A5802" t="str">
        <f t="shared" si="91"/>
        <v/>
      </c>
      <c r="B5802" s="36"/>
      <c r="C5802" s="31"/>
      <c r="D5802" s="31"/>
      <c r="E5802" s="31"/>
      <c r="F5802" s="32"/>
      <c r="G5802" s="33"/>
      <c r="H5802" s="34"/>
      <c r="I5802" s="34"/>
      <c r="J5802" s="34"/>
    </row>
    <row r="5803" spans="1:10" x14ac:dyDescent="0.35">
      <c r="A5803" t="str">
        <f t="shared" si="91"/>
        <v/>
      </c>
      <c r="B5803" s="35"/>
      <c r="C5803" s="27"/>
      <c r="D5803" s="27"/>
      <c r="E5803" s="27"/>
      <c r="F5803" s="28"/>
      <c r="G5803" s="29"/>
      <c r="H5803" s="30"/>
      <c r="I5803" s="30"/>
      <c r="J5803" s="30"/>
    </row>
    <row r="5804" spans="1:10" x14ac:dyDescent="0.35">
      <c r="A5804" t="str">
        <f t="shared" si="91"/>
        <v/>
      </c>
      <c r="B5804" s="36"/>
      <c r="C5804" s="31"/>
      <c r="D5804" s="31"/>
      <c r="E5804" s="31"/>
      <c r="F5804" s="32"/>
      <c r="G5804" s="33"/>
      <c r="H5804" s="34"/>
      <c r="I5804" s="34"/>
      <c r="J5804" s="34"/>
    </row>
    <row r="5805" spans="1:10" x14ac:dyDescent="0.35">
      <c r="A5805" t="str">
        <f t="shared" si="91"/>
        <v/>
      </c>
      <c r="B5805" s="35"/>
      <c r="C5805" s="27"/>
      <c r="D5805" s="27"/>
      <c r="E5805" s="27"/>
      <c r="F5805" s="28"/>
      <c r="G5805" s="29"/>
      <c r="H5805" s="30"/>
      <c r="I5805" s="30"/>
      <c r="J5805" s="30"/>
    </row>
    <row r="5806" spans="1:10" x14ac:dyDescent="0.35">
      <c r="A5806" t="str">
        <f t="shared" si="91"/>
        <v/>
      </c>
      <c r="B5806" s="36"/>
      <c r="C5806" s="31"/>
      <c r="D5806" s="31"/>
      <c r="E5806" s="31"/>
      <c r="F5806" s="32"/>
      <c r="G5806" s="33"/>
      <c r="H5806" s="34"/>
      <c r="I5806" s="34"/>
      <c r="J5806" s="34"/>
    </row>
    <row r="5807" spans="1:10" x14ac:dyDescent="0.35">
      <c r="A5807" t="str">
        <f t="shared" si="91"/>
        <v/>
      </c>
      <c r="B5807" s="35"/>
      <c r="C5807" s="27"/>
      <c r="D5807" s="27"/>
      <c r="E5807" s="27"/>
      <c r="F5807" s="28"/>
      <c r="G5807" s="29"/>
      <c r="H5807" s="30"/>
      <c r="I5807" s="30"/>
      <c r="J5807" s="30"/>
    </row>
    <row r="5808" spans="1:10" x14ac:dyDescent="0.35">
      <c r="A5808" t="str">
        <f t="shared" si="91"/>
        <v/>
      </c>
      <c r="B5808" s="36"/>
      <c r="C5808" s="31"/>
      <c r="D5808" s="31"/>
      <c r="E5808" s="31"/>
      <c r="F5808" s="32"/>
      <c r="G5808" s="33"/>
      <c r="H5808" s="34"/>
      <c r="I5808" s="34"/>
      <c r="J5808" s="34"/>
    </row>
    <row r="5809" spans="1:10" x14ac:dyDescent="0.35">
      <c r="A5809" t="str">
        <f t="shared" si="91"/>
        <v/>
      </c>
      <c r="B5809" s="35"/>
      <c r="C5809" s="27"/>
      <c r="D5809" s="27"/>
      <c r="E5809" s="27"/>
      <c r="F5809" s="28"/>
      <c r="G5809" s="29"/>
      <c r="H5809" s="30"/>
      <c r="I5809" s="30"/>
      <c r="J5809" s="30"/>
    </row>
    <row r="5810" spans="1:10" x14ac:dyDescent="0.35">
      <c r="A5810" t="str">
        <f t="shared" si="91"/>
        <v/>
      </c>
      <c r="B5810" s="36"/>
      <c r="C5810" s="31"/>
      <c r="D5810" s="31"/>
      <c r="E5810" s="31"/>
      <c r="F5810" s="32"/>
      <c r="G5810" s="33"/>
      <c r="H5810" s="34"/>
      <c r="I5810" s="34"/>
      <c r="J5810" s="34"/>
    </row>
    <row r="5811" spans="1:10" x14ac:dyDescent="0.35">
      <c r="A5811" t="str">
        <f t="shared" si="91"/>
        <v/>
      </c>
      <c r="B5811" s="35"/>
      <c r="C5811" s="27"/>
      <c r="D5811" s="27"/>
      <c r="E5811" s="27"/>
      <c r="F5811" s="28"/>
      <c r="G5811" s="29"/>
      <c r="H5811" s="30"/>
      <c r="I5811" s="30"/>
      <c r="J5811" s="30"/>
    </row>
    <row r="5812" spans="1:10" x14ac:dyDescent="0.35">
      <c r="A5812" t="str">
        <f t="shared" si="91"/>
        <v/>
      </c>
      <c r="B5812" s="36"/>
      <c r="C5812" s="31"/>
      <c r="D5812" s="31"/>
      <c r="E5812" s="31"/>
      <c r="F5812" s="32"/>
      <c r="G5812" s="33"/>
      <c r="H5812" s="34"/>
      <c r="I5812" s="34"/>
      <c r="J5812" s="34"/>
    </row>
    <row r="5813" spans="1:10" x14ac:dyDescent="0.35">
      <c r="A5813" t="str">
        <f t="shared" si="91"/>
        <v/>
      </c>
      <c r="B5813" s="35"/>
      <c r="C5813" s="27"/>
      <c r="D5813" s="27"/>
      <c r="E5813" s="27"/>
      <c r="F5813" s="28"/>
      <c r="G5813" s="29"/>
      <c r="H5813" s="30"/>
      <c r="I5813" s="30"/>
      <c r="J5813" s="30"/>
    </row>
    <row r="5814" spans="1:10" x14ac:dyDescent="0.35">
      <c r="A5814" t="str">
        <f t="shared" si="91"/>
        <v/>
      </c>
      <c r="B5814" s="36"/>
      <c r="C5814" s="31"/>
      <c r="D5814" s="31"/>
      <c r="E5814" s="31"/>
      <c r="F5814" s="32"/>
      <c r="G5814" s="33"/>
      <c r="H5814" s="34"/>
      <c r="I5814" s="34"/>
      <c r="J5814" s="34"/>
    </row>
    <row r="5815" spans="1:10" x14ac:dyDescent="0.35">
      <c r="A5815" t="str">
        <f t="shared" si="91"/>
        <v/>
      </c>
      <c r="B5815" s="35"/>
      <c r="C5815" s="27"/>
      <c r="D5815" s="27"/>
      <c r="E5815" s="27"/>
      <c r="F5815" s="28"/>
      <c r="G5815" s="29"/>
      <c r="H5815" s="30"/>
      <c r="I5815" s="30"/>
      <c r="J5815" s="30"/>
    </row>
    <row r="5816" spans="1:10" x14ac:dyDescent="0.35">
      <c r="A5816" t="str">
        <f t="shared" si="91"/>
        <v/>
      </c>
      <c r="B5816" s="36"/>
      <c r="C5816" s="31"/>
      <c r="D5816" s="31"/>
      <c r="E5816" s="31"/>
      <c r="F5816" s="32"/>
      <c r="G5816" s="33"/>
      <c r="H5816" s="34"/>
      <c r="I5816" s="34"/>
      <c r="J5816" s="34"/>
    </row>
    <row r="5817" spans="1:10" x14ac:dyDescent="0.35">
      <c r="A5817" t="str">
        <f t="shared" si="91"/>
        <v/>
      </c>
      <c r="B5817" s="35"/>
      <c r="C5817" s="27"/>
      <c r="D5817" s="27"/>
      <c r="E5817" s="27"/>
      <c r="F5817" s="28"/>
      <c r="G5817" s="29"/>
      <c r="H5817" s="30"/>
      <c r="I5817" s="30"/>
      <c r="J5817" s="30"/>
    </row>
    <row r="5818" spans="1:10" x14ac:dyDescent="0.35">
      <c r="A5818" t="str">
        <f t="shared" si="91"/>
        <v/>
      </c>
      <c r="B5818" s="36"/>
      <c r="C5818" s="31"/>
      <c r="D5818" s="31"/>
      <c r="E5818" s="31"/>
      <c r="F5818" s="32"/>
      <c r="G5818" s="33"/>
      <c r="H5818" s="34"/>
      <c r="I5818" s="34"/>
      <c r="J5818" s="34"/>
    </row>
    <row r="5819" spans="1:10" x14ac:dyDescent="0.35">
      <c r="A5819" t="str">
        <f t="shared" si="91"/>
        <v/>
      </c>
      <c r="B5819" s="35"/>
      <c r="C5819" s="27"/>
      <c r="D5819" s="27"/>
      <c r="E5819" s="27"/>
      <c r="F5819" s="28"/>
      <c r="G5819" s="29"/>
      <c r="H5819" s="30"/>
      <c r="I5819" s="30"/>
      <c r="J5819" s="30"/>
    </row>
    <row r="5820" spans="1:10" x14ac:dyDescent="0.35">
      <c r="A5820" t="str">
        <f t="shared" si="91"/>
        <v/>
      </c>
      <c r="B5820" s="36"/>
      <c r="C5820" s="31"/>
      <c r="D5820" s="31"/>
      <c r="E5820" s="31"/>
      <c r="F5820" s="32"/>
      <c r="G5820" s="33"/>
      <c r="H5820" s="34"/>
      <c r="I5820" s="34"/>
      <c r="J5820" s="34"/>
    </row>
    <row r="5821" spans="1:10" x14ac:dyDescent="0.35">
      <c r="A5821" t="str">
        <f t="shared" si="91"/>
        <v/>
      </c>
      <c r="B5821" s="35"/>
      <c r="C5821" s="27"/>
      <c r="D5821" s="27"/>
      <c r="E5821" s="27"/>
      <c r="F5821" s="28"/>
      <c r="G5821" s="29"/>
      <c r="H5821" s="30"/>
      <c r="I5821" s="30"/>
      <c r="J5821" s="30"/>
    </row>
    <row r="5822" spans="1:10" x14ac:dyDescent="0.35">
      <c r="A5822" t="str">
        <f t="shared" si="91"/>
        <v/>
      </c>
      <c r="B5822" s="36"/>
      <c r="C5822" s="31"/>
      <c r="D5822" s="31"/>
      <c r="E5822" s="31"/>
      <c r="F5822" s="32"/>
      <c r="G5822" s="33"/>
      <c r="H5822" s="34"/>
      <c r="I5822" s="34"/>
      <c r="J5822" s="34"/>
    </row>
    <row r="5823" spans="1:10" x14ac:dyDescent="0.35">
      <c r="A5823" t="str">
        <f t="shared" si="91"/>
        <v/>
      </c>
      <c r="B5823" s="35"/>
      <c r="C5823" s="27"/>
      <c r="D5823" s="27"/>
      <c r="E5823" s="27"/>
      <c r="F5823" s="28"/>
      <c r="G5823" s="29"/>
      <c r="H5823" s="30"/>
      <c r="I5823" s="30"/>
      <c r="J5823" s="30"/>
    </row>
    <row r="5824" spans="1:10" x14ac:dyDescent="0.35">
      <c r="A5824" t="str">
        <f t="shared" si="91"/>
        <v/>
      </c>
      <c r="B5824" s="36"/>
      <c r="C5824" s="31"/>
      <c r="D5824" s="31"/>
      <c r="E5824" s="31"/>
      <c r="F5824" s="32"/>
      <c r="G5824" s="33"/>
      <c r="H5824" s="34"/>
      <c r="I5824" s="34"/>
      <c r="J5824" s="34"/>
    </row>
    <row r="5825" spans="1:10" x14ac:dyDescent="0.35">
      <c r="A5825" t="str">
        <f t="shared" si="91"/>
        <v/>
      </c>
      <c r="B5825" s="35"/>
      <c r="C5825" s="27"/>
      <c r="D5825" s="27"/>
      <c r="E5825" s="27"/>
      <c r="F5825" s="28"/>
      <c r="G5825" s="29"/>
      <c r="H5825" s="30"/>
      <c r="I5825" s="30"/>
      <c r="J5825" s="30"/>
    </row>
    <row r="5826" spans="1:10" x14ac:dyDescent="0.35">
      <c r="A5826" t="str">
        <f t="shared" si="91"/>
        <v/>
      </c>
      <c r="B5826" s="36"/>
      <c r="C5826" s="31"/>
      <c r="D5826" s="31"/>
      <c r="E5826" s="31"/>
      <c r="F5826" s="32"/>
      <c r="G5826" s="33"/>
      <c r="H5826" s="34"/>
      <c r="I5826" s="34"/>
      <c r="J5826" s="34"/>
    </row>
    <row r="5827" spans="1:10" x14ac:dyDescent="0.35">
      <c r="A5827" t="str">
        <f t="shared" si="91"/>
        <v/>
      </c>
      <c r="B5827" s="35"/>
      <c r="C5827" s="27"/>
      <c r="D5827" s="27"/>
      <c r="E5827" s="27"/>
      <c r="F5827" s="28"/>
      <c r="G5827" s="29"/>
      <c r="H5827" s="30"/>
      <c r="I5827" s="30"/>
      <c r="J5827" s="30"/>
    </row>
    <row r="5828" spans="1:10" x14ac:dyDescent="0.35">
      <c r="A5828" t="str">
        <f t="shared" si="91"/>
        <v/>
      </c>
      <c r="B5828" s="36"/>
      <c r="C5828" s="31"/>
      <c r="D5828" s="31"/>
      <c r="E5828" s="31"/>
      <c r="F5828" s="32"/>
      <c r="G5828" s="33"/>
      <c r="H5828" s="34"/>
      <c r="I5828" s="34"/>
      <c r="J5828" s="34"/>
    </row>
    <row r="5829" spans="1:10" x14ac:dyDescent="0.35">
      <c r="A5829" t="str">
        <f t="shared" si="91"/>
        <v/>
      </c>
      <c r="B5829" s="35"/>
      <c r="C5829" s="27"/>
      <c r="D5829" s="27"/>
      <c r="E5829" s="27"/>
      <c r="F5829" s="28"/>
      <c r="G5829" s="29"/>
      <c r="H5829" s="30"/>
      <c r="I5829" s="30"/>
      <c r="J5829" s="30"/>
    </row>
    <row r="5830" spans="1:10" x14ac:dyDescent="0.35">
      <c r="A5830" t="str">
        <f t="shared" si="91"/>
        <v/>
      </c>
      <c r="B5830" s="36"/>
      <c r="C5830" s="31"/>
      <c r="D5830" s="31"/>
      <c r="E5830" s="31"/>
      <c r="F5830" s="32"/>
      <c r="G5830" s="33"/>
      <c r="H5830" s="34"/>
      <c r="I5830" s="34"/>
      <c r="J5830" s="34"/>
    </row>
    <row r="5831" spans="1:10" x14ac:dyDescent="0.35">
      <c r="A5831" t="str">
        <f t="shared" si="91"/>
        <v/>
      </c>
      <c r="B5831" s="35"/>
      <c r="C5831" s="27"/>
      <c r="D5831" s="27"/>
      <c r="E5831" s="27"/>
      <c r="F5831" s="28"/>
      <c r="G5831" s="29"/>
      <c r="H5831" s="30"/>
      <c r="I5831" s="30"/>
      <c r="J5831" s="30"/>
    </row>
    <row r="5832" spans="1:10" x14ac:dyDescent="0.35">
      <c r="A5832" t="str">
        <f t="shared" si="91"/>
        <v/>
      </c>
      <c r="B5832" s="36"/>
      <c r="C5832" s="31"/>
      <c r="D5832" s="31"/>
      <c r="E5832" s="31"/>
      <c r="F5832" s="32"/>
      <c r="G5832" s="33"/>
      <c r="H5832" s="34"/>
      <c r="I5832" s="34"/>
      <c r="J5832" s="34"/>
    </row>
    <row r="5833" spans="1:10" x14ac:dyDescent="0.35">
      <c r="A5833" t="str">
        <f t="shared" si="91"/>
        <v/>
      </c>
      <c r="B5833" s="35"/>
      <c r="C5833" s="27"/>
      <c r="D5833" s="27"/>
      <c r="E5833" s="27"/>
      <c r="F5833" s="28"/>
      <c r="G5833" s="29"/>
      <c r="H5833" s="30"/>
      <c r="I5833" s="30"/>
      <c r="J5833" s="30"/>
    </row>
    <row r="5834" spans="1:10" x14ac:dyDescent="0.35">
      <c r="A5834" t="str">
        <f t="shared" si="91"/>
        <v/>
      </c>
      <c r="B5834" s="36"/>
      <c r="C5834" s="31"/>
      <c r="D5834" s="31"/>
      <c r="E5834" s="31"/>
      <c r="F5834" s="32"/>
      <c r="G5834" s="33"/>
      <c r="H5834" s="34"/>
      <c r="I5834" s="34"/>
      <c r="J5834" s="34"/>
    </row>
    <row r="5835" spans="1:10" x14ac:dyDescent="0.35">
      <c r="A5835" t="str">
        <f t="shared" si="91"/>
        <v/>
      </c>
      <c r="B5835" s="35"/>
      <c r="C5835" s="27"/>
      <c r="D5835" s="27"/>
      <c r="E5835" s="27"/>
      <c r="F5835" s="28"/>
      <c r="G5835" s="29"/>
      <c r="H5835" s="30"/>
      <c r="I5835" s="30"/>
      <c r="J5835" s="30"/>
    </row>
    <row r="5836" spans="1:10" x14ac:dyDescent="0.35">
      <c r="A5836" t="str">
        <f t="shared" si="91"/>
        <v/>
      </c>
      <c r="B5836" s="36"/>
      <c r="C5836" s="31"/>
      <c r="D5836" s="31"/>
      <c r="E5836" s="31"/>
      <c r="F5836" s="32"/>
      <c r="G5836" s="33"/>
      <c r="H5836" s="34"/>
      <c r="I5836" s="34"/>
      <c r="J5836" s="34"/>
    </row>
    <row r="5837" spans="1:10" x14ac:dyDescent="0.35">
      <c r="A5837" t="str">
        <f t="shared" si="91"/>
        <v/>
      </c>
      <c r="B5837" s="35"/>
      <c r="C5837" s="27"/>
      <c r="D5837" s="27"/>
      <c r="E5837" s="27"/>
      <c r="F5837" s="28"/>
      <c r="G5837" s="29"/>
      <c r="H5837" s="30"/>
      <c r="I5837" s="30"/>
      <c r="J5837" s="30"/>
    </row>
    <row r="5838" spans="1:10" x14ac:dyDescent="0.35">
      <c r="A5838" t="str">
        <f t="shared" si="91"/>
        <v/>
      </c>
      <c r="B5838" s="36"/>
      <c r="C5838" s="31"/>
      <c r="D5838" s="31"/>
      <c r="E5838" s="31"/>
      <c r="F5838" s="32"/>
      <c r="G5838" s="33"/>
      <c r="H5838" s="34"/>
      <c r="I5838" s="34"/>
      <c r="J5838" s="34"/>
    </row>
    <row r="5839" spans="1:10" x14ac:dyDescent="0.35">
      <c r="A5839" t="str">
        <f t="shared" si="91"/>
        <v/>
      </c>
      <c r="B5839" s="35"/>
      <c r="C5839" s="27"/>
      <c r="D5839" s="27"/>
      <c r="E5839" s="27"/>
      <c r="F5839" s="28"/>
      <c r="G5839" s="29"/>
      <c r="H5839" s="30"/>
      <c r="I5839" s="30"/>
      <c r="J5839" s="30"/>
    </row>
    <row r="5840" spans="1:10" x14ac:dyDescent="0.35">
      <c r="A5840" t="str">
        <f t="shared" si="91"/>
        <v/>
      </c>
      <c r="B5840" s="36"/>
      <c r="C5840" s="31"/>
      <c r="D5840" s="31"/>
      <c r="E5840" s="31"/>
      <c r="F5840" s="32"/>
      <c r="G5840" s="33"/>
      <c r="H5840" s="34"/>
      <c r="I5840" s="34"/>
      <c r="J5840" s="34"/>
    </row>
    <row r="5841" spans="1:10" x14ac:dyDescent="0.35">
      <c r="A5841" t="str">
        <f t="shared" si="91"/>
        <v/>
      </c>
      <c r="B5841" s="35"/>
      <c r="C5841" s="27"/>
      <c r="D5841" s="27"/>
      <c r="E5841" s="27"/>
      <c r="F5841" s="28"/>
      <c r="G5841" s="29"/>
      <c r="H5841" s="30"/>
      <c r="I5841" s="30"/>
      <c r="J5841" s="30"/>
    </row>
    <row r="5842" spans="1:10" x14ac:dyDescent="0.35">
      <c r="A5842" t="str">
        <f t="shared" si="91"/>
        <v/>
      </c>
      <c r="B5842" s="36"/>
      <c r="C5842" s="31"/>
      <c r="D5842" s="31"/>
      <c r="E5842" s="31"/>
      <c r="F5842" s="32"/>
      <c r="G5842" s="33"/>
      <c r="H5842" s="34"/>
      <c r="I5842" s="34"/>
      <c r="J5842" s="34"/>
    </row>
    <row r="5843" spans="1:10" x14ac:dyDescent="0.35">
      <c r="A5843" t="str">
        <f t="shared" ref="A5843:A5906" si="92">CONCATENATE(B5843,C5843,D5843,E5843)</f>
        <v/>
      </c>
      <c r="B5843" s="35"/>
      <c r="C5843" s="27"/>
      <c r="D5843" s="27"/>
      <c r="E5843" s="27"/>
      <c r="F5843" s="28"/>
      <c r="G5843" s="29"/>
      <c r="H5843" s="30"/>
      <c r="I5843" s="30"/>
      <c r="J5843" s="30"/>
    </row>
    <row r="5844" spans="1:10" x14ac:dyDescent="0.35">
      <c r="A5844" t="str">
        <f t="shared" si="92"/>
        <v/>
      </c>
      <c r="B5844" s="36"/>
      <c r="C5844" s="31"/>
      <c r="D5844" s="31"/>
      <c r="E5844" s="31"/>
      <c r="F5844" s="32"/>
      <c r="G5844" s="33"/>
      <c r="H5844" s="34"/>
      <c r="I5844" s="34"/>
      <c r="J5844" s="34"/>
    </row>
    <row r="5845" spans="1:10" x14ac:dyDescent="0.35">
      <c r="A5845" t="str">
        <f t="shared" si="92"/>
        <v/>
      </c>
      <c r="B5845" s="35"/>
      <c r="C5845" s="27"/>
      <c r="D5845" s="27"/>
      <c r="E5845" s="27"/>
      <c r="F5845" s="28"/>
      <c r="G5845" s="29"/>
      <c r="H5845" s="30"/>
      <c r="I5845" s="30"/>
      <c r="J5845" s="30"/>
    </row>
    <row r="5846" spans="1:10" x14ac:dyDescent="0.35">
      <c r="A5846" t="str">
        <f t="shared" si="92"/>
        <v/>
      </c>
      <c r="B5846" s="36"/>
      <c r="C5846" s="31"/>
      <c r="D5846" s="31"/>
      <c r="E5846" s="31"/>
      <c r="F5846" s="32"/>
      <c r="G5846" s="33"/>
      <c r="H5846" s="34"/>
      <c r="I5846" s="34"/>
      <c r="J5846" s="34"/>
    </row>
    <row r="5847" spans="1:10" x14ac:dyDescent="0.35">
      <c r="A5847" t="str">
        <f t="shared" si="92"/>
        <v/>
      </c>
      <c r="B5847" s="35"/>
      <c r="C5847" s="27"/>
      <c r="D5847" s="27"/>
      <c r="E5847" s="27"/>
      <c r="F5847" s="28"/>
      <c r="G5847" s="29"/>
      <c r="H5847" s="30"/>
      <c r="I5847" s="30"/>
      <c r="J5847" s="30"/>
    </row>
    <row r="5848" spans="1:10" x14ac:dyDescent="0.35">
      <c r="A5848" t="str">
        <f t="shared" si="92"/>
        <v/>
      </c>
      <c r="B5848" s="36"/>
      <c r="C5848" s="31"/>
      <c r="D5848" s="31"/>
      <c r="E5848" s="31"/>
      <c r="F5848" s="32"/>
      <c r="G5848" s="33"/>
      <c r="H5848" s="34"/>
      <c r="I5848" s="34"/>
      <c r="J5848" s="34"/>
    </row>
    <row r="5849" spans="1:10" x14ac:dyDescent="0.35">
      <c r="A5849" t="str">
        <f t="shared" si="92"/>
        <v/>
      </c>
      <c r="B5849" s="35"/>
      <c r="C5849" s="27"/>
      <c r="D5849" s="27"/>
      <c r="E5849" s="27"/>
      <c r="F5849" s="28"/>
      <c r="G5849" s="29"/>
      <c r="H5849" s="30"/>
      <c r="I5849" s="30"/>
      <c r="J5849" s="30"/>
    </row>
    <row r="5850" spans="1:10" x14ac:dyDescent="0.35">
      <c r="A5850" t="str">
        <f t="shared" si="92"/>
        <v/>
      </c>
      <c r="B5850" s="36"/>
      <c r="C5850" s="31"/>
      <c r="D5850" s="31"/>
      <c r="E5850" s="31"/>
      <c r="F5850" s="32"/>
      <c r="G5850" s="33"/>
      <c r="H5850" s="34"/>
      <c r="I5850" s="34"/>
      <c r="J5850" s="34"/>
    </row>
    <row r="5851" spans="1:10" x14ac:dyDescent="0.35">
      <c r="A5851" t="str">
        <f t="shared" si="92"/>
        <v/>
      </c>
      <c r="B5851" s="35"/>
      <c r="C5851" s="27"/>
      <c r="D5851" s="27"/>
      <c r="E5851" s="27"/>
      <c r="F5851" s="28"/>
      <c r="G5851" s="29"/>
      <c r="H5851" s="30"/>
      <c r="I5851" s="30"/>
      <c r="J5851" s="30"/>
    </row>
    <row r="5852" spans="1:10" x14ac:dyDescent="0.35">
      <c r="A5852" t="str">
        <f t="shared" si="92"/>
        <v/>
      </c>
      <c r="B5852" s="36"/>
      <c r="C5852" s="31"/>
      <c r="D5852" s="31"/>
      <c r="E5852" s="31"/>
      <c r="F5852" s="32"/>
      <c r="G5852" s="33"/>
      <c r="H5852" s="34"/>
      <c r="I5852" s="34"/>
      <c r="J5852" s="34"/>
    </row>
    <row r="5853" spans="1:10" x14ac:dyDescent="0.35">
      <c r="A5853" t="str">
        <f t="shared" si="92"/>
        <v/>
      </c>
      <c r="B5853" s="35"/>
      <c r="C5853" s="27"/>
      <c r="D5853" s="27"/>
      <c r="E5853" s="27"/>
      <c r="F5853" s="28"/>
      <c r="G5853" s="29"/>
      <c r="H5853" s="30"/>
      <c r="I5853" s="30"/>
      <c r="J5853" s="30"/>
    </row>
    <row r="5854" spans="1:10" x14ac:dyDescent="0.35">
      <c r="A5854" t="str">
        <f t="shared" si="92"/>
        <v/>
      </c>
      <c r="B5854" s="36"/>
      <c r="C5854" s="31"/>
      <c r="D5854" s="31"/>
      <c r="E5854" s="31"/>
      <c r="F5854" s="32"/>
      <c r="G5854" s="33"/>
      <c r="H5854" s="34"/>
      <c r="I5854" s="34"/>
      <c r="J5854" s="34"/>
    </row>
    <row r="5855" spans="1:10" x14ac:dyDescent="0.35">
      <c r="A5855" t="str">
        <f t="shared" si="92"/>
        <v/>
      </c>
      <c r="B5855" s="35"/>
      <c r="C5855" s="27"/>
      <c r="D5855" s="27"/>
      <c r="E5855" s="27"/>
      <c r="F5855" s="28"/>
      <c r="G5855" s="29"/>
      <c r="H5855" s="30"/>
      <c r="I5855" s="30"/>
      <c r="J5855" s="30"/>
    </row>
    <row r="5856" spans="1:10" x14ac:dyDescent="0.35">
      <c r="A5856" t="str">
        <f t="shared" si="92"/>
        <v/>
      </c>
      <c r="B5856" s="36"/>
      <c r="C5856" s="31"/>
      <c r="D5856" s="31"/>
      <c r="E5856" s="31"/>
      <c r="F5856" s="32"/>
      <c r="G5856" s="33"/>
      <c r="H5856" s="34"/>
      <c r="I5856" s="34"/>
      <c r="J5856" s="34"/>
    </row>
    <row r="5857" spans="1:10" x14ac:dyDescent="0.35">
      <c r="A5857" t="str">
        <f t="shared" si="92"/>
        <v/>
      </c>
      <c r="B5857" s="35"/>
      <c r="C5857" s="27"/>
      <c r="D5857" s="27"/>
      <c r="E5857" s="27"/>
      <c r="F5857" s="28"/>
      <c r="G5857" s="29"/>
      <c r="H5857" s="30"/>
      <c r="I5857" s="30"/>
      <c r="J5857" s="30"/>
    </row>
    <row r="5858" spans="1:10" x14ac:dyDescent="0.35">
      <c r="A5858" t="str">
        <f t="shared" si="92"/>
        <v/>
      </c>
      <c r="B5858" s="36"/>
      <c r="C5858" s="31"/>
      <c r="D5858" s="31"/>
      <c r="E5858" s="31"/>
      <c r="F5858" s="32"/>
      <c r="G5858" s="33"/>
      <c r="H5858" s="34"/>
      <c r="I5858" s="34"/>
      <c r="J5858" s="34"/>
    </row>
    <row r="5859" spans="1:10" x14ac:dyDescent="0.35">
      <c r="A5859" t="str">
        <f t="shared" si="92"/>
        <v/>
      </c>
      <c r="B5859" s="35"/>
      <c r="C5859" s="27"/>
      <c r="D5859" s="27"/>
      <c r="E5859" s="27"/>
      <c r="F5859" s="28"/>
      <c r="G5859" s="29"/>
      <c r="H5859" s="30"/>
      <c r="I5859" s="30"/>
      <c r="J5859" s="30"/>
    </row>
    <row r="5860" spans="1:10" x14ac:dyDescent="0.35">
      <c r="A5860" t="str">
        <f t="shared" si="92"/>
        <v/>
      </c>
      <c r="B5860" s="36"/>
      <c r="C5860" s="31"/>
      <c r="D5860" s="31"/>
      <c r="E5860" s="31"/>
      <c r="F5860" s="32"/>
      <c r="G5860" s="33"/>
      <c r="H5860" s="34"/>
      <c r="I5860" s="34"/>
      <c r="J5860" s="34"/>
    </row>
    <row r="5861" spans="1:10" x14ac:dyDescent="0.35">
      <c r="A5861" t="str">
        <f t="shared" si="92"/>
        <v/>
      </c>
      <c r="B5861" s="35"/>
      <c r="C5861" s="27"/>
      <c r="D5861" s="27"/>
      <c r="E5861" s="27"/>
      <c r="F5861" s="28"/>
      <c r="G5861" s="29"/>
      <c r="H5861" s="30"/>
      <c r="I5861" s="30"/>
      <c r="J5861" s="30"/>
    </row>
    <row r="5862" spans="1:10" x14ac:dyDescent="0.35">
      <c r="A5862" t="str">
        <f t="shared" si="92"/>
        <v/>
      </c>
      <c r="B5862" s="36"/>
      <c r="C5862" s="31"/>
      <c r="D5862" s="31"/>
      <c r="E5862" s="31"/>
      <c r="F5862" s="32"/>
      <c r="G5862" s="33"/>
      <c r="H5862" s="34"/>
      <c r="I5862" s="34"/>
      <c r="J5862" s="34"/>
    </row>
    <row r="5863" spans="1:10" x14ac:dyDescent="0.35">
      <c r="A5863" t="str">
        <f t="shared" si="92"/>
        <v/>
      </c>
      <c r="B5863" s="35"/>
      <c r="C5863" s="27"/>
      <c r="D5863" s="27"/>
      <c r="E5863" s="27"/>
      <c r="F5863" s="28"/>
      <c r="G5863" s="29"/>
      <c r="H5863" s="30"/>
      <c r="I5863" s="30"/>
      <c r="J5863" s="30"/>
    </row>
    <row r="5864" spans="1:10" x14ac:dyDescent="0.35">
      <c r="A5864" t="str">
        <f t="shared" si="92"/>
        <v/>
      </c>
      <c r="B5864" s="36"/>
      <c r="C5864" s="31"/>
      <c r="D5864" s="31"/>
      <c r="E5864" s="31"/>
      <c r="F5864" s="32"/>
      <c r="G5864" s="33"/>
      <c r="H5864" s="34"/>
      <c r="I5864" s="34"/>
      <c r="J5864" s="34"/>
    </row>
    <row r="5865" spans="1:10" x14ac:dyDescent="0.35">
      <c r="A5865" t="str">
        <f t="shared" si="92"/>
        <v/>
      </c>
      <c r="B5865" s="35"/>
      <c r="C5865" s="27"/>
      <c r="D5865" s="27"/>
      <c r="E5865" s="27"/>
      <c r="F5865" s="28"/>
      <c r="G5865" s="29"/>
      <c r="H5865" s="30"/>
      <c r="I5865" s="30"/>
      <c r="J5865" s="30"/>
    </row>
    <row r="5866" spans="1:10" x14ac:dyDescent="0.35">
      <c r="A5866" t="str">
        <f t="shared" si="92"/>
        <v/>
      </c>
      <c r="B5866" s="36"/>
      <c r="C5866" s="31"/>
      <c r="D5866" s="31"/>
      <c r="E5866" s="31"/>
      <c r="F5866" s="32"/>
      <c r="G5866" s="33"/>
      <c r="H5866" s="34"/>
      <c r="I5866" s="34"/>
      <c r="J5866" s="34"/>
    </row>
    <row r="5867" spans="1:10" x14ac:dyDescent="0.35">
      <c r="A5867" t="str">
        <f t="shared" si="92"/>
        <v/>
      </c>
      <c r="B5867" s="35"/>
      <c r="C5867" s="27"/>
      <c r="D5867" s="27"/>
      <c r="E5867" s="27"/>
      <c r="F5867" s="28"/>
      <c r="G5867" s="29"/>
      <c r="H5867" s="30"/>
      <c r="I5867" s="30"/>
      <c r="J5867" s="30"/>
    </row>
    <row r="5868" spans="1:10" x14ac:dyDescent="0.35">
      <c r="A5868" t="str">
        <f t="shared" si="92"/>
        <v/>
      </c>
      <c r="B5868" s="36"/>
      <c r="C5868" s="31"/>
      <c r="D5868" s="31"/>
      <c r="E5868" s="31"/>
      <c r="F5868" s="32"/>
      <c r="G5868" s="33"/>
      <c r="H5868" s="34"/>
      <c r="I5868" s="34"/>
      <c r="J5868" s="34"/>
    </row>
    <row r="5869" spans="1:10" x14ac:dyDescent="0.35">
      <c r="A5869" t="str">
        <f t="shared" si="92"/>
        <v/>
      </c>
      <c r="B5869" s="35"/>
      <c r="C5869" s="27"/>
      <c r="D5869" s="27"/>
      <c r="E5869" s="27"/>
      <c r="F5869" s="28"/>
      <c r="G5869" s="29"/>
      <c r="H5869" s="30"/>
      <c r="I5869" s="30"/>
      <c r="J5869" s="30"/>
    </row>
    <row r="5870" spans="1:10" x14ac:dyDescent="0.35">
      <c r="A5870" t="str">
        <f t="shared" si="92"/>
        <v/>
      </c>
      <c r="B5870" s="36"/>
      <c r="C5870" s="31"/>
      <c r="D5870" s="31"/>
      <c r="E5870" s="31"/>
      <c r="F5870" s="32"/>
      <c r="G5870" s="33"/>
      <c r="H5870" s="34"/>
      <c r="I5870" s="34"/>
      <c r="J5870" s="34"/>
    </row>
    <row r="5871" spans="1:10" x14ac:dyDescent="0.35">
      <c r="A5871" t="str">
        <f t="shared" si="92"/>
        <v/>
      </c>
      <c r="B5871" s="35"/>
      <c r="C5871" s="27"/>
      <c r="D5871" s="27"/>
      <c r="E5871" s="27"/>
      <c r="F5871" s="28"/>
      <c r="G5871" s="29"/>
      <c r="H5871" s="30"/>
      <c r="I5871" s="30"/>
      <c r="J5871" s="30"/>
    </row>
    <row r="5872" spans="1:10" x14ac:dyDescent="0.35">
      <c r="A5872" t="str">
        <f t="shared" si="92"/>
        <v/>
      </c>
      <c r="B5872" s="36"/>
      <c r="C5872" s="31"/>
      <c r="D5872" s="31"/>
      <c r="E5872" s="31"/>
      <c r="F5872" s="32"/>
      <c r="G5872" s="33"/>
      <c r="H5872" s="34"/>
      <c r="I5872" s="34"/>
      <c r="J5872" s="34"/>
    </row>
    <row r="5873" spans="1:10" x14ac:dyDescent="0.35">
      <c r="A5873" t="str">
        <f t="shared" si="92"/>
        <v/>
      </c>
      <c r="B5873" s="35"/>
      <c r="C5873" s="27"/>
      <c r="D5873" s="27"/>
      <c r="E5873" s="27"/>
      <c r="F5873" s="28"/>
      <c r="G5873" s="29"/>
      <c r="H5873" s="30"/>
      <c r="I5873" s="30"/>
      <c r="J5873" s="30"/>
    </row>
    <row r="5874" spans="1:10" x14ac:dyDescent="0.35">
      <c r="A5874" t="str">
        <f t="shared" si="92"/>
        <v/>
      </c>
      <c r="B5874" s="36"/>
      <c r="C5874" s="31"/>
      <c r="D5874" s="31"/>
      <c r="E5874" s="31"/>
      <c r="F5874" s="32"/>
      <c r="G5874" s="33"/>
      <c r="H5874" s="34"/>
      <c r="I5874" s="34"/>
      <c r="J5874" s="34"/>
    </row>
    <row r="5875" spans="1:10" x14ac:dyDescent="0.35">
      <c r="A5875" t="str">
        <f t="shared" si="92"/>
        <v/>
      </c>
      <c r="B5875" s="35"/>
      <c r="C5875" s="27"/>
      <c r="D5875" s="27"/>
      <c r="E5875" s="27"/>
      <c r="F5875" s="28"/>
      <c r="G5875" s="29"/>
      <c r="H5875" s="30"/>
      <c r="I5875" s="30"/>
      <c r="J5875" s="30"/>
    </row>
    <row r="5876" spans="1:10" x14ac:dyDescent="0.35">
      <c r="A5876" t="str">
        <f t="shared" si="92"/>
        <v/>
      </c>
      <c r="B5876" s="36"/>
      <c r="C5876" s="31"/>
      <c r="D5876" s="31"/>
      <c r="E5876" s="31"/>
      <c r="F5876" s="32"/>
      <c r="G5876" s="33"/>
      <c r="H5876" s="34"/>
      <c r="I5876" s="34"/>
      <c r="J5876" s="34"/>
    </row>
    <row r="5877" spans="1:10" x14ac:dyDescent="0.35">
      <c r="A5877" t="str">
        <f t="shared" si="92"/>
        <v/>
      </c>
      <c r="B5877" s="35"/>
      <c r="C5877" s="27"/>
      <c r="D5877" s="27"/>
      <c r="E5877" s="27"/>
      <c r="F5877" s="28"/>
      <c r="G5877" s="29"/>
      <c r="H5877" s="30"/>
      <c r="I5877" s="30"/>
      <c r="J5877" s="30"/>
    </row>
    <row r="5878" spans="1:10" x14ac:dyDescent="0.35">
      <c r="A5878" t="str">
        <f t="shared" si="92"/>
        <v/>
      </c>
      <c r="B5878" s="36"/>
      <c r="C5878" s="31"/>
      <c r="D5878" s="31"/>
      <c r="E5878" s="31"/>
      <c r="F5878" s="32"/>
      <c r="G5878" s="33"/>
      <c r="H5878" s="34"/>
      <c r="I5878" s="34"/>
      <c r="J5878" s="34"/>
    </row>
    <row r="5879" spans="1:10" x14ac:dyDescent="0.35">
      <c r="A5879" t="str">
        <f t="shared" si="92"/>
        <v/>
      </c>
      <c r="B5879" s="35"/>
      <c r="C5879" s="27"/>
      <c r="D5879" s="27"/>
      <c r="E5879" s="27"/>
      <c r="F5879" s="28"/>
      <c r="G5879" s="29"/>
      <c r="H5879" s="30"/>
      <c r="I5879" s="30"/>
      <c r="J5879" s="30"/>
    </row>
    <row r="5880" spans="1:10" x14ac:dyDescent="0.35">
      <c r="A5880" t="str">
        <f t="shared" si="92"/>
        <v/>
      </c>
      <c r="B5880" s="36"/>
      <c r="C5880" s="31"/>
      <c r="D5880" s="31"/>
      <c r="E5880" s="31"/>
      <c r="F5880" s="32"/>
      <c r="G5880" s="33"/>
      <c r="H5880" s="34"/>
      <c r="I5880" s="34"/>
      <c r="J5880" s="34"/>
    </row>
    <row r="5881" spans="1:10" x14ac:dyDescent="0.35">
      <c r="A5881" t="str">
        <f t="shared" si="92"/>
        <v/>
      </c>
      <c r="B5881" s="35"/>
      <c r="C5881" s="27"/>
      <c r="D5881" s="27"/>
      <c r="E5881" s="27"/>
      <c r="F5881" s="28"/>
      <c r="G5881" s="29"/>
      <c r="H5881" s="30"/>
      <c r="I5881" s="30"/>
      <c r="J5881" s="30"/>
    </row>
    <row r="5882" spans="1:10" x14ac:dyDescent="0.35">
      <c r="A5882" t="str">
        <f t="shared" si="92"/>
        <v/>
      </c>
      <c r="B5882" s="36"/>
      <c r="C5882" s="31"/>
      <c r="D5882" s="31"/>
      <c r="E5882" s="31"/>
      <c r="F5882" s="32"/>
      <c r="G5882" s="33"/>
      <c r="H5882" s="34"/>
      <c r="I5882" s="34"/>
      <c r="J5882" s="34"/>
    </row>
    <row r="5883" spans="1:10" x14ac:dyDescent="0.35">
      <c r="A5883" t="str">
        <f t="shared" si="92"/>
        <v/>
      </c>
      <c r="B5883" s="35"/>
      <c r="C5883" s="27"/>
      <c r="D5883" s="27"/>
      <c r="E5883" s="27"/>
      <c r="F5883" s="28"/>
      <c r="G5883" s="29"/>
      <c r="H5883" s="30"/>
      <c r="I5883" s="30"/>
      <c r="J5883" s="30"/>
    </row>
    <row r="5884" spans="1:10" x14ac:dyDescent="0.35">
      <c r="A5884" t="str">
        <f t="shared" si="92"/>
        <v/>
      </c>
      <c r="B5884" s="36"/>
      <c r="C5884" s="31"/>
      <c r="D5884" s="31"/>
      <c r="E5884" s="31"/>
      <c r="F5884" s="32"/>
      <c r="G5884" s="33"/>
      <c r="H5884" s="34"/>
      <c r="I5884" s="34"/>
      <c r="J5884" s="34"/>
    </row>
    <row r="5885" spans="1:10" x14ac:dyDescent="0.35">
      <c r="A5885" t="str">
        <f t="shared" si="92"/>
        <v/>
      </c>
      <c r="B5885" s="35"/>
      <c r="C5885" s="27"/>
      <c r="D5885" s="27"/>
      <c r="E5885" s="27"/>
      <c r="F5885" s="28"/>
      <c r="G5885" s="29"/>
      <c r="H5885" s="30"/>
      <c r="I5885" s="30"/>
      <c r="J5885" s="30"/>
    </row>
    <row r="5886" spans="1:10" x14ac:dyDescent="0.35">
      <c r="A5886" t="str">
        <f t="shared" si="92"/>
        <v/>
      </c>
      <c r="B5886" s="36"/>
      <c r="C5886" s="31"/>
      <c r="D5886" s="31"/>
      <c r="E5886" s="31"/>
      <c r="F5886" s="32"/>
      <c r="G5886" s="33"/>
      <c r="H5886" s="34"/>
      <c r="I5886" s="34"/>
      <c r="J5886" s="34"/>
    </row>
    <row r="5887" spans="1:10" x14ac:dyDescent="0.35">
      <c r="A5887" t="str">
        <f t="shared" si="92"/>
        <v/>
      </c>
      <c r="B5887" s="35"/>
      <c r="C5887" s="27"/>
      <c r="D5887" s="27"/>
      <c r="E5887" s="27"/>
      <c r="F5887" s="28"/>
      <c r="G5887" s="29"/>
      <c r="H5887" s="30"/>
      <c r="I5887" s="30"/>
      <c r="J5887" s="30"/>
    </row>
    <row r="5888" spans="1:10" x14ac:dyDescent="0.35">
      <c r="A5888" t="str">
        <f t="shared" si="92"/>
        <v/>
      </c>
      <c r="B5888" s="36"/>
      <c r="C5888" s="31"/>
      <c r="D5888" s="31"/>
      <c r="E5888" s="31"/>
      <c r="F5888" s="32"/>
      <c r="G5888" s="33"/>
      <c r="H5888" s="34"/>
      <c r="I5888" s="34"/>
      <c r="J5888" s="34"/>
    </row>
    <row r="5889" spans="1:10" x14ac:dyDescent="0.35">
      <c r="A5889" t="str">
        <f t="shared" si="92"/>
        <v/>
      </c>
      <c r="B5889" s="35"/>
      <c r="C5889" s="27"/>
      <c r="D5889" s="27"/>
      <c r="E5889" s="27"/>
      <c r="F5889" s="28"/>
      <c r="G5889" s="29"/>
      <c r="H5889" s="30"/>
      <c r="I5889" s="30"/>
      <c r="J5889" s="30"/>
    </row>
    <row r="5890" spans="1:10" x14ac:dyDescent="0.35">
      <c r="A5890" t="str">
        <f t="shared" si="92"/>
        <v/>
      </c>
      <c r="B5890" s="36"/>
      <c r="C5890" s="31"/>
      <c r="D5890" s="31"/>
      <c r="E5890" s="31"/>
      <c r="F5890" s="32"/>
      <c r="G5890" s="33"/>
      <c r="H5890" s="34"/>
      <c r="I5890" s="34"/>
      <c r="J5890" s="34"/>
    </row>
    <row r="5891" spans="1:10" x14ac:dyDescent="0.35">
      <c r="A5891" t="str">
        <f t="shared" si="92"/>
        <v/>
      </c>
      <c r="B5891" s="35"/>
      <c r="C5891" s="27"/>
      <c r="D5891" s="27"/>
      <c r="E5891" s="27"/>
      <c r="F5891" s="28"/>
      <c r="G5891" s="29"/>
      <c r="H5891" s="30"/>
      <c r="I5891" s="30"/>
      <c r="J5891" s="30"/>
    </row>
    <row r="5892" spans="1:10" x14ac:dyDescent="0.35">
      <c r="A5892" t="str">
        <f t="shared" si="92"/>
        <v/>
      </c>
      <c r="B5892" s="36"/>
      <c r="C5892" s="31"/>
      <c r="D5892" s="31"/>
      <c r="E5892" s="31"/>
      <c r="F5892" s="32"/>
      <c r="G5892" s="33"/>
      <c r="H5892" s="34"/>
      <c r="I5892" s="34"/>
      <c r="J5892" s="34"/>
    </row>
    <row r="5893" spans="1:10" x14ac:dyDescent="0.35">
      <c r="A5893" t="str">
        <f t="shared" si="92"/>
        <v/>
      </c>
      <c r="B5893" s="35"/>
      <c r="C5893" s="27"/>
      <c r="D5893" s="27"/>
      <c r="E5893" s="27"/>
      <c r="F5893" s="28"/>
      <c r="G5893" s="29"/>
      <c r="H5893" s="30"/>
      <c r="I5893" s="30"/>
      <c r="J5893" s="30"/>
    </row>
    <row r="5894" spans="1:10" x14ac:dyDescent="0.35">
      <c r="A5894" t="str">
        <f t="shared" si="92"/>
        <v/>
      </c>
      <c r="B5894" s="36"/>
      <c r="C5894" s="31"/>
      <c r="D5894" s="31"/>
      <c r="E5894" s="31"/>
      <c r="F5894" s="32"/>
      <c r="G5894" s="33"/>
      <c r="H5894" s="34"/>
      <c r="I5894" s="34"/>
      <c r="J5894" s="34"/>
    </row>
    <row r="5895" spans="1:10" x14ac:dyDescent="0.35">
      <c r="A5895" t="str">
        <f t="shared" si="92"/>
        <v/>
      </c>
      <c r="B5895" s="35"/>
      <c r="C5895" s="27"/>
      <c r="D5895" s="27"/>
      <c r="E5895" s="27"/>
      <c r="F5895" s="28"/>
      <c r="G5895" s="29"/>
      <c r="H5895" s="30"/>
      <c r="I5895" s="30"/>
      <c r="J5895" s="30"/>
    </row>
    <row r="5896" spans="1:10" x14ac:dyDescent="0.35">
      <c r="A5896" t="str">
        <f t="shared" si="92"/>
        <v/>
      </c>
      <c r="B5896" s="36"/>
      <c r="C5896" s="31"/>
      <c r="D5896" s="31"/>
      <c r="E5896" s="31"/>
      <c r="F5896" s="32"/>
      <c r="G5896" s="33"/>
      <c r="H5896" s="34"/>
      <c r="I5896" s="34"/>
      <c r="J5896" s="34"/>
    </row>
    <row r="5897" spans="1:10" x14ac:dyDescent="0.35">
      <c r="A5897" t="str">
        <f t="shared" si="92"/>
        <v/>
      </c>
      <c r="B5897" s="35"/>
      <c r="C5897" s="27"/>
      <c r="D5897" s="27"/>
      <c r="E5897" s="27"/>
      <c r="F5897" s="28"/>
      <c r="G5897" s="29"/>
      <c r="H5897" s="30"/>
      <c r="I5897" s="30"/>
      <c r="J5897" s="30"/>
    </row>
    <row r="5898" spans="1:10" x14ac:dyDescent="0.35">
      <c r="A5898" t="str">
        <f t="shared" si="92"/>
        <v/>
      </c>
      <c r="B5898" s="36"/>
      <c r="C5898" s="31"/>
      <c r="D5898" s="31"/>
      <c r="E5898" s="31"/>
      <c r="F5898" s="32"/>
      <c r="G5898" s="33"/>
      <c r="H5898" s="34"/>
      <c r="I5898" s="34"/>
      <c r="J5898" s="34"/>
    </row>
    <row r="5899" spans="1:10" x14ac:dyDescent="0.35">
      <c r="A5899" t="str">
        <f t="shared" si="92"/>
        <v/>
      </c>
      <c r="B5899" s="35"/>
      <c r="C5899" s="27"/>
      <c r="D5899" s="27"/>
      <c r="E5899" s="27"/>
      <c r="F5899" s="28"/>
      <c r="G5899" s="29"/>
      <c r="H5899" s="30"/>
      <c r="I5899" s="30"/>
      <c r="J5899" s="30"/>
    </row>
    <row r="5900" spans="1:10" x14ac:dyDescent="0.35">
      <c r="A5900" t="str">
        <f t="shared" si="92"/>
        <v/>
      </c>
      <c r="B5900" s="36"/>
      <c r="C5900" s="31"/>
      <c r="D5900" s="31"/>
      <c r="E5900" s="31"/>
      <c r="F5900" s="32"/>
      <c r="G5900" s="33"/>
      <c r="H5900" s="34"/>
      <c r="I5900" s="34"/>
      <c r="J5900" s="34"/>
    </row>
    <row r="5901" spans="1:10" x14ac:dyDescent="0.35">
      <c r="A5901" t="str">
        <f t="shared" si="92"/>
        <v/>
      </c>
      <c r="B5901" s="35"/>
      <c r="C5901" s="27"/>
      <c r="D5901" s="27"/>
      <c r="E5901" s="27"/>
      <c r="F5901" s="28"/>
      <c r="G5901" s="29"/>
      <c r="H5901" s="30"/>
      <c r="I5901" s="30"/>
      <c r="J5901" s="30"/>
    </row>
    <row r="5902" spans="1:10" x14ac:dyDescent="0.35">
      <c r="A5902" t="str">
        <f t="shared" si="92"/>
        <v/>
      </c>
      <c r="B5902" s="36"/>
      <c r="C5902" s="31"/>
      <c r="D5902" s="31"/>
      <c r="E5902" s="31"/>
      <c r="F5902" s="32"/>
      <c r="G5902" s="33"/>
      <c r="H5902" s="34"/>
      <c r="I5902" s="34"/>
      <c r="J5902" s="34"/>
    </row>
    <row r="5903" spans="1:10" x14ac:dyDescent="0.35">
      <c r="A5903" t="str">
        <f t="shared" si="92"/>
        <v/>
      </c>
      <c r="B5903" s="35"/>
      <c r="C5903" s="27"/>
      <c r="D5903" s="27"/>
      <c r="E5903" s="27"/>
      <c r="F5903" s="28"/>
      <c r="G5903" s="29"/>
      <c r="H5903" s="30"/>
      <c r="I5903" s="30"/>
      <c r="J5903" s="30"/>
    </row>
    <row r="5904" spans="1:10" x14ac:dyDescent="0.35">
      <c r="A5904" t="str">
        <f t="shared" si="92"/>
        <v/>
      </c>
      <c r="B5904" s="36"/>
      <c r="C5904" s="31"/>
      <c r="D5904" s="31"/>
      <c r="E5904" s="31"/>
      <c r="F5904" s="32"/>
      <c r="G5904" s="33"/>
      <c r="H5904" s="34"/>
      <c r="I5904" s="34"/>
      <c r="J5904" s="34"/>
    </row>
    <row r="5905" spans="1:10" x14ac:dyDescent="0.35">
      <c r="A5905" t="str">
        <f t="shared" si="92"/>
        <v/>
      </c>
      <c r="B5905" s="35"/>
      <c r="C5905" s="27"/>
      <c r="D5905" s="27"/>
      <c r="E5905" s="27"/>
      <c r="F5905" s="28"/>
      <c r="G5905" s="29"/>
      <c r="H5905" s="30"/>
      <c r="I5905" s="30"/>
      <c r="J5905" s="30"/>
    </row>
    <row r="5906" spans="1:10" x14ac:dyDescent="0.35">
      <c r="A5906" t="str">
        <f t="shared" si="92"/>
        <v/>
      </c>
      <c r="B5906" s="36"/>
      <c r="C5906" s="31"/>
      <c r="D5906" s="31"/>
      <c r="E5906" s="31"/>
      <c r="F5906" s="32"/>
      <c r="G5906" s="33"/>
      <c r="H5906" s="34"/>
      <c r="I5906" s="34"/>
      <c r="J5906" s="34"/>
    </row>
    <row r="5907" spans="1:10" x14ac:dyDescent="0.35">
      <c r="A5907" t="str">
        <f t="shared" ref="A5907:A5970" si="93">CONCATENATE(B5907,C5907,D5907,E5907)</f>
        <v/>
      </c>
      <c r="B5907" s="35"/>
      <c r="C5907" s="27"/>
      <c r="D5907" s="27"/>
      <c r="E5907" s="27"/>
      <c r="F5907" s="28"/>
      <c r="G5907" s="29"/>
      <c r="H5907" s="30"/>
      <c r="I5907" s="30"/>
      <c r="J5907" s="30"/>
    </row>
    <row r="5908" spans="1:10" x14ac:dyDescent="0.35">
      <c r="A5908" t="str">
        <f t="shared" si="93"/>
        <v/>
      </c>
      <c r="B5908" s="36"/>
      <c r="C5908" s="31"/>
      <c r="D5908" s="31"/>
      <c r="E5908" s="31"/>
      <c r="F5908" s="32"/>
      <c r="G5908" s="33"/>
      <c r="H5908" s="34"/>
      <c r="I5908" s="34"/>
      <c r="J5908" s="34"/>
    </row>
    <row r="5909" spans="1:10" x14ac:dyDescent="0.35">
      <c r="A5909" t="str">
        <f t="shared" si="93"/>
        <v/>
      </c>
      <c r="B5909" s="35"/>
      <c r="C5909" s="27"/>
      <c r="D5909" s="27"/>
      <c r="E5909" s="27"/>
      <c r="F5909" s="28"/>
      <c r="G5909" s="29"/>
      <c r="H5909" s="30"/>
      <c r="I5909" s="30"/>
      <c r="J5909" s="30"/>
    </row>
    <row r="5910" spans="1:10" x14ac:dyDescent="0.35">
      <c r="A5910" t="str">
        <f t="shared" si="93"/>
        <v/>
      </c>
      <c r="B5910" s="36"/>
      <c r="C5910" s="31"/>
      <c r="D5910" s="31"/>
      <c r="E5910" s="31"/>
      <c r="F5910" s="32"/>
      <c r="G5910" s="33"/>
      <c r="H5910" s="34"/>
      <c r="I5910" s="34"/>
      <c r="J5910" s="34"/>
    </row>
    <row r="5911" spans="1:10" x14ac:dyDescent="0.35">
      <c r="A5911" t="str">
        <f t="shared" si="93"/>
        <v/>
      </c>
      <c r="B5911" s="35"/>
      <c r="C5911" s="27"/>
      <c r="D5911" s="27"/>
      <c r="E5911" s="27"/>
      <c r="F5911" s="28"/>
      <c r="G5911" s="29"/>
      <c r="H5911" s="30"/>
      <c r="I5911" s="30"/>
      <c r="J5911" s="30"/>
    </row>
    <row r="5912" spans="1:10" x14ac:dyDescent="0.35">
      <c r="A5912" t="str">
        <f t="shared" si="93"/>
        <v/>
      </c>
      <c r="B5912" s="36"/>
      <c r="C5912" s="31"/>
      <c r="D5912" s="31"/>
      <c r="E5912" s="31"/>
      <c r="F5912" s="32"/>
      <c r="G5912" s="33"/>
      <c r="H5912" s="34"/>
      <c r="I5912" s="34"/>
      <c r="J5912" s="34"/>
    </row>
    <row r="5913" spans="1:10" x14ac:dyDescent="0.35">
      <c r="A5913" t="str">
        <f t="shared" si="93"/>
        <v/>
      </c>
      <c r="B5913" s="35"/>
      <c r="C5913" s="27"/>
      <c r="D5913" s="27"/>
      <c r="E5913" s="27"/>
      <c r="F5913" s="28"/>
      <c r="G5913" s="29"/>
      <c r="H5913" s="30"/>
      <c r="I5913" s="30"/>
      <c r="J5913" s="30"/>
    </row>
    <row r="5914" spans="1:10" x14ac:dyDescent="0.35">
      <c r="A5914" t="str">
        <f t="shared" si="93"/>
        <v/>
      </c>
      <c r="B5914" s="36"/>
      <c r="C5914" s="31"/>
      <c r="D5914" s="31"/>
      <c r="E5914" s="31"/>
      <c r="F5914" s="32"/>
      <c r="G5914" s="33"/>
      <c r="H5914" s="34"/>
      <c r="I5914" s="34"/>
      <c r="J5914" s="34"/>
    </row>
    <row r="5915" spans="1:10" x14ac:dyDescent="0.35">
      <c r="A5915" t="str">
        <f t="shared" si="93"/>
        <v/>
      </c>
      <c r="B5915" s="35"/>
      <c r="C5915" s="27"/>
      <c r="D5915" s="27"/>
      <c r="E5915" s="27"/>
      <c r="F5915" s="28"/>
      <c r="G5915" s="29"/>
      <c r="H5915" s="30"/>
      <c r="I5915" s="30"/>
      <c r="J5915" s="30"/>
    </row>
    <row r="5916" spans="1:10" x14ac:dyDescent="0.35">
      <c r="A5916" t="str">
        <f t="shared" si="93"/>
        <v/>
      </c>
      <c r="B5916" s="36"/>
      <c r="C5916" s="31"/>
      <c r="D5916" s="31"/>
      <c r="E5916" s="31"/>
      <c r="F5916" s="32"/>
      <c r="G5916" s="33"/>
      <c r="H5916" s="34"/>
      <c r="I5916" s="34"/>
      <c r="J5916" s="34"/>
    </row>
    <row r="5917" spans="1:10" x14ac:dyDescent="0.35">
      <c r="A5917" t="str">
        <f t="shared" si="93"/>
        <v/>
      </c>
      <c r="B5917" s="35"/>
      <c r="C5917" s="27"/>
      <c r="D5917" s="27"/>
      <c r="E5917" s="27"/>
      <c r="F5917" s="28"/>
      <c r="G5917" s="29"/>
      <c r="H5917" s="30"/>
      <c r="I5917" s="30"/>
      <c r="J5917" s="30"/>
    </row>
    <row r="5918" spans="1:10" x14ac:dyDescent="0.35">
      <c r="A5918" t="str">
        <f t="shared" si="93"/>
        <v/>
      </c>
      <c r="B5918" s="36"/>
      <c r="C5918" s="31"/>
      <c r="D5918" s="31"/>
      <c r="E5918" s="31"/>
      <c r="F5918" s="32"/>
      <c r="G5918" s="33"/>
      <c r="H5918" s="34"/>
      <c r="I5918" s="34"/>
      <c r="J5918" s="34"/>
    </row>
    <row r="5919" spans="1:10" x14ac:dyDescent="0.35">
      <c r="A5919" t="str">
        <f t="shared" si="93"/>
        <v/>
      </c>
      <c r="B5919" s="35"/>
      <c r="C5919" s="27"/>
      <c r="D5919" s="27"/>
      <c r="E5919" s="27"/>
      <c r="F5919" s="28"/>
      <c r="G5919" s="29"/>
      <c r="H5919" s="30"/>
      <c r="I5919" s="30"/>
      <c r="J5919" s="30"/>
    </row>
    <row r="5920" spans="1:10" x14ac:dyDescent="0.35">
      <c r="A5920" t="str">
        <f t="shared" si="93"/>
        <v/>
      </c>
      <c r="B5920" s="36"/>
      <c r="C5920" s="31"/>
      <c r="D5920" s="31"/>
      <c r="E5920" s="31"/>
      <c r="F5920" s="32"/>
      <c r="G5920" s="33"/>
      <c r="H5920" s="34"/>
      <c r="I5920" s="34"/>
      <c r="J5920" s="34"/>
    </row>
    <row r="5921" spans="1:10" x14ac:dyDescent="0.35">
      <c r="A5921" t="str">
        <f t="shared" si="93"/>
        <v/>
      </c>
      <c r="B5921" s="35"/>
      <c r="C5921" s="27"/>
      <c r="D5921" s="27"/>
      <c r="E5921" s="27"/>
      <c r="F5921" s="28"/>
      <c r="G5921" s="29"/>
      <c r="H5921" s="30"/>
      <c r="I5921" s="30"/>
      <c r="J5921" s="30"/>
    </row>
    <row r="5922" spans="1:10" x14ac:dyDescent="0.35">
      <c r="A5922" t="str">
        <f t="shared" si="93"/>
        <v/>
      </c>
      <c r="B5922" s="36"/>
      <c r="C5922" s="31"/>
      <c r="D5922" s="31"/>
      <c r="E5922" s="31"/>
      <c r="F5922" s="32"/>
      <c r="G5922" s="33"/>
      <c r="H5922" s="34"/>
      <c r="I5922" s="34"/>
      <c r="J5922" s="34"/>
    </row>
    <row r="5923" spans="1:10" x14ac:dyDescent="0.35">
      <c r="A5923" t="str">
        <f t="shared" si="93"/>
        <v/>
      </c>
      <c r="B5923" s="35"/>
      <c r="C5923" s="27"/>
      <c r="D5923" s="27"/>
      <c r="E5923" s="27"/>
      <c r="F5923" s="28"/>
      <c r="G5923" s="29"/>
      <c r="H5923" s="30"/>
      <c r="I5923" s="30"/>
      <c r="J5923" s="30"/>
    </row>
    <row r="5924" spans="1:10" x14ac:dyDescent="0.35">
      <c r="A5924" t="str">
        <f t="shared" si="93"/>
        <v/>
      </c>
      <c r="B5924" s="36"/>
      <c r="C5924" s="31"/>
      <c r="D5924" s="31"/>
      <c r="E5924" s="31"/>
      <c r="F5924" s="32"/>
      <c r="G5924" s="33"/>
      <c r="H5924" s="34"/>
      <c r="I5924" s="34"/>
      <c r="J5924" s="34"/>
    </row>
    <row r="5925" spans="1:10" x14ac:dyDescent="0.35">
      <c r="A5925" t="str">
        <f t="shared" si="93"/>
        <v/>
      </c>
      <c r="B5925" s="35"/>
      <c r="C5925" s="27"/>
      <c r="D5925" s="27"/>
      <c r="E5925" s="27"/>
      <c r="F5925" s="28"/>
      <c r="G5925" s="29"/>
      <c r="H5925" s="30"/>
      <c r="I5925" s="30"/>
      <c r="J5925" s="30"/>
    </row>
    <row r="5926" spans="1:10" x14ac:dyDescent="0.35">
      <c r="A5926" t="str">
        <f t="shared" si="93"/>
        <v/>
      </c>
      <c r="B5926" s="36"/>
      <c r="C5926" s="31"/>
      <c r="D5926" s="31"/>
      <c r="E5926" s="31"/>
      <c r="F5926" s="32"/>
      <c r="G5926" s="33"/>
      <c r="H5926" s="34"/>
      <c r="I5926" s="34"/>
      <c r="J5926" s="34"/>
    </row>
    <row r="5927" spans="1:10" x14ac:dyDescent="0.35">
      <c r="A5927" t="str">
        <f t="shared" si="93"/>
        <v/>
      </c>
      <c r="B5927" s="35"/>
      <c r="C5927" s="27"/>
      <c r="D5927" s="27"/>
      <c r="E5927" s="27"/>
      <c r="F5927" s="28"/>
      <c r="G5927" s="29"/>
      <c r="H5927" s="30"/>
      <c r="I5927" s="30"/>
      <c r="J5927" s="30"/>
    </row>
    <row r="5928" spans="1:10" x14ac:dyDescent="0.35">
      <c r="A5928" t="str">
        <f t="shared" si="93"/>
        <v/>
      </c>
      <c r="B5928" s="36"/>
      <c r="C5928" s="31"/>
      <c r="D5928" s="31"/>
      <c r="E5928" s="31"/>
      <c r="F5928" s="32"/>
      <c r="G5928" s="33"/>
      <c r="H5928" s="34"/>
      <c r="I5928" s="34"/>
      <c r="J5928" s="34"/>
    </row>
    <row r="5929" spans="1:10" x14ac:dyDescent="0.35">
      <c r="A5929" t="str">
        <f t="shared" si="93"/>
        <v/>
      </c>
      <c r="B5929" s="35"/>
      <c r="C5929" s="27"/>
      <c r="D5929" s="27"/>
      <c r="E5929" s="27"/>
      <c r="F5929" s="28"/>
      <c r="G5929" s="29"/>
      <c r="H5929" s="30"/>
      <c r="I5929" s="30"/>
      <c r="J5929" s="30"/>
    </row>
    <row r="5930" spans="1:10" x14ac:dyDescent="0.35">
      <c r="A5930" t="str">
        <f t="shared" si="93"/>
        <v/>
      </c>
      <c r="B5930" s="36"/>
      <c r="C5930" s="31"/>
      <c r="D5930" s="31"/>
      <c r="E5930" s="31"/>
      <c r="F5930" s="32"/>
      <c r="G5930" s="33"/>
      <c r="H5930" s="34"/>
      <c r="I5930" s="34"/>
      <c r="J5930" s="34"/>
    </row>
    <row r="5931" spans="1:10" x14ac:dyDescent="0.35">
      <c r="A5931" t="str">
        <f t="shared" si="93"/>
        <v/>
      </c>
      <c r="B5931" s="35"/>
      <c r="C5931" s="27"/>
      <c r="D5931" s="27"/>
      <c r="E5931" s="27"/>
      <c r="F5931" s="28"/>
      <c r="G5931" s="29"/>
      <c r="H5931" s="30"/>
      <c r="I5931" s="30"/>
      <c r="J5931" s="30"/>
    </row>
    <row r="5932" spans="1:10" x14ac:dyDescent="0.35">
      <c r="A5932" t="str">
        <f t="shared" si="93"/>
        <v/>
      </c>
      <c r="B5932" s="36"/>
      <c r="C5932" s="31"/>
      <c r="D5932" s="31"/>
      <c r="E5932" s="31"/>
      <c r="F5932" s="32"/>
      <c r="G5932" s="33"/>
      <c r="H5932" s="34"/>
      <c r="I5932" s="34"/>
      <c r="J5932" s="34"/>
    </row>
    <row r="5933" spans="1:10" x14ac:dyDescent="0.35">
      <c r="A5933" t="str">
        <f t="shared" si="93"/>
        <v/>
      </c>
      <c r="B5933" s="35"/>
      <c r="C5933" s="27"/>
      <c r="D5933" s="27"/>
      <c r="E5933" s="27"/>
      <c r="F5933" s="28"/>
      <c r="G5933" s="29"/>
      <c r="H5933" s="30"/>
      <c r="I5933" s="30"/>
      <c r="J5933" s="30"/>
    </row>
    <row r="5934" spans="1:10" x14ac:dyDescent="0.35">
      <c r="A5934" t="str">
        <f t="shared" si="93"/>
        <v/>
      </c>
      <c r="B5934" s="36"/>
      <c r="C5934" s="31"/>
      <c r="D5934" s="31"/>
      <c r="E5934" s="31"/>
      <c r="F5934" s="32"/>
      <c r="G5934" s="33"/>
      <c r="H5934" s="34"/>
      <c r="I5934" s="34"/>
      <c r="J5934" s="34"/>
    </row>
    <row r="5935" spans="1:10" x14ac:dyDescent="0.35">
      <c r="A5935" t="str">
        <f t="shared" si="93"/>
        <v/>
      </c>
      <c r="B5935" s="35"/>
      <c r="C5935" s="27"/>
      <c r="D5935" s="27"/>
      <c r="E5935" s="27"/>
      <c r="F5935" s="28"/>
      <c r="G5935" s="29"/>
      <c r="H5935" s="30"/>
      <c r="I5935" s="30"/>
      <c r="J5935" s="30"/>
    </row>
    <row r="5936" spans="1:10" x14ac:dyDescent="0.35">
      <c r="A5936" t="str">
        <f t="shared" si="93"/>
        <v/>
      </c>
      <c r="B5936" s="36"/>
      <c r="C5936" s="31"/>
      <c r="D5936" s="31"/>
      <c r="E5936" s="31"/>
      <c r="F5936" s="32"/>
      <c r="G5936" s="33"/>
      <c r="H5936" s="34"/>
      <c r="I5936" s="34"/>
      <c r="J5936" s="34"/>
    </row>
    <row r="5937" spans="1:10" x14ac:dyDescent="0.35">
      <c r="A5937" t="str">
        <f t="shared" si="93"/>
        <v/>
      </c>
      <c r="B5937" s="35"/>
      <c r="C5937" s="27"/>
      <c r="D5937" s="27"/>
      <c r="E5937" s="27"/>
      <c r="F5937" s="28"/>
      <c r="G5937" s="29"/>
      <c r="H5937" s="30"/>
      <c r="I5937" s="30"/>
      <c r="J5937" s="30"/>
    </row>
    <row r="5938" spans="1:10" x14ac:dyDescent="0.35">
      <c r="A5938" t="str">
        <f t="shared" si="93"/>
        <v/>
      </c>
      <c r="B5938" s="36"/>
      <c r="C5938" s="31"/>
      <c r="D5938" s="31"/>
      <c r="E5938" s="31"/>
      <c r="F5938" s="32"/>
      <c r="G5938" s="33"/>
      <c r="H5938" s="34"/>
      <c r="I5938" s="34"/>
      <c r="J5938" s="34"/>
    </row>
    <row r="5939" spans="1:10" x14ac:dyDescent="0.35">
      <c r="A5939" t="str">
        <f t="shared" si="93"/>
        <v/>
      </c>
      <c r="B5939" s="35"/>
      <c r="C5939" s="27"/>
      <c r="D5939" s="27"/>
      <c r="E5939" s="27"/>
      <c r="F5939" s="28"/>
      <c r="G5939" s="29"/>
      <c r="H5939" s="30"/>
      <c r="I5939" s="30"/>
      <c r="J5939" s="30"/>
    </row>
    <row r="5940" spans="1:10" x14ac:dyDescent="0.35">
      <c r="A5940" t="str">
        <f t="shared" si="93"/>
        <v/>
      </c>
      <c r="B5940" s="36"/>
      <c r="C5940" s="31"/>
      <c r="D5940" s="31"/>
      <c r="E5940" s="31"/>
      <c r="F5940" s="32"/>
      <c r="G5940" s="33"/>
      <c r="H5940" s="34"/>
      <c r="I5940" s="34"/>
      <c r="J5940" s="34"/>
    </row>
    <row r="5941" spans="1:10" x14ac:dyDescent="0.35">
      <c r="A5941" t="str">
        <f t="shared" si="93"/>
        <v/>
      </c>
      <c r="B5941" s="35"/>
      <c r="C5941" s="27"/>
      <c r="D5941" s="27"/>
      <c r="E5941" s="27"/>
      <c r="F5941" s="28"/>
      <c r="G5941" s="29"/>
      <c r="H5941" s="30"/>
      <c r="I5941" s="30"/>
      <c r="J5941" s="30"/>
    </row>
    <row r="5942" spans="1:10" x14ac:dyDescent="0.35">
      <c r="A5942" t="str">
        <f t="shared" si="93"/>
        <v/>
      </c>
      <c r="B5942" s="36"/>
      <c r="C5942" s="31"/>
      <c r="D5942" s="31"/>
      <c r="E5942" s="31"/>
      <c r="F5942" s="32"/>
      <c r="G5942" s="33"/>
      <c r="H5942" s="34"/>
      <c r="I5942" s="34"/>
      <c r="J5942" s="34"/>
    </row>
    <row r="5943" spans="1:10" x14ac:dyDescent="0.35">
      <c r="A5943" t="str">
        <f t="shared" si="93"/>
        <v/>
      </c>
      <c r="B5943" s="35"/>
      <c r="C5943" s="27"/>
      <c r="D5943" s="27"/>
      <c r="E5943" s="27"/>
      <c r="F5943" s="28"/>
      <c r="G5943" s="29"/>
      <c r="H5943" s="30"/>
      <c r="I5943" s="30"/>
      <c r="J5943" s="30"/>
    </row>
    <row r="5944" spans="1:10" x14ac:dyDescent="0.35">
      <c r="A5944" t="str">
        <f t="shared" si="93"/>
        <v/>
      </c>
      <c r="B5944" s="36"/>
      <c r="C5944" s="31"/>
      <c r="D5944" s="31"/>
      <c r="E5944" s="31"/>
      <c r="F5944" s="32"/>
      <c r="G5944" s="33"/>
      <c r="H5944" s="34"/>
      <c r="I5944" s="34"/>
      <c r="J5944" s="34"/>
    </row>
    <row r="5945" spans="1:10" x14ac:dyDescent="0.35">
      <c r="A5945" t="str">
        <f t="shared" si="93"/>
        <v/>
      </c>
      <c r="B5945" s="35"/>
      <c r="C5945" s="27"/>
      <c r="D5945" s="27"/>
      <c r="E5945" s="27"/>
      <c r="F5945" s="28"/>
      <c r="G5945" s="29"/>
      <c r="H5945" s="30"/>
      <c r="I5945" s="30"/>
      <c r="J5945" s="30"/>
    </row>
    <row r="5946" spans="1:10" x14ac:dyDescent="0.35">
      <c r="A5946" t="str">
        <f t="shared" si="93"/>
        <v/>
      </c>
      <c r="B5946" s="36"/>
      <c r="C5946" s="31"/>
      <c r="D5946" s="31"/>
      <c r="E5946" s="31"/>
      <c r="F5946" s="32"/>
      <c r="G5946" s="33"/>
      <c r="H5946" s="34"/>
      <c r="I5946" s="34"/>
      <c r="J5946" s="34"/>
    </row>
    <row r="5947" spans="1:10" x14ac:dyDescent="0.35">
      <c r="A5947" t="str">
        <f t="shared" si="93"/>
        <v/>
      </c>
      <c r="B5947" s="35"/>
      <c r="C5947" s="27"/>
      <c r="D5947" s="27"/>
      <c r="E5947" s="27"/>
      <c r="F5947" s="28"/>
      <c r="G5947" s="29"/>
      <c r="H5947" s="30"/>
      <c r="I5947" s="30"/>
      <c r="J5947" s="30"/>
    </row>
    <row r="5948" spans="1:10" x14ac:dyDescent="0.35">
      <c r="A5948" t="str">
        <f t="shared" si="93"/>
        <v/>
      </c>
      <c r="B5948" s="36"/>
      <c r="C5948" s="31"/>
      <c r="D5948" s="31"/>
      <c r="E5948" s="31"/>
      <c r="F5948" s="32"/>
      <c r="G5948" s="33"/>
      <c r="H5948" s="34"/>
      <c r="I5948" s="34"/>
      <c r="J5948" s="34"/>
    </row>
    <row r="5949" spans="1:10" x14ac:dyDescent="0.35">
      <c r="A5949" t="str">
        <f t="shared" si="93"/>
        <v/>
      </c>
      <c r="B5949" s="35"/>
      <c r="C5949" s="27"/>
      <c r="D5949" s="27"/>
      <c r="E5949" s="27"/>
      <c r="F5949" s="28"/>
      <c r="G5949" s="29"/>
      <c r="H5949" s="30"/>
      <c r="I5949" s="30"/>
      <c r="J5949" s="30"/>
    </row>
    <row r="5950" spans="1:10" x14ac:dyDescent="0.35">
      <c r="A5950" t="str">
        <f t="shared" si="93"/>
        <v/>
      </c>
      <c r="B5950" s="36"/>
      <c r="C5950" s="31"/>
      <c r="D5950" s="31"/>
      <c r="E5950" s="31"/>
      <c r="F5950" s="32"/>
      <c r="G5950" s="33"/>
      <c r="H5950" s="34"/>
      <c r="I5950" s="34"/>
      <c r="J5950" s="34"/>
    </row>
    <row r="5951" spans="1:10" x14ac:dyDescent="0.35">
      <c r="A5951" t="str">
        <f t="shared" si="93"/>
        <v/>
      </c>
      <c r="B5951" s="35"/>
      <c r="C5951" s="27"/>
      <c r="D5951" s="27"/>
      <c r="E5951" s="27"/>
      <c r="F5951" s="28"/>
      <c r="G5951" s="29"/>
      <c r="H5951" s="30"/>
      <c r="I5951" s="30"/>
      <c r="J5951" s="30"/>
    </row>
    <row r="5952" spans="1:10" x14ac:dyDescent="0.35">
      <c r="A5952" t="str">
        <f t="shared" si="93"/>
        <v/>
      </c>
      <c r="B5952" s="36"/>
      <c r="C5952" s="31"/>
      <c r="D5952" s="31"/>
      <c r="E5952" s="31"/>
      <c r="F5952" s="32"/>
      <c r="G5952" s="33"/>
      <c r="H5952" s="34"/>
      <c r="I5952" s="34"/>
      <c r="J5952" s="34"/>
    </row>
    <row r="5953" spans="1:10" x14ac:dyDescent="0.35">
      <c r="A5953" t="str">
        <f t="shared" si="93"/>
        <v/>
      </c>
      <c r="B5953" s="35"/>
      <c r="C5953" s="27"/>
      <c r="D5953" s="27"/>
      <c r="E5953" s="27"/>
      <c r="F5953" s="28"/>
      <c r="G5953" s="29"/>
      <c r="H5953" s="30"/>
      <c r="I5953" s="30"/>
      <c r="J5953" s="30"/>
    </row>
    <row r="5954" spans="1:10" x14ac:dyDescent="0.35">
      <c r="A5954" t="str">
        <f t="shared" si="93"/>
        <v/>
      </c>
      <c r="B5954" s="36"/>
      <c r="C5954" s="31"/>
      <c r="D5954" s="31"/>
      <c r="E5954" s="31"/>
      <c r="F5954" s="32"/>
      <c r="G5954" s="33"/>
      <c r="H5954" s="34"/>
      <c r="I5954" s="34"/>
      <c r="J5954" s="34"/>
    </row>
    <row r="5955" spans="1:10" x14ac:dyDescent="0.35">
      <c r="A5955" t="str">
        <f t="shared" si="93"/>
        <v/>
      </c>
      <c r="B5955" s="35"/>
      <c r="C5955" s="27"/>
      <c r="D5955" s="27"/>
      <c r="E5955" s="27"/>
      <c r="F5955" s="28"/>
      <c r="G5955" s="29"/>
      <c r="H5955" s="30"/>
      <c r="I5955" s="30"/>
      <c r="J5955" s="30"/>
    </row>
    <row r="5956" spans="1:10" x14ac:dyDescent="0.35">
      <c r="A5956" t="str">
        <f t="shared" si="93"/>
        <v/>
      </c>
      <c r="B5956" s="36"/>
      <c r="C5956" s="31"/>
      <c r="D5956" s="31"/>
      <c r="E5956" s="31"/>
      <c r="F5956" s="32"/>
      <c r="G5956" s="33"/>
      <c r="H5956" s="34"/>
      <c r="I5956" s="34"/>
      <c r="J5956" s="34"/>
    </row>
    <row r="5957" spans="1:10" x14ac:dyDescent="0.35">
      <c r="A5957" t="str">
        <f t="shared" si="93"/>
        <v/>
      </c>
      <c r="B5957" s="35"/>
      <c r="C5957" s="27"/>
      <c r="D5957" s="27"/>
      <c r="E5957" s="27"/>
      <c r="F5957" s="28"/>
      <c r="G5957" s="29"/>
      <c r="H5957" s="30"/>
      <c r="I5957" s="30"/>
      <c r="J5957" s="30"/>
    </row>
    <row r="5958" spans="1:10" x14ac:dyDescent="0.35">
      <c r="A5958" t="str">
        <f t="shared" si="93"/>
        <v/>
      </c>
      <c r="B5958" s="36"/>
      <c r="C5958" s="31"/>
      <c r="D5958" s="31"/>
      <c r="E5958" s="31"/>
      <c r="F5958" s="32"/>
      <c r="G5958" s="33"/>
      <c r="H5958" s="34"/>
      <c r="I5958" s="34"/>
      <c r="J5958" s="34"/>
    </row>
    <row r="5959" spans="1:10" x14ac:dyDescent="0.35">
      <c r="A5959" t="str">
        <f t="shared" si="93"/>
        <v/>
      </c>
      <c r="B5959" s="35"/>
      <c r="C5959" s="27"/>
      <c r="D5959" s="27"/>
      <c r="E5959" s="27"/>
      <c r="F5959" s="28"/>
      <c r="G5959" s="29"/>
      <c r="H5959" s="30"/>
      <c r="I5959" s="30"/>
      <c r="J5959" s="30"/>
    </row>
    <row r="5960" spans="1:10" x14ac:dyDescent="0.35">
      <c r="A5960" t="str">
        <f t="shared" si="93"/>
        <v/>
      </c>
      <c r="B5960" s="36"/>
      <c r="C5960" s="31"/>
      <c r="D5960" s="31"/>
      <c r="E5960" s="31"/>
      <c r="F5960" s="32"/>
      <c r="G5960" s="33"/>
      <c r="H5960" s="34"/>
      <c r="I5960" s="34"/>
      <c r="J5960" s="34"/>
    </row>
    <row r="5961" spans="1:10" x14ac:dyDescent="0.35">
      <c r="A5961" t="str">
        <f t="shared" si="93"/>
        <v/>
      </c>
      <c r="B5961" s="35"/>
      <c r="C5961" s="27"/>
      <c r="D5961" s="27"/>
      <c r="E5961" s="27"/>
      <c r="F5961" s="28"/>
      <c r="G5961" s="29"/>
      <c r="H5961" s="30"/>
      <c r="I5961" s="30"/>
      <c r="J5961" s="30"/>
    </row>
    <row r="5962" spans="1:10" x14ac:dyDescent="0.35">
      <c r="A5962" t="str">
        <f t="shared" si="93"/>
        <v/>
      </c>
      <c r="B5962" s="36"/>
      <c r="C5962" s="31"/>
      <c r="D5962" s="31"/>
      <c r="E5962" s="31"/>
      <c r="F5962" s="32"/>
      <c r="G5962" s="33"/>
      <c r="H5962" s="34"/>
      <c r="I5962" s="34"/>
      <c r="J5962" s="34"/>
    </row>
    <row r="5963" spans="1:10" x14ac:dyDescent="0.35">
      <c r="A5963" t="str">
        <f t="shared" si="93"/>
        <v/>
      </c>
      <c r="B5963" s="35"/>
      <c r="C5963" s="27"/>
      <c r="D5963" s="27"/>
      <c r="E5963" s="27"/>
      <c r="F5963" s="28"/>
      <c r="G5963" s="29"/>
      <c r="H5963" s="30"/>
      <c r="I5963" s="30"/>
      <c r="J5963" s="30"/>
    </row>
    <row r="5964" spans="1:10" x14ac:dyDescent="0.35">
      <c r="A5964" t="str">
        <f t="shared" si="93"/>
        <v/>
      </c>
      <c r="B5964" s="36"/>
      <c r="C5964" s="31"/>
      <c r="D5964" s="31"/>
      <c r="E5964" s="31"/>
      <c r="F5964" s="32"/>
      <c r="G5964" s="33"/>
      <c r="H5964" s="34"/>
      <c r="I5964" s="34"/>
      <c r="J5964" s="34"/>
    </row>
    <row r="5965" spans="1:10" x14ac:dyDescent="0.35">
      <c r="A5965" t="str">
        <f t="shared" si="93"/>
        <v/>
      </c>
      <c r="B5965" s="35"/>
      <c r="C5965" s="27"/>
      <c r="D5965" s="27"/>
      <c r="E5965" s="27"/>
      <c r="F5965" s="28"/>
      <c r="G5965" s="29"/>
      <c r="H5965" s="30"/>
      <c r="I5965" s="30"/>
      <c r="J5965" s="30"/>
    </row>
    <row r="5966" spans="1:10" x14ac:dyDescent="0.35">
      <c r="A5966" t="str">
        <f t="shared" si="93"/>
        <v/>
      </c>
      <c r="B5966" s="36"/>
      <c r="C5966" s="31"/>
      <c r="D5966" s="31"/>
      <c r="E5966" s="31"/>
      <c r="F5966" s="32"/>
      <c r="G5966" s="33"/>
      <c r="H5966" s="34"/>
      <c r="I5966" s="34"/>
      <c r="J5966" s="34"/>
    </row>
    <row r="5967" spans="1:10" x14ac:dyDescent="0.35">
      <c r="A5967" t="str">
        <f t="shared" si="93"/>
        <v/>
      </c>
      <c r="B5967" s="35"/>
      <c r="C5967" s="27"/>
      <c r="D5967" s="27"/>
      <c r="E5967" s="27"/>
      <c r="F5967" s="28"/>
      <c r="G5967" s="29"/>
      <c r="H5967" s="30"/>
      <c r="I5967" s="30"/>
      <c r="J5967" s="30"/>
    </row>
    <row r="5968" spans="1:10" x14ac:dyDescent="0.35">
      <c r="A5968" t="str">
        <f t="shared" si="93"/>
        <v/>
      </c>
      <c r="B5968" s="36"/>
      <c r="C5968" s="31"/>
      <c r="D5968" s="31"/>
      <c r="E5968" s="31"/>
      <c r="F5968" s="32"/>
      <c r="G5968" s="33"/>
      <c r="H5968" s="34"/>
      <c r="I5968" s="34"/>
      <c r="J5968" s="34"/>
    </row>
    <row r="5969" spans="1:10" x14ac:dyDescent="0.35">
      <c r="A5969" t="str">
        <f t="shared" si="93"/>
        <v/>
      </c>
      <c r="B5969" s="35"/>
      <c r="C5969" s="27"/>
      <c r="D5969" s="27"/>
      <c r="E5969" s="27"/>
      <c r="F5969" s="28"/>
      <c r="G5969" s="29"/>
      <c r="H5969" s="30"/>
      <c r="I5969" s="30"/>
      <c r="J5969" s="30"/>
    </row>
    <row r="5970" spans="1:10" x14ac:dyDescent="0.35">
      <c r="A5970" t="str">
        <f t="shared" si="93"/>
        <v/>
      </c>
      <c r="B5970" s="36"/>
      <c r="C5970" s="31"/>
      <c r="D5970" s="31"/>
      <c r="E5970" s="31"/>
      <c r="F5970" s="32"/>
      <c r="G5970" s="33"/>
      <c r="H5970" s="34"/>
      <c r="I5970" s="34"/>
      <c r="J5970" s="34"/>
    </row>
    <row r="5971" spans="1:10" x14ac:dyDescent="0.35">
      <c r="A5971" t="str">
        <f t="shared" ref="A5971:A6034" si="94">CONCATENATE(B5971,C5971,D5971,E5971)</f>
        <v/>
      </c>
      <c r="B5971" s="35"/>
      <c r="C5971" s="27"/>
      <c r="D5971" s="27"/>
      <c r="E5971" s="27"/>
      <c r="F5971" s="28"/>
      <c r="G5971" s="29"/>
      <c r="H5971" s="30"/>
      <c r="I5971" s="30"/>
      <c r="J5971" s="30"/>
    </row>
    <row r="5972" spans="1:10" x14ac:dyDescent="0.35">
      <c r="A5972" t="str">
        <f t="shared" si="94"/>
        <v/>
      </c>
      <c r="B5972" s="36"/>
      <c r="C5972" s="31"/>
      <c r="D5972" s="31"/>
      <c r="E5972" s="31"/>
      <c r="F5972" s="32"/>
      <c r="G5972" s="33"/>
      <c r="H5972" s="34"/>
      <c r="I5972" s="34"/>
      <c r="J5972" s="34"/>
    </row>
    <row r="5973" spans="1:10" x14ac:dyDescent="0.35">
      <c r="A5973" t="str">
        <f t="shared" si="94"/>
        <v/>
      </c>
      <c r="B5973" s="35"/>
      <c r="C5973" s="27"/>
      <c r="D5973" s="27"/>
      <c r="E5973" s="27"/>
      <c r="F5973" s="28"/>
      <c r="G5973" s="29"/>
      <c r="H5973" s="30"/>
      <c r="I5973" s="30"/>
      <c r="J5973" s="30"/>
    </row>
    <row r="5974" spans="1:10" x14ac:dyDescent="0.35">
      <c r="A5974" t="str">
        <f t="shared" si="94"/>
        <v/>
      </c>
      <c r="B5974" s="36"/>
      <c r="C5974" s="31"/>
      <c r="D5974" s="31"/>
      <c r="E5974" s="31"/>
      <c r="F5974" s="32"/>
      <c r="G5974" s="33"/>
      <c r="H5974" s="34"/>
      <c r="I5974" s="34"/>
      <c r="J5974" s="34"/>
    </row>
    <row r="5975" spans="1:10" x14ac:dyDescent="0.35">
      <c r="A5975" t="str">
        <f t="shared" si="94"/>
        <v/>
      </c>
      <c r="B5975" s="35"/>
      <c r="C5975" s="27"/>
      <c r="D5975" s="27"/>
      <c r="E5975" s="27"/>
      <c r="F5975" s="28"/>
      <c r="G5975" s="29"/>
      <c r="H5975" s="30"/>
      <c r="I5975" s="30"/>
      <c r="J5975" s="30"/>
    </row>
    <row r="5976" spans="1:10" x14ac:dyDescent="0.35">
      <c r="A5976" t="str">
        <f t="shared" si="94"/>
        <v/>
      </c>
      <c r="B5976" s="36"/>
      <c r="C5976" s="31"/>
      <c r="D5976" s="31"/>
      <c r="E5976" s="31"/>
      <c r="F5976" s="32"/>
      <c r="G5976" s="33"/>
      <c r="H5976" s="34"/>
      <c r="I5976" s="34"/>
      <c r="J5976" s="34"/>
    </row>
    <row r="5977" spans="1:10" x14ac:dyDescent="0.35">
      <c r="A5977" t="str">
        <f t="shared" si="94"/>
        <v/>
      </c>
      <c r="B5977" s="35"/>
      <c r="C5977" s="27"/>
      <c r="D5977" s="27"/>
      <c r="E5977" s="27"/>
      <c r="F5977" s="28"/>
      <c r="G5977" s="29"/>
      <c r="H5977" s="30"/>
      <c r="I5977" s="30"/>
      <c r="J5977" s="30"/>
    </row>
    <row r="5978" spans="1:10" x14ac:dyDescent="0.35">
      <c r="A5978" t="str">
        <f t="shared" si="94"/>
        <v/>
      </c>
      <c r="B5978" s="36"/>
      <c r="C5978" s="31"/>
      <c r="D5978" s="31"/>
      <c r="E5978" s="31"/>
      <c r="F5978" s="32"/>
      <c r="G5978" s="33"/>
      <c r="H5978" s="34"/>
      <c r="I5978" s="34"/>
      <c r="J5978" s="34"/>
    </row>
    <row r="5979" spans="1:10" x14ac:dyDescent="0.35">
      <c r="A5979" t="str">
        <f t="shared" si="94"/>
        <v/>
      </c>
      <c r="B5979" s="35"/>
      <c r="C5979" s="27"/>
      <c r="D5979" s="27"/>
      <c r="E5979" s="27"/>
      <c r="F5979" s="28"/>
      <c r="G5979" s="29"/>
      <c r="H5979" s="30"/>
      <c r="I5979" s="30"/>
      <c r="J5979" s="30"/>
    </row>
    <row r="5980" spans="1:10" x14ac:dyDescent="0.35">
      <c r="A5980" t="str">
        <f t="shared" si="94"/>
        <v/>
      </c>
      <c r="B5980" s="36"/>
      <c r="C5980" s="31"/>
      <c r="D5980" s="31"/>
      <c r="E5980" s="31"/>
      <c r="F5980" s="32"/>
      <c r="G5980" s="33"/>
      <c r="H5980" s="34"/>
      <c r="I5980" s="34"/>
      <c r="J5980" s="34"/>
    </row>
    <row r="5981" spans="1:10" x14ac:dyDescent="0.35">
      <c r="A5981" t="str">
        <f t="shared" si="94"/>
        <v/>
      </c>
      <c r="B5981" s="35"/>
      <c r="C5981" s="27"/>
      <c r="D5981" s="27"/>
      <c r="E5981" s="27"/>
      <c r="F5981" s="28"/>
      <c r="G5981" s="29"/>
      <c r="H5981" s="30"/>
      <c r="I5981" s="30"/>
      <c r="J5981" s="30"/>
    </row>
    <row r="5982" spans="1:10" x14ac:dyDescent="0.35">
      <c r="A5982" t="str">
        <f t="shared" si="94"/>
        <v/>
      </c>
      <c r="B5982" s="36"/>
      <c r="C5982" s="31"/>
      <c r="D5982" s="31"/>
      <c r="E5982" s="31"/>
      <c r="F5982" s="32"/>
      <c r="G5982" s="33"/>
      <c r="H5982" s="34"/>
      <c r="I5982" s="34"/>
      <c r="J5982" s="34"/>
    </row>
    <row r="5983" spans="1:10" x14ac:dyDescent="0.35">
      <c r="A5983" t="str">
        <f t="shared" si="94"/>
        <v/>
      </c>
      <c r="B5983" s="35"/>
      <c r="C5983" s="27"/>
      <c r="D5983" s="27"/>
      <c r="E5983" s="27"/>
      <c r="F5983" s="28"/>
      <c r="G5983" s="29"/>
      <c r="H5983" s="30"/>
      <c r="I5983" s="30"/>
      <c r="J5983" s="30"/>
    </row>
    <row r="5984" spans="1:10" x14ac:dyDescent="0.35">
      <c r="A5984" t="str">
        <f t="shared" si="94"/>
        <v/>
      </c>
      <c r="B5984" s="36"/>
      <c r="C5984" s="31"/>
      <c r="D5984" s="31"/>
      <c r="E5984" s="31"/>
      <c r="F5984" s="32"/>
      <c r="G5984" s="33"/>
      <c r="H5984" s="34"/>
      <c r="I5984" s="34"/>
      <c r="J5984" s="34"/>
    </row>
    <row r="5985" spans="1:10" x14ac:dyDescent="0.35">
      <c r="A5985" t="str">
        <f t="shared" si="94"/>
        <v/>
      </c>
      <c r="B5985" s="35"/>
      <c r="C5985" s="27"/>
      <c r="D5985" s="27"/>
      <c r="E5985" s="27"/>
      <c r="F5985" s="28"/>
      <c r="G5985" s="29"/>
      <c r="H5985" s="30"/>
      <c r="I5985" s="30"/>
      <c r="J5985" s="30"/>
    </row>
    <row r="5986" spans="1:10" x14ac:dyDescent="0.35">
      <c r="A5986" t="str">
        <f t="shared" si="94"/>
        <v/>
      </c>
      <c r="B5986" s="36"/>
      <c r="C5986" s="31"/>
      <c r="D5986" s="31"/>
      <c r="E5986" s="31"/>
      <c r="F5986" s="32"/>
      <c r="G5986" s="33"/>
      <c r="H5986" s="34"/>
      <c r="I5986" s="34"/>
      <c r="J5986" s="34"/>
    </row>
    <row r="5987" spans="1:10" x14ac:dyDescent="0.35">
      <c r="A5987" t="str">
        <f t="shared" si="94"/>
        <v/>
      </c>
      <c r="B5987" s="35"/>
      <c r="C5987" s="27"/>
      <c r="D5987" s="27"/>
      <c r="E5987" s="27"/>
      <c r="F5987" s="28"/>
      <c r="G5987" s="29"/>
      <c r="H5987" s="30"/>
      <c r="I5987" s="30"/>
      <c r="J5987" s="30"/>
    </row>
    <row r="5988" spans="1:10" x14ac:dyDescent="0.35">
      <c r="A5988" t="str">
        <f t="shared" si="94"/>
        <v/>
      </c>
      <c r="B5988" s="36"/>
      <c r="C5988" s="31"/>
      <c r="D5988" s="31"/>
      <c r="E5988" s="31"/>
      <c r="F5988" s="32"/>
      <c r="G5988" s="33"/>
      <c r="H5988" s="34"/>
      <c r="I5988" s="34"/>
      <c r="J5988" s="34"/>
    </row>
    <row r="5989" spans="1:10" x14ac:dyDescent="0.35">
      <c r="A5989" t="str">
        <f t="shared" si="94"/>
        <v/>
      </c>
      <c r="B5989" s="35"/>
      <c r="C5989" s="27"/>
      <c r="D5989" s="27"/>
      <c r="E5989" s="27"/>
      <c r="F5989" s="28"/>
      <c r="G5989" s="29"/>
      <c r="H5989" s="30"/>
      <c r="I5989" s="30"/>
      <c r="J5989" s="30"/>
    </row>
    <row r="5990" spans="1:10" x14ac:dyDescent="0.35">
      <c r="A5990" t="str">
        <f t="shared" si="94"/>
        <v/>
      </c>
      <c r="B5990" s="36"/>
      <c r="C5990" s="31"/>
      <c r="D5990" s="31"/>
      <c r="E5990" s="31"/>
      <c r="F5990" s="32"/>
      <c r="G5990" s="33"/>
      <c r="H5990" s="34"/>
      <c r="I5990" s="34"/>
      <c r="J5990" s="34"/>
    </row>
    <row r="5991" spans="1:10" x14ac:dyDescent="0.35">
      <c r="A5991" t="str">
        <f t="shared" si="94"/>
        <v/>
      </c>
      <c r="B5991" s="35"/>
      <c r="C5991" s="27"/>
      <c r="D5991" s="27"/>
      <c r="E5991" s="27"/>
      <c r="F5991" s="28"/>
      <c r="G5991" s="29"/>
      <c r="H5991" s="30"/>
      <c r="I5991" s="30"/>
      <c r="J5991" s="30"/>
    </row>
    <row r="5992" spans="1:10" x14ac:dyDescent="0.35">
      <c r="A5992" t="str">
        <f t="shared" si="94"/>
        <v/>
      </c>
      <c r="B5992" s="36"/>
      <c r="C5992" s="31"/>
      <c r="D5992" s="31"/>
      <c r="E5992" s="31"/>
      <c r="F5992" s="32"/>
      <c r="G5992" s="33"/>
      <c r="H5992" s="34"/>
      <c r="I5992" s="34"/>
      <c r="J5992" s="34"/>
    </row>
    <row r="5993" spans="1:10" x14ac:dyDescent="0.35">
      <c r="A5993" t="str">
        <f t="shared" si="94"/>
        <v/>
      </c>
      <c r="B5993" s="35"/>
      <c r="C5993" s="27"/>
      <c r="D5993" s="27"/>
      <c r="E5993" s="27"/>
      <c r="F5993" s="28"/>
      <c r="G5993" s="29"/>
      <c r="H5993" s="30"/>
      <c r="I5993" s="30"/>
      <c r="J5993" s="30"/>
    </row>
    <row r="5994" spans="1:10" x14ac:dyDescent="0.35">
      <c r="A5994" t="str">
        <f t="shared" si="94"/>
        <v/>
      </c>
      <c r="B5994" s="36"/>
      <c r="C5994" s="31"/>
      <c r="D5994" s="31"/>
      <c r="E5994" s="31"/>
      <c r="F5994" s="32"/>
      <c r="G5994" s="33"/>
      <c r="H5994" s="34"/>
      <c r="I5994" s="34"/>
      <c r="J5994" s="34"/>
    </row>
    <row r="5995" spans="1:10" x14ac:dyDescent="0.35">
      <c r="A5995" t="str">
        <f t="shared" si="94"/>
        <v/>
      </c>
      <c r="B5995" s="35"/>
      <c r="C5995" s="27"/>
      <c r="D5995" s="27"/>
      <c r="E5995" s="27"/>
      <c r="F5995" s="28"/>
      <c r="G5995" s="29"/>
      <c r="H5995" s="30"/>
      <c r="I5995" s="30"/>
      <c r="J5995" s="30"/>
    </row>
    <row r="5996" spans="1:10" x14ac:dyDescent="0.35">
      <c r="A5996" t="str">
        <f t="shared" si="94"/>
        <v/>
      </c>
      <c r="B5996" s="36"/>
      <c r="C5996" s="31"/>
      <c r="D5996" s="31"/>
      <c r="E5996" s="31"/>
      <c r="F5996" s="32"/>
      <c r="G5996" s="33"/>
      <c r="H5996" s="34"/>
      <c r="I5996" s="34"/>
      <c r="J5996" s="34"/>
    </row>
    <row r="5997" spans="1:10" x14ac:dyDescent="0.35">
      <c r="A5997" t="str">
        <f t="shared" si="94"/>
        <v/>
      </c>
      <c r="B5997" s="35"/>
      <c r="C5997" s="27"/>
      <c r="D5997" s="27"/>
      <c r="E5997" s="27"/>
      <c r="F5997" s="28"/>
      <c r="G5997" s="29"/>
      <c r="H5997" s="30"/>
      <c r="I5997" s="30"/>
      <c r="J5997" s="30"/>
    </row>
    <row r="5998" spans="1:10" x14ac:dyDescent="0.35">
      <c r="A5998" t="str">
        <f t="shared" si="94"/>
        <v/>
      </c>
      <c r="B5998" s="36"/>
      <c r="C5998" s="31"/>
      <c r="D5998" s="31"/>
      <c r="E5998" s="31"/>
      <c r="F5998" s="32"/>
      <c r="G5998" s="33"/>
      <c r="H5998" s="34"/>
      <c r="I5998" s="34"/>
      <c r="J5998" s="34"/>
    </row>
    <row r="5999" spans="1:10" x14ac:dyDescent="0.35">
      <c r="A5999" t="str">
        <f t="shared" si="94"/>
        <v/>
      </c>
      <c r="B5999" s="35"/>
      <c r="C5999" s="27"/>
      <c r="D5999" s="27"/>
      <c r="E5999" s="27"/>
      <c r="F5999" s="28"/>
      <c r="G5999" s="29"/>
      <c r="H5999" s="30"/>
      <c r="I5999" s="30"/>
      <c r="J5999" s="30"/>
    </row>
    <row r="6000" spans="1:10" x14ac:dyDescent="0.35">
      <c r="A6000" t="str">
        <f t="shared" si="94"/>
        <v/>
      </c>
      <c r="B6000" s="36"/>
      <c r="C6000" s="31"/>
      <c r="D6000" s="31"/>
      <c r="E6000" s="31"/>
      <c r="F6000" s="32"/>
      <c r="G6000" s="33"/>
      <c r="H6000" s="34"/>
      <c r="I6000" s="34"/>
      <c r="J6000" s="34"/>
    </row>
    <row r="6001" spans="1:10" x14ac:dyDescent="0.35">
      <c r="A6001" t="str">
        <f t="shared" si="94"/>
        <v/>
      </c>
      <c r="B6001" s="35"/>
      <c r="C6001" s="27"/>
      <c r="D6001" s="27"/>
      <c r="E6001" s="27"/>
      <c r="F6001" s="28"/>
      <c r="G6001" s="29"/>
      <c r="H6001" s="30"/>
      <c r="I6001" s="30"/>
      <c r="J6001" s="30"/>
    </row>
    <row r="6002" spans="1:10" x14ac:dyDescent="0.35">
      <c r="A6002" t="str">
        <f t="shared" si="94"/>
        <v/>
      </c>
      <c r="B6002" s="36"/>
      <c r="C6002" s="31"/>
      <c r="D6002" s="31"/>
      <c r="E6002" s="31"/>
      <c r="F6002" s="32"/>
      <c r="G6002" s="33"/>
      <c r="H6002" s="34"/>
      <c r="I6002" s="34"/>
      <c r="J6002" s="34"/>
    </row>
    <row r="6003" spans="1:10" x14ac:dyDescent="0.35">
      <c r="A6003" t="str">
        <f t="shared" si="94"/>
        <v/>
      </c>
      <c r="B6003" s="35"/>
      <c r="C6003" s="27"/>
      <c r="D6003" s="27"/>
      <c r="E6003" s="27"/>
      <c r="F6003" s="28"/>
      <c r="G6003" s="29"/>
      <c r="H6003" s="30"/>
      <c r="I6003" s="30"/>
      <c r="J6003" s="30"/>
    </row>
    <row r="6004" spans="1:10" x14ac:dyDescent="0.35">
      <c r="A6004" t="str">
        <f t="shared" si="94"/>
        <v/>
      </c>
      <c r="B6004" s="36"/>
      <c r="C6004" s="31"/>
      <c r="D6004" s="31"/>
      <c r="E6004" s="31"/>
      <c r="F6004" s="32"/>
      <c r="G6004" s="33"/>
      <c r="H6004" s="34"/>
      <c r="I6004" s="34"/>
      <c r="J6004" s="34"/>
    </row>
    <row r="6005" spans="1:10" x14ac:dyDescent="0.35">
      <c r="A6005" t="str">
        <f t="shared" si="94"/>
        <v/>
      </c>
      <c r="B6005" s="35"/>
      <c r="C6005" s="27"/>
      <c r="D6005" s="27"/>
      <c r="E6005" s="27"/>
      <c r="F6005" s="28"/>
      <c r="G6005" s="29"/>
      <c r="H6005" s="30"/>
      <c r="I6005" s="30"/>
      <c r="J6005" s="30"/>
    </row>
    <row r="6006" spans="1:10" x14ac:dyDescent="0.35">
      <c r="A6006" t="str">
        <f t="shared" si="94"/>
        <v/>
      </c>
      <c r="B6006" s="36"/>
      <c r="C6006" s="31"/>
      <c r="D6006" s="31"/>
      <c r="E6006" s="31"/>
      <c r="F6006" s="32"/>
      <c r="G6006" s="33"/>
      <c r="H6006" s="34"/>
      <c r="I6006" s="34"/>
      <c r="J6006" s="34"/>
    </row>
    <row r="6007" spans="1:10" x14ac:dyDescent="0.35">
      <c r="A6007" t="str">
        <f t="shared" si="94"/>
        <v/>
      </c>
      <c r="B6007" s="35"/>
      <c r="C6007" s="27"/>
      <c r="D6007" s="27"/>
      <c r="E6007" s="27"/>
      <c r="F6007" s="28"/>
      <c r="G6007" s="29"/>
      <c r="H6007" s="30"/>
      <c r="I6007" s="30"/>
      <c r="J6007" s="30"/>
    </row>
    <row r="6008" spans="1:10" x14ac:dyDescent="0.35">
      <c r="A6008" t="str">
        <f t="shared" si="94"/>
        <v/>
      </c>
      <c r="B6008" s="36"/>
      <c r="C6008" s="31"/>
      <c r="D6008" s="31"/>
      <c r="E6008" s="31"/>
      <c r="F6008" s="32"/>
      <c r="G6008" s="33"/>
      <c r="H6008" s="34"/>
      <c r="I6008" s="34"/>
      <c r="J6008" s="34"/>
    </row>
    <row r="6009" spans="1:10" x14ac:dyDescent="0.35">
      <c r="A6009" t="str">
        <f t="shared" si="94"/>
        <v/>
      </c>
      <c r="B6009" s="35"/>
      <c r="C6009" s="27"/>
      <c r="D6009" s="27"/>
      <c r="E6009" s="27"/>
      <c r="F6009" s="28"/>
      <c r="G6009" s="29"/>
      <c r="H6009" s="30"/>
      <c r="I6009" s="30"/>
      <c r="J6009" s="30"/>
    </row>
    <row r="6010" spans="1:10" x14ac:dyDescent="0.35">
      <c r="A6010" t="str">
        <f t="shared" si="94"/>
        <v/>
      </c>
      <c r="B6010" s="36"/>
      <c r="C6010" s="31"/>
      <c r="D6010" s="31"/>
      <c r="E6010" s="31"/>
      <c r="F6010" s="32"/>
      <c r="G6010" s="33"/>
      <c r="H6010" s="34"/>
      <c r="I6010" s="34"/>
      <c r="J6010" s="34"/>
    </row>
    <row r="6011" spans="1:10" x14ac:dyDescent="0.35">
      <c r="A6011" t="str">
        <f t="shared" si="94"/>
        <v/>
      </c>
      <c r="B6011" s="35"/>
      <c r="C6011" s="27"/>
      <c r="D6011" s="27"/>
      <c r="E6011" s="27"/>
      <c r="F6011" s="28"/>
      <c r="G6011" s="29"/>
      <c r="H6011" s="30"/>
      <c r="I6011" s="30"/>
      <c r="J6011" s="30"/>
    </row>
    <row r="6012" spans="1:10" x14ac:dyDescent="0.35">
      <c r="A6012" t="str">
        <f t="shared" si="94"/>
        <v/>
      </c>
      <c r="B6012" s="36"/>
      <c r="C6012" s="31"/>
      <c r="D6012" s="31"/>
      <c r="E6012" s="31"/>
      <c r="F6012" s="32"/>
      <c r="G6012" s="33"/>
      <c r="H6012" s="34"/>
      <c r="I6012" s="34"/>
      <c r="J6012" s="34"/>
    </row>
    <row r="6013" spans="1:10" x14ac:dyDescent="0.35">
      <c r="A6013" t="str">
        <f t="shared" si="94"/>
        <v/>
      </c>
      <c r="B6013" s="35"/>
      <c r="C6013" s="27"/>
      <c r="D6013" s="27"/>
      <c r="E6013" s="27"/>
      <c r="F6013" s="28"/>
      <c r="G6013" s="29"/>
      <c r="H6013" s="30"/>
      <c r="I6013" s="30"/>
      <c r="J6013" s="30"/>
    </row>
    <row r="6014" spans="1:10" x14ac:dyDescent="0.35">
      <c r="A6014" t="str">
        <f t="shared" si="94"/>
        <v/>
      </c>
      <c r="B6014" s="36"/>
      <c r="C6014" s="31"/>
      <c r="D6014" s="31"/>
      <c r="E6014" s="31"/>
      <c r="F6014" s="32"/>
      <c r="G6014" s="33"/>
      <c r="H6014" s="34"/>
      <c r="I6014" s="34"/>
      <c r="J6014" s="34"/>
    </row>
    <row r="6015" spans="1:10" x14ac:dyDescent="0.35">
      <c r="A6015" t="str">
        <f t="shared" si="94"/>
        <v/>
      </c>
      <c r="B6015" s="35"/>
      <c r="C6015" s="27"/>
      <c r="D6015" s="27"/>
      <c r="E6015" s="27"/>
      <c r="F6015" s="28"/>
      <c r="G6015" s="29"/>
      <c r="H6015" s="30"/>
      <c r="I6015" s="30"/>
      <c r="J6015" s="30"/>
    </row>
    <row r="6016" spans="1:10" x14ac:dyDescent="0.35">
      <c r="A6016" t="str">
        <f t="shared" si="94"/>
        <v/>
      </c>
      <c r="B6016" s="36"/>
      <c r="C6016" s="31"/>
      <c r="D6016" s="31"/>
      <c r="E6016" s="31"/>
      <c r="F6016" s="32"/>
      <c r="G6016" s="33"/>
      <c r="H6016" s="34"/>
      <c r="I6016" s="34"/>
      <c r="J6016" s="34"/>
    </row>
    <row r="6017" spans="1:10" x14ac:dyDescent="0.35">
      <c r="A6017" t="str">
        <f t="shared" si="94"/>
        <v/>
      </c>
      <c r="B6017" s="35"/>
      <c r="C6017" s="27"/>
      <c r="D6017" s="27"/>
      <c r="E6017" s="27"/>
      <c r="F6017" s="28"/>
      <c r="G6017" s="29"/>
      <c r="H6017" s="30"/>
      <c r="I6017" s="30"/>
      <c r="J6017" s="30"/>
    </row>
    <row r="6018" spans="1:10" x14ac:dyDescent="0.35">
      <c r="A6018" t="str">
        <f t="shared" si="94"/>
        <v/>
      </c>
      <c r="B6018" s="36"/>
      <c r="C6018" s="31"/>
      <c r="D6018" s="31"/>
      <c r="E6018" s="31"/>
      <c r="F6018" s="32"/>
      <c r="G6018" s="33"/>
      <c r="H6018" s="34"/>
      <c r="I6018" s="34"/>
      <c r="J6018" s="34"/>
    </row>
    <row r="6019" spans="1:10" x14ac:dyDescent="0.35">
      <c r="A6019" t="str">
        <f t="shared" si="94"/>
        <v/>
      </c>
      <c r="B6019" s="35"/>
      <c r="C6019" s="27"/>
      <c r="D6019" s="27"/>
      <c r="E6019" s="27"/>
      <c r="F6019" s="28"/>
      <c r="G6019" s="29"/>
      <c r="H6019" s="30"/>
      <c r="I6019" s="30"/>
      <c r="J6019" s="30"/>
    </row>
    <row r="6020" spans="1:10" x14ac:dyDescent="0.35">
      <c r="A6020" t="str">
        <f t="shared" si="94"/>
        <v/>
      </c>
      <c r="B6020" s="36"/>
      <c r="C6020" s="31"/>
      <c r="D6020" s="31"/>
      <c r="E6020" s="31"/>
      <c r="F6020" s="32"/>
      <c r="G6020" s="33"/>
      <c r="H6020" s="34"/>
      <c r="I6020" s="34"/>
      <c r="J6020" s="34"/>
    </row>
    <row r="6021" spans="1:10" x14ac:dyDescent="0.35">
      <c r="A6021" t="str">
        <f t="shared" si="94"/>
        <v/>
      </c>
      <c r="B6021" s="35"/>
      <c r="C6021" s="27"/>
      <c r="D6021" s="27"/>
      <c r="E6021" s="27"/>
      <c r="F6021" s="28"/>
      <c r="G6021" s="29"/>
      <c r="H6021" s="30"/>
      <c r="I6021" s="30"/>
      <c r="J6021" s="30"/>
    </row>
    <row r="6022" spans="1:10" x14ac:dyDescent="0.35">
      <c r="A6022" t="str">
        <f t="shared" si="94"/>
        <v/>
      </c>
      <c r="B6022" s="36"/>
      <c r="C6022" s="31"/>
      <c r="D6022" s="31"/>
      <c r="E6022" s="31"/>
      <c r="F6022" s="32"/>
      <c r="G6022" s="33"/>
      <c r="H6022" s="34"/>
      <c r="I6022" s="34"/>
      <c r="J6022" s="34"/>
    </row>
    <row r="6023" spans="1:10" x14ac:dyDescent="0.35">
      <c r="A6023" t="str">
        <f t="shared" si="94"/>
        <v/>
      </c>
      <c r="B6023" s="35"/>
      <c r="C6023" s="27"/>
      <c r="D6023" s="27"/>
      <c r="E6023" s="27"/>
      <c r="F6023" s="28"/>
      <c r="G6023" s="29"/>
      <c r="H6023" s="30"/>
      <c r="I6023" s="30"/>
      <c r="J6023" s="30"/>
    </row>
    <row r="6024" spans="1:10" x14ac:dyDescent="0.35">
      <c r="A6024" t="str">
        <f t="shared" si="94"/>
        <v/>
      </c>
      <c r="B6024" s="36"/>
      <c r="C6024" s="31"/>
      <c r="D6024" s="31"/>
      <c r="E6024" s="31"/>
      <c r="F6024" s="32"/>
      <c r="G6024" s="33"/>
      <c r="H6024" s="34"/>
      <c r="I6024" s="34"/>
      <c r="J6024" s="34"/>
    </row>
    <row r="6025" spans="1:10" x14ac:dyDescent="0.35">
      <c r="A6025" t="str">
        <f t="shared" si="94"/>
        <v/>
      </c>
      <c r="B6025" s="35"/>
      <c r="C6025" s="27"/>
      <c r="D6025" s="27"/>
      <c r="E6025" s="27"/>
      <c r="F6025" s="28"/>
      <c r="G6025" s="29"/>
      <c r="H6025" s="30"/>
      <c r="I6025" s="30"/>
      <c r="J6025" s="30"/>
    </row>
    <row r="6026" spans="1:10" x14ac:dyDescent="0.35">
      <c r="A6026" t="str">
        <f t="shared" si="94"/>
        <v/>
      </c>
      <c r="B6026" s="36"/>
      <c r="C6026" s="31"/>
      <c r="D6026" s="31"/>
      <c r="E6026" s="31"/>
      <c r="F6026" s="32"/>
      <c r="G6026" s="33"/>
      <c r="H6026" s="34"/>
      <c r="I6026" s="34"/>
      <c r="J6026" s="34"/>
    </row>
    <row r="6027" spans="1:10" x14ac:dyDescent="0.35">
      <c r="A6027" t="str">
        <f t="shared" si="94"/>
        <v/>
      </c>
      <c r="B6027" s="35"/>
      <c r="C6027" s="27"/>
      <c r="D6027" s="27"/>
      <c r="E6027" s="27"/>
      <c r="F6027" s="28"/>
      <c r="G6027" s="29"/>
      <c r="H6027" s="30"/>
      <c r="I6027" s="30"/>
      <c r="J6027" s="30"/>
    </row>
    <row r="6028" spans="1:10" x14ac:dyDescent="0.35">
      <c r="A6028" t="str">
        <f t="shared" si="94"/>
        <v/>
      </c>
      <c r="B6028" s="36"/>
      <c r="C6028" s="31"/>
      <c r="D6028" s="31"/>
      <c r="E6028" s="31"/>
      <c r="F6028" s="32"/>
      <c r="G6028" s="33"/>
      <c r="H6028" s="34"/>
      <c r="I6028" s="34"/>
      <c r="J6028" s="34"/>
    </row>
    <row r="6029" spans="1:10" x14ac:dyDescent="0.35">
      <c r="A6029" t="str">
        <f t="shared" si="94"/>
        <v/>
      </c>
      <c r="B6029" s="35"/>
      <c r="C6029" s="27"/>
      <c r="D6029" s="27"/>
      <c r="E6029" s="27"/>
      <c r="F6029" s="28"/>
      <c r="G6029" s="29"/>
      <c r="H6029" s="30"/>
      <c r="I6029" s="30"/>
      <c r="J6029" s="30"/>
    </row>
    <row r="6030" spans="1:10" x14ac:dyDescent="0.35">
      <c r="A6030" t="str">
        <f t="shared" si="94"/>
        <v/>
      </c>
      <c r="B6030" s="36"/>
      <c r="C6030" s="31"/>
      <c r="D6030" s="31"/>
      <c r="E6030" s="31"/>
      <c r="F6030" s="32"/>
      <c r="G6030" s="33"/>
      <c r="H6030" s="34"/>
      <c r="I6030" s="34"/>
      <c r="J6030" s="34"/>
    </row>
    <row r="6031" spans="1:10" x14ac:dyDescent="0.35">
      <c r="A6031" t="str">
        <f t="shared" si="94"/>
        <v/>
      </c>
      <c r="B6031" s="35"/>
      <c r="C6031" s="27"/>
      <c r="D6031" s="27"/>
      <c r="E6031" s="27"/>
      <c r="F6031" s="28"/>
      <c r="G6031" s="29"/>
      <c r="H6031" s="30"/>
      <c r="I6031" s="30"/>
      <c r="J6031" s="30"/>
    </row>
    <row r="6032" spans="1:10" x14ac:dyDescent="0.35">
      <c r="A6032" t="str">
        <f t="shared" si="94"/>
        <v/>
      </c>
      <c r="B6032" s="36"/>
      <c r="C6032" s="31"/>
      <c r="D6032" s="31"/>
      <c r="E6032" s="31"/>
      <c r="F6032" s="32"/>
      <c r="G6032" s="33"/>
      <c r="H6032" s="34"/>
      <c r="I6032" s="34"/>
      <c r="J6032" s="34"/>
    </row>
    <row r="6033" spans="1:10" x14ac:dyDescent="0.35">
      <c r="A6033" t="str">
        <f t="shared" si="94"/>
        <v/>
      </c>
      <c r="B6033" s="35"/>
      <c r="C6033" s="27"/>
      <c r="D6033" s="27"/>
      <c r="E6033" s="27"/>
      <c r="F6033" s="28"/>
      <c r="G6033" s="29"/>
      <c r="H6033" s="30"/>
      <c r="I6033" s="30"/>
      <c r="J6033" s="30"/>
    </row>
    <row r="6034" spans="1:10" x14ac:dyDescent="0.35">
      <c r="A6034" t="str">
        <f t="shared" si="94"/>
        <v/>
      </c>
      <c r="B6034" s="36"/>
      <c r="C6034" s="31"/>
      <c r="D6034" s="31"/>
      <c r="E6034" s="31"/>
      <c r="F6034" s="32"/>
      <c r="G6034" s="33"/>
      <c r="H6034" s="34"/>
      <c r="I6034" s="34"/>
      <c r="J6034" s="34"/>
    </row>
    <row r="6035" spans="1:10" x14ac:dyDescent="0.35">
      <c r="A6035" t="str">
        <f t="shared" ref="A6035:A6098" si="95">CONCATENATE(B6035,C6035,D6035,E6035)</f>
        <v/>
      </c>
      <c r="B6035" s="35"/>
      <c r="C6035" s="27"/>
      <c r="D6035" s="27"/>
      <c r="E6035" s="27"/>
      <c r="F6035" s="28"/>
      <c r="G6035" s="29"/>
      <c r="H6035" s="30"/>
      <c r="I6035" s="30"/>
      <c r="J6035" s="30"/>
    </row>
    <row r="6036" spans="1:10" x14ac:dyDescent="0.35">
      <c r="A6036" t="str">
        <f t="shared" si="95"/>
        <v/>
      </c>
      <c r="B6036" s="36"/>
      <c r="C6036" s="31"/>
      <c r="D6036" s="31"/>
      <c r="E6036" s="31"/>
      <c r="F6036" s="32"/>
      <c r="G6036" s="33"/>
      <c r="H6036" s="34"/>
      <c r="I6036" s="34"/>
      <c r="J6036" s="34"/>
    </row>
    <row r="6037" spans="1:10" x14ac:dyDescent="0.35">
      <c r="A6037" t="str">
        <f t="shared" si="95"/>
        <v/>
      </c>
      <c r="B6037" s="35"/>
      <c r="C6037" s="27"/>
      <c r="D6037" s="27"/>
      <c r="E6037" s="27"/>
      <c r="F6037" s="28"/>
      <c r="G6037" s="29"/>
      <c r="H6037" s="30"/>
      <c r="I6037" s="30"/>
      <c r="J6037" s="30"/>
    </row>
    <row r="6038" spans="1:10" x14ac:dyDescent="0.35">
      <c r="A6038" t="str">
        <f t="shared" si="95"/>
        <v/>
      </c>
      <c r="B6038" s="36"/>
      <c r="C6038" s="31"/>
      <c r="D6038" s="31"/>
      <c r="E6038" s="31"/>
      <c r="F6038" s="32"/>
      <c r="G6038" s="33"/>
      <c r="H6038" s="34"/>
      <c r="I6038" s="34"/>
      <c r="J6038" s="34"/>
    </row>
    <row r="6039" spans="1:10" x14ac:dyDescent="0.35">
      <c r="A6039" t="str">
        <f t="shared" si="95"/>
        <v/>
      </c>
      <c r="B6039" s="35"/>
      <c r="C6039" s="27"/>
      <c r="D6039" s="27"/>
      <c r="E6039" s="27"/>
      <c r="F6039" s="28"/>
      <c r="G6039" s="29"/>
      <c r="H6039" s="30"/>
      <c r="I6039" s="30"/>
      <c r="J6039" s="30"/>
    </row>
    <row r="6040" spans="1:10" x14ac:dyDescent="0.35">
      <c r="A6040" t="str">
        <f t="shared" si="95"/>
        <v/>
      </c>
      <c r="B6040" s="36"/>
      <c r="C6040" s="31"/>
      <c r="D6040" s="31"/>
      <c r="E6040" s="31"/>
      <c r="F6040" s="32"/>
      <c r="G6040" s="33"/>
      <c r="H6040" s="34"/>
      <c r="I6040" s="34"/>
      <c r="J6040" s="34"/>
    </row>
    <row r="6041" spans="1:10" x14ac:dyDescent="0.35">
      <c r="A6041" t="str">
        <f t="shared" si="95"/>
        <v/>
      </c>
      <c r="B6041" s="35"/>
      <c r="C6041" s="27"/>
      <c r="D6041" s="27"/>
      <c r="E6041" s="27"/>
      <c r="F6041" s="28"/>
      <c r="G6041" s="29"/>
      <c r="H6041" s="30"/>
      <c r="I6041" s="30"/>
      <c r="J6041" s="30"/>
    </row>
    <row r="6042" spans="1:10" x14ac:dyDescent="0.35">
      <c r="A6042" t="str">
        <f t="shared" si="95"/>
        <v/>
      </c>
      <c r="B6042" s="36"/>
      <c r="C6042" s="31"/>
      <c r="D6042" s="31"/>
      <c r="E6042" s="31"/>
      <c r="F6042" s="32"/>
      <c r="G6042" s="33"/>
      <c r="H6042" s="34"/>
      <c r="I6042" s="34"/>
      <c r="J6042" s="34"/>
    </row>
    <row r="6043" spans="1:10" x14ac:dyDescent="0.35">
      <c r="A6043" t="str">
        <f t="shared" si="95"/>
        <v/>
      </c>
      <c r="B6043" s="35"/>
      <c r="C6043" s="27"/>
      <c r="D6043" s="27"/>
      <c r="E6043" s="27"/>
      <c r="F6043" s="28"/>
      <c r="G6043" s="29"/>
      <c r="H6043" s="30"/>
      <c r="I6043" s="30"/>
      <c r="J6043" s="30"/>
    </row>
    <row r="6044" spans="1:10" x14ac:dyDescent="0.35">
      <c r="A6044" t="str">
        <f t="shared" si="95"/>
        <v/>
      </c>
      <c r="B6044" s="36"/>
      <c r="C6044" s="31"/>
      <c r="D6044" s="31"/>
      <c r="E6044" s="31"/>
      <c r="F6044" s="32"/>
      <c r="G6044" s="33"/>
      <c r="H6044" s="34"/>
      <c r="I6044" s="34"/>
      <c r="J6044" s="34"/>
    </row>
    <row r="6045" spans="1:10" x14ac:dyDescent="0.35">
      <c r="A6045" t="str">
        <f t="shared" si="95"/>
        <v/>
      </c>
      <c r="B6045" s="35"/>
      <c r="C6045" s="27"/>
      <c r="D6045" s="27"/>
      <c r="E6045" s="27"/>
      <c r="F6045" s="28"/>
      <c r="G6045" s="29"/>
      <c r="H6045" s="30"/>
      <c r="I6045" s="30"/>
      <c r="J6045" s="30"/>
    </row>
    <row r="6046" spans="1:10" x14ac:dyDescent="0.35">
      <c r="A6046" t="str">
        <f t="shared" si="95"/>
        <v/>
      </c>
      <c r="B6046" s="36"/>
      <c r="C6046" s="31"/>
      <c r="D6046" s="31"/>
      <c r="E6046" s="31"/>
      <c r="F6046" s="32"/>
      <c r="G6046" s="33"/>
      <c r="H6046" s="34"/>
      <c r="I6046" s="34"/>
      <c r="J6046" s="34"/>
    </row>
    <row r="6047" spans="1:10" x14ac:dyDescent="0.35">
      <c r="A6047" t="str">
        <f t="shared" si="95"/>
        <v/>
      </c>
      <c r="B6047" s="35"/>
      <c r="C6047" s="27"/>
      <c r="D6047" s="27"/>
      <c r="E6047" s="27"/>
      <c r="F6047" s="28"/>
      <c r="G6047" s="29"/>
      <c r="H6047" s="30"/>
      <c r="I6047" s="30"/>
      <c r="J6047" s="30"/>
    </row>
    <row r="6048" spans="1:10" x14ac:dyDescent="0.35">
      <c r="A6048" t="str">
        <f t="shared" si="95"/>
        <v/>
      </c>
      <c r="B6048" s="36"/>
      <c r="C6048" s="31"/>
      <c r="D6048" s="31"/>
      <c r="E6048" s="31"/>
      <c r="F6048" s="32"/>
      <c r="G6048" s="33"/>
      <c r="H6048" s="34"/>
      <c r="I6048" s="34"/>
      <c r="J6048" s="34"/>
    </row>
    <row r="6049" spans="1:10" x14ac:dyDescent="0.35">
      <c r="A6049" t="str">
        <f t="shared" si="95"/>
        <v/>
      </c>
      <c r="B6049" s="35"/>
      <c r="C6049" s="27"/>
      <c r="D6049" s="27"/>
      <c r="E6049" s="27"/>
      <c r="F6049" s="28"/>
      <c r="G6049" s="29"/>
      <c r="H6049" s="30"/>
      <c r="I6049" s="30"/>
      <c r="J6049" s="30"/>
    </row>
    <row r="6050" spans="1:10" x14ac:dyDescent="0.35">
      <c r="A6050" t="str">
        <f t="shared" si="95"/>
        <v/>
      </c>
      <c r="B6050" s="36"/>
      <c r="C6050" s="31"/>
      <c r="D6050" s="31"/>
      <c r="E6050" s="31"/>
      <c r="F6050" s="32"/>
      <c r="G6050" s="33"/>
      <c r="H6050" s="34"/>
      <c r="I6050" s="34"/>
      <c r="J6050" s="34"/>
    </row>
    <row r="6051" spans="1:10" x14ac:dyDescent="0.35">
      <c r="A6051" t="str">
        <f t="shared" si="95"/>
        <v/>
      </c>
      <c r="B6051" s="35"/>
      <c r="C6051" s="27"/>
      <c r="D6051" s="27"/>
      <c r="E6051" s="27"/>
      <c r="F6051" s="28"/>
      <c r="G6051" s="29"/>
      <c r="H6051" s="30"/>
      <c r="I6051" s="30"/>
      <c r="J6051" s="30"/>
    </row>
    <row r="6052" spans="1:10" x14ac:dyDescent="0.35">
      <c r="A6052" t="str">
        <f t="shared" si="95"/>
        <v/>
      </c>
      <c r="B6052" s="36"/>
      <c r="C6052" s="31"/>
      <c r="D6052" s="31"/>
      <c r="E6052" s="31"/>
      <c r="F6052" s="32"/>
      <c r="G6052" s="33"/>
      <c r="H6052" s="34"/>
      <c r="I6052" s="34"/>
      <c r="J6052" s="34"/>
    </row>
    <row r="6053" spans="1:10" x14ac:dyDescent="0.35">
      <c r="A6053" t="str">
        <f t="shared" si="95"/>
        <v/>
      </c>
      <c r="B6053" s="35"/>
      <c r="C6053" s="27"/>
      <c r="D6053" s="27"/>
      <c r="E6053" s="27"/>
      <c r="F6053" s="28"/>
      <c r="G6053" s="29"/>
      <c r="H6053" s="30"/>
      <c r="I6053" s="30"/>
      <c r="J6053" s="30"/>
    </row>
    <row r="6054" spans="1:10" x14ac:dyDescent="0.35">
      <c r="A6054" t="str">
        <f t="shared" si="95"/>
        <v/>
      </c>
      <c r="B6054" s="36"/>
      <c r="C6054" s="31"/>
      <c r="D6054" s="31"/>
      <c r="E6054" s="31"/>
      <c r="F6054" s="32"/>
      <c r="G6054" s="33"/>
      <c r="H6054" s="34"/>
      <c r="I6054" s="34"/>
      <c r="J6054" s="34"/>
    </row>
    <row r="6055" spans="1:10" x14ac:dyDescent="0.35">
      <c r="A6055" t="str">
        <f t="shared" si="95"/>
        <v/>
      </c>
      <c r="B6055" s="35"/>
      <c r="C6055" s="27"/>
      <c r="D6055" s="27"/>
      <c r="E6055" s="27"/>
      <c r="F6055" s="28"/>
      <c r="G6055" s="29"/>
      <c r="H6055" s="30"/>
      <c r="I6055" s="30"/>
      <c r="J6055" s="30"/>
    </row>
    <row r="6056" spans="1:10" x14ac:dyDescent="0.35">
      <c r="A6056" t="str">
        <f t="shared" si="95"/>
        <v/>
      </c>
      <c r="B6056" s="36"/>
      <c r="C6056" s="31"/>
      <c r="D6056" s="31"/>
      <c r="E6056" s="31"/>
      <c r="F6056" s="32"/>
      <c r="G6056" s="33"/>
      <c r="H6056" s="34"/>
      <c r="I6056" s="34"/>
      <c r="J6056" s="34"/>
    </row>
    <row r="6057" spans="1:10" x14ac:dyDescent="0.35">
      <c r="A6057" t="str">
        <f t="shared" si="95"/>
        <v/>
      </c>
      <c r="B6057" s="35"/>
      <c r="C6057" s="27"/>
      <c r="D6057" s="27"/>
      <c r="E6057" s="27"/>
      <c r="F6057" s="28"/>
      <c r="G6057" s="29"/>
      <c r="H6057" s="30"/>
      <c r="I6057" s="30"/>
      <c r="J6057" s="30"/>
    </row>
    <row r="6058" spans="1:10" x14ac:dyDescent="0.35">
      <c r="A6058" t="str">
        <f t="shared" si="95"/>
        <v/>
      </c>
      <c r="B6058" s="36"/>
      <c r="C6058" s="31"/>
      <c r="D6058" s="31"/>
      <c r="E6058" s="31"/>
      <c r="F6058" s="32"/>
      <c r="G6058" s="33"/>
      <c r="H6058" s="34"/>
      <c r="I6058" s="34"/>
      <c r="J6058" s="34"/>
    </row>
    <row r="6059" spans="1:10" x14ac:dyDescent="0.35">
      <c r="A6059" t="str">
        <f t="shared" si="95"/>
        <v/>
      </c>
      <c r="B6059" s="35"/>
      <c r="C6059" s="27"/>
      <c r="D6059" s="27"/>
      <c r="E6059" s="27"/>
      <c r="F6059" s="28"/>
      <c r="G6059" s="29"/>
      <c r="H6059" s="30"/>
      <c r="I6059" s="30"/>
      <c r="J6059" s="30"/>
    </row>
    <row r="6060" spans="1:10" x14ac:dyDescent="0.35">
      <c r="A6060" t="str">
        <f t="shared" si="95"/>
        <v/>
      </c>
      <c r="B6060" s="36"/>
      <c r="C6060" s="31"/>
      <c r="D6060" s="31"/>
      <c r="E6060" s="31"/>
      <c r="F6060" s="32"/>
      <c r="G6060" s="33"/>
      <c r="H6060" s="34"/>
      <c r="I6060" s="34"/>
      <c r="J6060" s="34"/>
    </row>
    <row r="6061" spans="1:10" x14ac:dyDescent="0.35">
      <c r="A6061" t="str">
        <f t="shared" si="95"/>
        <v/>
      </c>
      <c r="B6061" s="35"/>
      <c r="C6061" s="27"/>
      <c r="D6061" s="27"/>
      <c r="E6061" s="27"/>
      <c r="F6061" s="28"/>
      <c r="G6061" s="29"/>
      <c r="H6061" s="30"/>
      <c r="I6061" s="30"/>
      <c r="J6061" s="30"/>
    </row>
    <row r="6062" spans="1:10" x14ac:dyDescent="0.35">
      <c r="A6062" t="str">
        <f t="shared" si="95"/>
        <v/>
      </c>
      <c r="B6062" s="36"/>
      <c r="C6062" s="31"/>
      <c r="D6062" s="31"/>
      <c r="E6062" s="31"/>
      <c r="F6062" s="32"/>
      <c r="G6062" s="33"/>
      <c r="H6062" s="34"/>
      <c r="I6062" s="34"/>
      <c r="J6062" s="34"/>
    </row>
    <row r="6063" spans="1:10" x14ac:dyDescent="0.35">
      <c r="A6063" t="str">
        <f t="shared" si="95"/>
        <v/>
      </c>
      <c r="B6063" s="35"/>
      <c r="C6063" s="27"/>
      <c r="D6063" s="27"/>
      <c r="E6063" s="27"/>
      <c r="F6063" s="28"/>
      <c r="G6063" s="29"/>
      <c r="H6063" s="30"/>
      <c r="I6063" s="30"/>
      <c r="J6063" s="30"/>
    </row>
    <row r="6064" spans="1:10" x14ac:dyDescent="0.35">
      <c r="A6064" t="str">
        <f t="shared" si="95"/>
        <v/>
      </c>
      <c r="B6064" s="36"/>
      <c r="C6064" s="31"/>
      <c r="D6064" s="31"/>
      <c r="E6064" s="31"/>
      <c r="F6064" s="32"/>
      <c r="G6064" s="33"/>
      <c r="H6064" s="34"/>
      <c r="I6064" s="34"/>
      <c r="J6064" s="34"/>
    </row>
    <row r="6065" spans="1:10" x14ac:dyDescent="0.35">
      <c r="A6065" t="str">
        <f t="shared" si="95"/>
        <v/>
      </c>
      <c r="B6065" s="35"/>
      <c r="C6065" s="27"/>
      <c r="D6065" s="27"/>
      <c r="E6065" s="27"/>
      <c r="F6065" s="28"/>
      <c r="G6065" s="29"/>
      <c r="H6065" s="30"/>
      <c r="I6065" s="30"/>
      <c r="J6065" s="30"/>
    </row>
    <row r="6066" spans="1:10" x14ac:dyDescent="0.35">
      <c r="A6066" t="str">
        <f t="shared" si="95"/>
        <v/>
      </c>
      <c r="B6066" s="36"/>
      <c r="C6066" s="31"/>
      <c r="D6066" s="31"/>
      <c r="E6066" s="31"/>
      <c r="F6066" s="32"/>
      <c r="G6066" s="33"/>
      <c r="H6066" s="34"/>
      <c r="I6066" s="34"/>
      <c r="J6066" s="34"/>
    </row>
    <row r="6067" spans="1:10" x14ac:dyDescent="0.35">
      <c r="A6067" t="str">
        <f t="shared" si="95"/>
        <v/>
      </c>
      <c r="B6067" s="35"/>
      <c r="C6067" s="27"/>
      <c r="D6067" s="27"/>
      <c r="E6067" s="27"/>
      <c r="F6067" s="28"/>
      <c r="G6067" s="29"/>
      <c r="H6067" s="30"/>
      <c r="I6067" s="30"/>
      <c r="J6067" s="30"/>
    </row>
    <row r="6068" spans="1:10" x14ac:dyDescent="0.35">
      <c r="A6068" t="str">
        <f t="shared" si="95"/>
        <v/>
      </c>
      <c r="B6068" s="36"/>
      <c r="C6068" s="31"/>
      <c r="D6068" s="31"/>
      <c r="E6068" s="31"/>
      <c r="F6068" s="32"/>
      <c r="G6068" s="33"/>
      <c r="H6068" s="34"/>
      <c r="I6068" s="34"/>
      <c r="J6068" s="34"/>
    </row>
    <row r="6069" spans="1:10" x14ac:dyDescent="0.35">
      <c r="A6069" t="str">
        <f t="shared" si="95"/>
        <v/>
      </c>
      <c r="B6069" s="35"/>
      <c r="C6069" s="27"/>
      <c r="D6069" s="27"/>
      <c r="E6069" s="27"/>
      <c r="F6069" s="28"/>
      <c r="G6069" s="29"/>
      <c r="H6069" s="30"/>
      <c r="I6069" s="30"/>
      <c r="J6069" s="30"/>
    </row>
    <row r="6070" spans="1:10" x14ac:dyDescent="0.35">
      <c r="A6070" t="str">
        <f t="shared" si="95"/>
        <v/>
      </c>
      <c r="B6070" s="36"/>
      <c r="C6070" s="31"/>
      <c r="D6070" s="31"/>
      <c r="E6070" s="31"/>
      <c r="F6070" s="32"/>
      <c r="G6070" s="33"/>
      <c r="H6070" s="34"/>
      <c r="I6070" s="34"/>
      <c r="J6070" s="34"/>
    </row>
    <row r="6071" spans="1:10" x14ac:dyDescent="0.35">
      <c r="A6071" t="str">
        <f t="shared" si="95"/>
        <v/>
      </c>
      <c r="B6071" s="35"/>
      <c r="C6071" s="27"/>
      <c r="D6071" s="27"/>
      <c r="E6071" s="27"/>
      <c r="F6071" s="28"/>
      <c r="G6071" s="29"/>
      <c r="H6071" s="30"/>
      <c r="I6071" s="30"/>
      <c r="J6071" s="30"/>
    </row>
    <row r="6072" spans="1:10" x14ac:dyDescent="0.35">
      <c r="A6072" t="str">
        <f t="shared" si="95"/>
        <v/>
      </c>
      <c r="B6072" s="36"/>
      <c r="C6072" s="31"/>
      <c r="D6072" s="31"/>
      <c r="E6072" s="31"/>
      <c r="F6072" s="32"/>
      <c r="G6072" s="33"/>
      <c r="H6072" s="34"/>
      <c r="I6072" s="34"/>
      <c r="J6072" s="34"/>
    </row>
    <row r="6073" spans="1:10" x14ac:dyDescent="0.35">
      <c r="A6073" t="str">
        <f t="shared" si="95"/>
        <v/>
      </c>
      <c r="B6073" s="35"/>
      <c r="C6073" s="27"/>
      <c r="D6073" s="27"/>
      <c r="E6073" s="27"/>
      <c r="F6073" s="28"/>
      <c r="G6073" s="29"/>
      <c r="H6073" s="30"/>
      <c r="I6073" s="30"/>
      <c r="J6073" s="30"/>
    </row>
    <row r="6074" spans="1:10" x14ac:dyDescent="0.35">
      <c r="A6074" t="str">
        <f t="shared" si="95"/>
        <v/>
      </c>
      <c r="B6074" s="36"/>
      <c r="C6074" s="31"/>
      <c r="D6074" s="31"/>
      <c r="E6074" s="31"/>
      <c r="F6074" s="32"/>
      <c r="G6074" s="33"/>
      <c r="H6074" s="34"/>
      <c r="I6074" s="34"/>
      <c r="J6074" s="34"/>
    </row>
    <row r="6075" spans="1:10" x14ac:dyDescent="0.35">
      <c r="A6075" t="str">
        <f t="shared" si="95"/>
        <v/>
      </c>
      <c r="B6075" s="35"/>
      <c r="C6075" s="27"/>
      <c r="D6075" s="27"/>
      <c r="E6075" s="27"/>
      <c r="F6075" s="28"/>
      <c r="G6075" s="29"/>
      <c r="H6075" s="30"/>
      <c r="I6075" s="30"/>
      <c r="J6075" s="30"/>
    </row>
    <row r="6076" spans="1:10" x14ac:dyDescent="0.35">
      <c r="A6076" t="str">
        <f t="shared" si="95"/>
        <v/>
      </c>
      <c r="B6076" s="36"/>
      <c r="C6076" s="31"/>
      <c r="D6076" s="31"/>
      <c r="E6076" s="31"/>
      <c r="F6076" s="32"/>
      <c r="G6076" s="33"/>
      <c r="H6076" s="34"/>
      <c r="I6076" s="34"/>
      <c r="J6076" s="34"/>
    </row>
    <row r="6077" spans="1:10" x14ac:dyDescent="0.35">
      <c r="A6077" t="str">
        <f t="shared" si="95"/>
        <v/>
      </c>
      <c r="B6077" s="35"/>
      <c r="C6077" s="27"/>
      <c r="D6077" s="27"/>
      <c r="E6077" s="27"/>
      <c r="F6077" s="28"/>
      <c r="G6077" s="29"/>
      <c r="H6077" s="30"/>
      <c r="I6077" s="30"/>
      <c r="J6077" s="30"/>
    </row>
    <row r="6078" spans="1:10" x14ac:dyDescent="0.35">
      <c r="A6078" t="str">
        <f t="shared" si="95"/>
        <v/>
      </c>
      <c r="B6078" s="36"/>
      <c r="C6078" s="31"/>
      <c r="D6078" s="31"/>
      <c r="E6078" s="31"/>
      <c r="F6078" s="32"/>
      <c r="G6078" s="33"/>
      <c r="H6078" s="34"/>
      <c r="I6078" s="34"/>
      <c r="J6078" s="34"/>
    </row>
    <row r="6079" spans="1:10" x14ac:dyDescent="0.35">
      <c r="A6079" t="str">
        <f t="shared" si="95"/>
        <v/>
      </c>
      <c r="B6079" s="35"/>
      <c r="C6079" s="27"/>
      <c r="D6079" s="27"/>
      <c r="E6079" s="27"/>
      <c r="F6079" s="28"/>
      <c r="G6079" s="29"/>
      <c r="H6079" s="30"/>
      <c r="I6079" s="30"/>
      <c r="J6079" s="30"/>
    </row>
    <row r="6080" spans="1:10" x14ac:dyDescent="0.35">
      <c r="A6080" t="str">
        <f t="shared" si="95"/>
        <v/>
      </c>
      <c r="B6080" s="36"/>
      <c r="C6080" s="31"/>
      <c r="D6080" s="31"/>
      <c r="E6080" s="31"/>
      <c r="F6080" s="32"/>
      <c r="G6080" s="33"/>
      <c r="H6080" s="34"/>
      <c r="I6080" s="34"/>
      <c r="J6080" s="34"/>
    </row>
    <row r="6081" spans="1:10" x14ac:dyDescent="0.35">
      <c r="A6081" t="str">
        <f t="shared" si="95"/>
        <v/>
      </c>
      <c r="B6081" s="35"/>
      <c r="C6081" s="27"/>
      <c r="D6081" s="27"/>
      <c r="E6081" s="27"/>
      <c r="F6081" s="28"/>
      <c r="G6081" s="29"/>
      <c r="H6081" s="30"/>
      <c r="I6081" s="30"/>
      <c r="J6081" s="30"/>
    </row>
    <row r="6082" spans="1:10" x14ac:dyDescent="0.35">
      <c r="A6082" t="str">
        <f t="shared" si="95"/>
        <v/>
      </c>
      <c r="B6082" s="36"/>
      <c r="C6082" s="31"/>
      <c r="D6082" s="31"/>
      <c r="E6082" s="31"/>
      <c r="F6082" s="32"/>
      <c r="G6082" s="33"/>
      <c r="H6082" s="34"/>
      <c r="I6082" s="34"/>
      <c r="J6082" s="34"/>
    </row>
    <row r="6083" spans="1:10" x14ac:dyDescent="0.35">
      <c r="A6083" t="str">
        <f t="shared" si="95"/>
        <v/>
      </c>
      <c r="B6083" s="35"/>
      <c r="C6083" s="27"/>
      <c r="D6083" s="27"/>
      <c r="E6083" s="27"/>
      <c r="F6083" s="28"/>
      <c r="G6083" s="29"/>
      <c r="H6083" s="30"/>
      <c r="I6083" s="30"/>
      <c r="J6083" s="30"/>
    </row>
    <row r="6084" spans="1:10" x14ac:dyDescent="0.35">
      <c r="A6084" t="str">
        <f t="shared" si="95"/>
        <v/>
      </c>
      <c r="B6084" s="36"/>
      <c r="C6084" s="31"/>
      <c r="D6084" s="31"/>
      <c r="E6084" s="31"/>
      <c r="F6084" s="32"/>
      <c r="G6084" s="33"/>
      <c r="H6084" s="34"/>
      <c r="I6084" s="34"/>
      <c r="J6084" s="34"/>
    </row>
    <row r="6085" spans="1:10" x14ac:dyDescent="0.35">
      <c r="A6085" t="str">
        <f t="shared" si="95"/>
        <v/>
      </c>
      <c r="B6085" s="35"/>
      <c r="C6085" s="27"/>
      <c r="D6085" s="27"/>
      <c r="E6085" s="27"/>
      <c r="F6085" s="28"/>
      <c r="G6085" s="29"/>
      <c r="H6085" s="30"/>
      <c r="I6085" s="30"/>
      <c r="J6085" s="30"/>
    </row>
    <row r="6086" spans="1:10" x14ac:dyDescent="0.35">
      <c r="A6086" t="str">
        <f t="shared" si="95"/>
        <v/>
      </c>
      <c r="B6086" s="36"/>
      <c r="C6086" s="31"/>
      <c r="D6086" s="31"/>
      <c r="E6086" s="31"/>
      <c r="F6086" s="32"/>
      <c r="G6086" s="33"/>
      <c r="H6086" s="34"/>
      <c r="I6086" s="34"/>
      <c r="J6086" s="34"/>
    </row>
    <row r="6087" spans="1:10" x14ac:dyDescent="0.35">
      <c r="A6087" t="str">
        <f t="shared" si="95"/>
        <v/>
      </c>
      <c r="B6087" s="35"/>
      <c r="C6087" s="27"/>
      <c r="D6087" s="27"/>
      <c r="E6087" s="27"/>
      <c r="F6087" s="28"/>
      <c r="G6087" s="29"/>
      <c r="H6087" s="30"/>
      <c r="I6087" s="30"/>
      <c r="J6087" s="30"/>
    </row>
    <row r="6088" spans="1:10" x14ac:dyDescent="0.35">
      <c r="A6088" t="str">
        <f t="shared" si="95"/>
        <v/>
      </c>
      <c r="B6088" s="36"/>
      <c r="C6088" s="31"/>
      <c r="D6088" s="31"/>
      <c r="E6088" s="31"/>
      <c r="F6088" s="32"/>
      <c r="G6088" s="33"/>
      <c r="H6088" s="34"/>
      <c r="I6088" s="34"/>
      <c r="J6088" s="34"/>
    </row>
    <row r="6089" spans="1:10" x14ac:dyDescent="0.35">
      <c r="A6089" t="str">
        <f t="shared" si="95"/>
        <v/>
      </c>
      <c r="B6089" s="35"/>
      <c r="C6089" s="27"/>
      <c r="D6089" s="27"/>
      <c r="E6089" s="27"/>
      <c r="F6089" s="28"/>
      <c r="G6089" s="29"/>
      <c r="H6089" s="30"/>
      <c r="I6089" s="30"/>
      <c r="J6089" s="30"/>
    </row>
    <row r="6090" spans="1:10" x14ac:dyDescent="0.35">
      <c r="A6090" t="str">
        <f t="shared" si="95"/>
        <v/>
      </c>
      <c r="B6090" s="36"/>
      <c r="C6090" s="31"/>
      <c r="D6090" s="31"/>
      <c r="E6090" s="31"/>
      <c r="F6090" s="32"/>
      <c r="G6090" s="33"/>
      <c r="H6090" s="34"/>
      <c r="I6090" s="34"/>
      <c r="J6090" s="34"/>
    </row>
    <row r="6091" spans="1:10" x14ac:dyDescent="0.35">
      <c r="A6091" t="str">
        <f t="shared" si="95"/>
        <v/>
      </c>
      <c r="B6091" s="35"/>
      <c r="C6091" s="27"/>
      <c r="D6091" s="27"/>
      <c r="E6091" s="27"/>
      <c r="F6091" s="28"/>
      <c r="G6091" s="29"/>
      <c r="H6091" s="30"/>
      <c r="I6091" s="30"/>
      <c r="J6091" s="30"/>
    </row>
    <row r="6092" spans="1:10" x14ac:dyDescent="0.35">
      <c r="A6092" t="str">
        <f t="shared" si="95"/>
        <v/>
      </c>
      <c r="B6092" s="36"/>
      <c r="C6092" s="31"/>
      <c r="D6092" s="31"/>
      <c r="E6092" s="31"/>
      <c r="F6092" s="32"/>
      <c r="G6092" s="33"/>
      <c r="H6092" s="34"/>
      <c r="I6092" s="34"/>
      <c r="J6092" s="34"/>
    </row>
    <row r="6093" spans="1:10" x14ac:dyDescent="0.35">
      <c r="A6093" t="str">
        <f t="shared" si="95"/>
        <v/>
      </c>
      <c r="B6093" s="35"/>
      <c r="C6093" s="27"/>
      <c r="D6093" s="27"/>
      <c r="E6093" s="27"/>
      <c r="F6093" s="28"/>
      <c r="G6093" s="29"/>
      <c r="H6093" s="30"/>
      <c r="I6093" s="30"/>
      <c r="J6093" s="30"/>
    </row>
    <row r="6094" spans="1:10" x14ac:dyDescent="0.35">
      <c r="A6094" t="str">
        <f t="shared" si="95"/>
        <v/>
      </c>
      <c r="B6094" s="36"/>
      <c r="C6094" s="31"/>
      <c r="D6094" s="31"/>
      <c r="E6094" s="31"/>
      <c r="F6094" s="32"/>
      <c r="G6094" s="33"/>
      <c r="H6094" s="34"/>
      <c r="I6094" s="34"/>
      <c r="J6094" s="34"/>
    </row>
    <row r="6095" spans="1:10" x14ac:dyDescent="0.35">
      <c r="A6095" t="str">
        <f t="shared" si="95"/>
        <v/>
      </c>
      <c r="B6095" s="35"/>
      <c r="C6095" s="27"/>
      <c r="D6095" s="27"/>
      <c r="E6095" s="27"/>
      <c r="F6095" s="28"/>
      <c r="G6095" s="29"/>
      <c r="H6095" s="30"/>
      <c r="I6095" s="30"/>
      <c r="J6095" s="30"/>
    </row>
    <row r="6096" spans="1:10" x14ac:dyDescent="0.35">
      <c r="A6096" t="str">
        <f t="shared" si="95"/>
        <v/>
      </c>
      <c r="B6096" s="36"/>
      <c r="C6096" s="31"/>
      <c r="D6096" s="31"/>
      <c r="E6096" s="31"/>
      <c r="F6096" s="32"/>
      <c r="G6096" s="33"/>
      <c r="H6096" s="34"/>
      <c r="I6096" s="34"/>
      <c r="J6096" s="34"/>
    </row>
    <row r="6097" spans="1:10" x14ac:dyDescent="0.35">
      <c r="A6097" t="str">
        <f t="shared" si="95"/>
        <v/>
      </c>
      <c r="B6097" s="35"/>
      <c r="C6097" s="27"/>
      <c r="D6097" s="27"/>
      <c r="E6097" s="27"/>
      <c r="F6097" s="28"/>
      <c r="G6097" s="29"/>
      <c r="H6097" s="30"/>
      <c r="I6097" s="30"/>
      <c r="J6097" s="30"/>
    </row>
    <row r="6098" spans="1:10" x14ac:dyDescent="0.35">
      <c r="A6098" t="str">
        <f t="shared" si="95"/>
        <v/>
      </c>
      <c r="B6098" s="36"/>
      <c r="C6098" s="31"/>
      <c r="D6098" s="31"/>
      <c r="E6098" s="31"/>
      <c r="F6098" s="32"/>
      <c r="G6098" s="33"/>
      <c r="H6098" s="34"/>
      <c r="I6098" s="34"/>
      <c r="J6098" s="34"/>
    </row>
    <row r="6099" spans="1:10" x14ac:dyDescent="0.35">
      <c r="A6099" t="str">
        <f t="shared" ref="A6099:A6162" si="96">CONCATENATE(B6099,C6099,D6099,E6099)</f>
        <v/>
      </c>
      <c r="B6099" s="35"/>
      <c r="C6099" s="27"/>
      <c r="D6099" s="27"/>
      <c r="E6099" s="27"/>
      <c r="F6099" s="28"/>
      <c r="G6099" s="29"/>
      <c r="H6099" s="30"/>
      <c r="I6099" s="30"/>
      <c r="J6099" s="30"/>
    </row>
    <row r="6100" spans="1:10" x14ac:dyDescent="0.35">
      <c r="A6100" t="str">
        <f t="shared" si="96"/>
        <v/>
      </c>
      <c r="B6100" s="36"/>
      <c r="C6100" s="31"/>
      <c r="D6100" s="31"/>
      <c r="E6100" s="31"/>
      <c r="F6100" s="32"/>
      <c r="G6100" s="33"/>
      <c r="H6100" s="34"/>
      <c r="I6100" s="34"/>
      <c r="J6100" s="34"/>
    </row>
    <row r="6101" spans="1:10" x14ac:dyDescent="0.35">
      <c r="A6101" t="str">
        <f t="shared" si="96"/>
        <v/>
      </c>
      <c r="B6101" s="35"/>
      <c r="C6101" s="27"/>
      <c r="D6101" s="27"/>
      <c r="E6101" s="27"/>
      <c r="F6101" s="28"/>
      <c r="G6101" s="29"/>
      <c r="H6101" s="30"/>
      <c r="I6101" s="30"/>
      <c r="J6101" s="30"/>
    </row>
    <row r="6102" spans="1:10" x14ac:dyDescent="0.35">
      <c r="A6102" t="str">
        <f t="shared" si="96"/>
        <v/>
      </c>
      <c r="B6102" s="36"/>
      <c r="C6102" s="31"/>
      <c r="D6102" s="31"/>
      <c r="E6102" s="31"/>
      <c r="F6102" s="32"/>
      <c r="G6102" s="33"/>
      <c r="H6102" s="34"/>
      <c r="I6102" s="34"/>
      <c r="J6102" s="34"/>
    </row>
    <row r="6103" spans="1:10" x14ac:dyDescent="0.35">
      <c r="A6103" t="str">
        <f t="shared" si="96"/>
        <v/>
      </c>
      <c r="B6103" s="35"/>
      <c r="C6103" s="27"/>
      <c r="D6103" s="27"/>
      <c r="E6103" s="27"/>
      <c r="F6103" s="28"/>
      <c r="G6103" s="29"/>
      <c r="H6103" s="30"/>
      <c r="I6103" s="30"/>
      <c r="J6103" s="30"/>
    </row>
    <row r="6104" spans="1:10" x14ac:dyDescent="0.35">
      <c r="A6104" t="str">
        <f t="shared" si="96"/>
        <v/>
      </c>
      <c r="B6104" s="36"/>
      <c r="C6104" s="31"/>
      <c r="D6104" s="31"/>
      <c r="E6104" s="31"/>
      <c r="F6104" s="32"/>
      <c r="G6104" s="33"/>
      <c r="H6104" s="34"/>
      <c r="I6104" s="34"/>
      <c r="J6104" s="34"/>
    </row>
    <row r="6105" spans="1:10" x14ac:dyDescent="0.35">
      <c r="A6105" t="str">
        <f t="shared" si="96"/>
        <v/>
      </c>
      <c r="B6105" s="35"/>
      <c r="C6105" s="27"/>
      <c r="D6105" s="27"/>
      <c r="E6105" s="27"/>
      <c r="F6105" s="28"/>
      <c r="G6105" s="29"/>
      <c r="H6105" s="30"/>
      <c r="I6105" s="30"/>
      <c r="J6105" s="30"/>
    </row>
    <row r="6106" spans="1:10" x14ac:dyDescent="0.35">
      <c r="A6106" t="str">
        <f t="shared" si="96"/>
        <v/>
      </c>
      <c r="B6106" s="36"/>
      <c r="C6106" s="31"/>
      <c r="D6106" s="31"/>
      <c r="E6106" s="31"/>
      <c r="F6106" s="32"/>
      <c r="G6106" s="33"/>
      <c r="H6106" s="34"/>
      <c r="I6106" s="34"/>
      <c r="J6106" s="34"/>
    </row>
    <row r="6107" spans="1:10" x14ac:dyDescent="0.35">
      <c r="A6107" t="str">
        <f t="shared" si="96"/>
        <v/>
      </c>
      <c r="B6107" s="35"/>
      <c r="C6107" s="27"/>
      <c r="D6107" s="27"/>
      <c r="E6107" s="27"/>
      <c r="F6107" s="28"/>
      <c r="G6107" s="29"/>
      <c r="H6107" s="30"/>
      <c r="I6107" s="30"/>
      <c r="J6107" s="30"/>
    </row>
    <row r="6108" spans="1:10" x14ac:dyDescent="0.35">
      <c r="A6108" t="str">
        <f t="shared" si="96"/>
        <v/>
      </c>
      <c r="B6108" s="36"/>
      <c r="C6108" s="31"/>
      <c r="D6108" s="31"/>
      <c r="E6108" s="31"/>
      <c r="F6108" s="32"/>
      <c r="G6108" s="33"/>
      <c r="H6108" s="34"/>
      <c r="I6108" s="34"/>
      <c r="J6108" s="34"/>
    </row>
    <row r="6109" spans="1:10" x14ac:dyDescent="0.35">
      <c r="A6109" t="str">
        <f t="shared" si="96"/>
        <v/>
      </c>
      <c r="B6109" s="35"/>
      <c r="C6109" s="27"/>
      <c r="D6109" s="27"/>
      <c r="E6109" s="27"/>
      <c r="F6109" s="28"/>
      <c r="G6109" s="29"/>
      <c r="H6109" s="30"/>
      <c r="I6109" s="30"/>
      <c r="J6109" s="30"/>
    </row>
    <row r="6110" spans="1:10" x14ac:dyDescent="0.35">
      <c r="A6110" t="str">
        <f t="shared" si="96"/>
        <v/>
      </c>
      <c r="B6110" s="36"/>
      <c r="C6110" s="31"/>
      <c r="D6110" s="31"/>
      <c r="E6110" s="31"/>
      <c r="F6110" s="32"/>
      <c r="G6110" s="33"/>
      <c r="H6110" s="34"/>
      <c r="I6110" s="34"/>
      <c r="J6110" s="34"/>
    </row>
    <row r="6111" spans="1:10" x14ac:dyDescent="0.35">
      <c r="A6111" t="str">
        <f t="shared" si="96"/>
        <v/>
      </c>
      <c r="B6111" s="35"/>
      <c r="C6111" s="27"/>
      <c r="D6111" s="27"/>
      <c r="E6111" s="27"/>
      <c r="F6111" s="28"/>
      <c r="G6111" s="29"/>
      <c r="H6111" s="30"/>
      <c r="I6111" s="30"/>
      <c r="J6111" s="30"/>
    </row>
    <row r="6112" spans="1:10" x14ac:dyDescent="0.35">
      <c r="A6112" t="str">
        <f t="shared" si="96"/>
        <v/>
      </c>
      <c r="B6112" s="36"/>
      <c r="C6112" s="31"/>
      <c r="D6112" s="31"/>
      <c r="E6112" s="31"/>
      <c r="F6112" s="32"/>
      <c r="G6112" s="33"/>
      <c r="H6112" s="34"/>
      <c r="I6112" s="34"/>
      <c r="J6112" s="34"/>
    </row>
    <row r="6113" spans="1:10" x14ac:dyDescent="0.35">
      <c r="A6113" t="str">
        <f t="shared" si="96"/>
        <v/>
      </c>
      <c r="B6113" s="35"/>
      <c r="C6113" s="27"/>
      <c r="D6113" s="27"/>
      <c r="E6113" s="27"/>
      <c r="F6113" s="28"/>
      <c r="G6113" s="29"/>
      <c r="H6113" s="30"/>
      <c r="I6113" s="30"/>
      <c r="J6113" s="30"/>
    </row>
    <row r="6114" spans="1:10" x14ac:dyDescent="0.35">
      <c r="A6114" t="str">
        <f t="shared" si="96"/>
        <v/>
      </c>
      <c r="B6114" s="36"/>
      <c r="C6114" s="31"/>
      <c r="D6114" s="31"/>
      <c r="E6114" s="31"/>
      <c r="F6114" s="32"/>
      <c r="G6114" s="33"/>
      <c r="H6114" s="34"/>
      <c r="I6114" s="34"/>
      <c r="J6114" s="34"/>
    </row>
    <row r="6115" spans="1:10" x14ac:dyDescent="0.35">
      <c r="A6115" t="str">
        <f t="shared" si="96"/>
        <v/>
      </c>
      <c r="B6115" s="35"/>
      <c r="C6115" s="27"/>
      <c r="D6115" s="27"/>
      <c r="E6115" s="27"/>
      <c r="F6115" s="28"/>
      <c r="G6115" s="29"/>
      <c r="H6115" s="30"/>
      <c r="I6115" s="30"/>
      <c r="J6115" s="30"/>
    </row>
    <row r="6116" spans="1:10" x14ac:dyDescent="0.35">
      <c r="A6116" t="str">
        <f t="shared" si="96"/>
        <v/>
      </c>
      <c r="B6116" s="36"/>
      <c r="C6116" s="31"/>
      <c r="D6116" s="31"/>
      <c r="E6116" s="31"/>
      <c r="F6116" s="32"/>
      <c r="G6116" s="33"/>
      <c r="H6116" s="34"/>
      <c r="I6116" s="34"/>
      <c r="J6116" s="34"/>
    </row>
    <row r="6117" spans="1:10" x14ac:dyDescent="0.35">
      <c r="A6117" t="str">
        <f t="shared" si="96"/>
        <v/>
      </c>
      <c r="B6117" s="35"/>
      <c r="C6117" s="27"/>
      <c r="D6117" s="27"/>
      <c r="E6117" s="27"/>
      <c r="F6117" s="28"/>
      <c r="G6117" s="29"/>
      <c r="H6117" s="30"/>
      <c r="I6117" s="30"/>
      <c r="J6117" s="30"/>
    </row>
    <row r="6118" spans="1:10" x14ac:dyDescent="0.35">
      <c r="A6118" t="str">
        <f t="shared" si="96"/>
        <v/>
      </c>
      <c r="B6118" s="36"/>
      <c r="C6118" s="31"/>
      <c r="D6118" s="31"/>
      <c r="E6118" s="31"/>
      <c r="F6118" s="32"/>
      <c r="G6118" s="33"/>
      <c r="H6118" s="34"/>
      <c r="I6118" s="34"/>
      <c r="J6118" s="34"/>
    </row>
    <row r="6119" spans="1:10" x14ac:dyDescent="0.35">
      <c r="A6119" t="str">
        <f t="shared" si="96"/>
        <v/>
      </c>
      <c r="B6119" s="35"/>
      <c r="C6119" s="27"/>
      <c r="D6119" s="27"/>
      <c r="E6119" s="27"/>
      <c r="F6119" s="28"/>
      <c r="G6119" s="29"/>
      <c r="H6119" s="30"/>
      <c r="I6119" s="30"/>
      <c r="J6119" s="30"/>
    </row>
    <row r="6120" spans="1:10" x14ac:dyDescent="0.35">
      <c r="A6120" t="str">
        <f t="shared" si="96"/>
        <v/>
      </c>
      <c r="B6120" s="36"/>
      <c r="C6120" s="31"/>
      <c r="D6120" s="31"/>
      <c r="E6120" s="31"/>
      <c r="F6120" s="32"/>
      <c r="G6120" s="33"/>
      <c r="H6120" s="34"/>
      <c r="I6120" s="34"/>
      <c r="J6120" s="34"/>
    </row>
    <row r="6121" spans="1:10" x14ac:dyDescent="0.35">
      <c r="A6121" t="str">
        <f t="shared" si="96"/>
        <v/>
      </c>
      <c r="B6121" s="35"/>
      <c r="C6121" s="27"/>
      <c r="D6121" s="27"/>
      <c r="E6121" s="27"/>
      <c r="F6121" s="28"/>
      <c r="G6121" s="29"/>
      <c r="H6121" s="30"/>
      <c r="I6121" s="30"/>
      <c r="J6121" s="30"/>
    </row>
    <row r="6122" spans="1:10" x14ac:dyDescent="0.35">
      <c r="A6122" t="str">
        <f t="shared" si="96"/>
        <v/>
      </c>
      <c r="B6122" s="36"/>
      <c r="C6122" s="31"/>
      <c r="D6122" s="31"/>
      <c r="E6122" s="31"/>
      <c r="F6122" s="32"/>
      <c r="G6122" s="33"/>
      <c r="H6122" s="34"/>
      <c r="I6122" s="34"/>
      <c r="J6122" s="34"/>
    </row>
    <row r="6123" spans="1:10" x14ac:dyDescent="0.35">
      <c r="A6123" t="str">
        <f t="shared" si="96"/>
        <v/>
      </c>
      <c r="B6123" s="35"/>
      <c r="C6123" s="27"/>
      <c r="D6123" s="27"/>
      <c r="E6123" s="27"/>
      <c r="F6123" s="28"/>
      <c r="G6123" s="29"/>
      <c r="H6123" s="30"/>
      <c r="I6123" s="30"/>
      <c r="J6123" s="30"/>
    </row>
    <row r="6124" spans="1:10" x14ac:dyDescent="0.35">
      <c r="A6124" t="str">
        <f t="shared" si="96"/>
        <v/>
      </c>
      <c r="B6124" s="36"/>
      <c r="C6124" s="31"/>
      <c r="D6124" s="31"/>
      <c r="E6124" s="31"/>
      <c r="F6124" s="32"/>
      <c r="G6124" s="33"/>
      <c r="H6124" s="34"/>
      <c r="I6124" s="34"/>
      <c r="J6124" s="34"/>
    </row>
    <row r="6125" spans="1:10" x14ac:dyDescent="0.35">
      <c r="A6125" t="str">
        <f t="shared" si="96"/>
        <v/>
      </c>
      <c r="B6125" s="35"/>
      <c r="C6125" s="27"/>
      <c r="D6125" s="27"/>
      <c r="E6125" s="27"/>
      <c r="F6125" s="28"/>
      <c r="G6125" s="29"/>
      <c r="H6125" s="30"/>
      <c r="I6125" s="30"/>
      <c r="J6125" s="30"/>
    </row>
    <row r="6126" spans="1:10" x14ac:dyDescent="0.35">
      <c r="A6126" t="str">
        <f t="shared" si="96"/>
        <v/>
      </c>
      <c r="B6126" s="36"/>
      <c r="C6126" s="31"/>
      <c r="D6126" s="31"/>
      <c r="E6126" s="31"/>
      <c r="F6126" s="32"/>
      <c r="G6126" s="33"/>
      <c r="H6126" s="34"/>
      <c r="I6126" s="34"/>
      <c r="J6126" s="34"/>
    </row>
    <row r="6127" spans="1:10" x14ac:dyDescent="0.35">
      <c r="A6127" t="str">
        <f t="shared" si="96"/>
        <v/>
      </c>
      <c r="B6127" s="35"/>
      <c r="C6127" s="27"/>
      <c r="D6127" s="27"/>
      <c r="E6127" s="27"/>
      <c r="F6127" s="28"/>
      <c r="G6127" s="29"/>
      <c r="H6127" s="30"/>
      <c r="I6127" s="30"/>
      <c r="J6127" s="30"/>
    </row>
    <row r="6128" spans="1:10" x14ac:dyDescent="0.35">
      <c r="A6128" t="str">
        <f t="shared" si="96"/>
        <v/>
      </c>
      <c r="B6128" s="36"/>
      <c r="C6128" s="31"/>
      <c r="D6128" s="31"/>
      <c r="E6128" s="31"/>
      <c r="F6128" s="32"/>
      <c r="G6128" s="33"/>
      <c r="H6128" s="34"/>
      <c r="I6128" s="34"/>
      <c r="J6128" s="34"/>
    </row>
    <row r="6129" spans="1:10" x14ac:dyDescent="0.35">
      <c r="A6129" t="str">
        <f t="shared" si="96"/>
        <v/>
      </c>
      <c r="B6129" s="35"/>
      <c r="C6129" s="27"/>
      <c r="D6129" s="27"/>
      <c r="E6129" s="27"/>
      <c r="F6129" s="28"/>
      <c r="G6129" s="29"/>
      <c r="H6129" s="30"/>
      <c r="I6129" s="30"/>
      <c r="J6129" s="30"/>
    </row>
    <row r="6130" spans="1:10" x14ac:dyDescent="0.35">
      <c r="A6130" t="str">
        <f t="shared" si="96"/>
        <v/>
      </c>
      <c r="B6130" s="36"/>
      <c r="C6130" s="31"/>
      <c r="D6130" s="31"/>
      <c r="E6130" s="31"/>
      <c r="F6130" s="32"/>
      <c r="G6130" s="33"/>
      <c r="H6130" s="34"/>
      <c r="I6130" s="34"/>
      <c r="J6130" s="34"/>
    </row>
    <row r="6131" spans="1:10" x14ac:dyDescent="0.35">
      <c r="A6131" t="str">
        <f t="shared" si="96"/>
        <v/>
      </c>
      <c r="B6131" s="35"/>
      <c r="C6131" s="27"/>
      <c r="D6131" s="27"/>
      <c r="E6131" s="27"/>
      <c r="F6131" s="28"/>
      <c r="G6131" s="29"/>
      <c r="H6131" s="30"/>
      <c r="I6131" s="30"/>
      <c r="J6131" s="30"/>
    </row>
    <row r="6132" spans="1:10" x14ac:dyDescent="0.35">
      <c r="A6132" t="str">
        <f t="shared" si="96"/>
        <v/>
      </c>
      <c r="B6132" s="36"/>
      <c r="C6132" s="31"/>
      <c r="D6132" s="31"/>
      <c r="E6132" s="31"/>
      <c r="F6132" s="32"/>
      <c r="G6132" s="33"/>
      <c r="H6132" s="34"/>
      <c r="I6132" s="34"/>
      <c r="J6132" s="34"/>
    </row>
    <row r="6133" spans="1:10" x14ac:dyDescent="0.35">
      <c r="A6133" t="str">
        <f t="shared" si="96"/>
        <v/>
      </c>
      <c r="B6133" s="35"/>
      <c r="C6133" s="27"/>
      <c r="D6133" s="27"/>
      <c r="E6133" s="27"/>
      <c r="F6133" s="28"/>
      <c r="G6133" s="29"/>
      <c r="H6133" s="30"/>
      <c r="I6133" s="30"/>
      <c r="J6133" s="30"/>
    </row>
    <row r="6134" spans="1:10" x14ac:dyDescent="0.35">
      <c r="A6134" t="str">
        <f t="shared" si="96"/>
        <v/>
      </c>
      <c r="B6134" s="36"/>
      <c r="C6134" s="31"/>
      <c r="D6134" s="31"/>
      <c r="E6134" s="31"/>
      <c r="F6134" s="32"/>
      <c r="G6134" s="33"/>
      <c r="H6134" s="34"/>
      <c r="I6134" s="34"/>
      <c r="J6134" s="34"/>
    </row>
    <row r="6135" spans="1:10" x14ac:dyDescent="0.35">
      <c r="A6135" t="str">
        <f t="shared" si="96"/>
        <v/>
      </c>
      <c r="B6135" s="35"/>
      <c r="C6135" s="27"/>
      <c r="D6135" s="27"/>
      <c r="E6135" s="27"/>
      <c r="F6135" s="28"/>
      <c r="G6135" s="29"/>
      <c r="H6135" s="30"/>
      <c r="I6135" s="30"/>
      <c r="J6135" s="30"/>
    </row>
    <row r="6136" spans="1:10" x14ac:dyDescent="0.35">
      <c r="A6136" t="str">
        <f t="shared" si="96"/>
        <v/>
      </c>
      <c r="B6136" s="36"/>
      <c r="C6136" s="31"/>
      <c r="D6136" s="31"/>
      <c r="E6136" s="31"/>
      <c r="F6136" s="32"/>
      <c r="G6136" s="33"/>
      <c r="H6136" s="34"/>
      <c r="I6136" s="34"/>
      <c r="J6136" s="34"/>
    </row>
    <row r="6137" spans="1:10" x14ac:dyDescent="0.35">
      <c r="A6137" t="str">
        <f t="shared" si="96"/>
        <v/>
      </c>
      <c r="B6137" s="35"/>
      <c r="C6137" s="27"/>
      <c r="D6137" s="27"/>
      <c r="E6137" s="27"/>
      <c r="F6137" s="28"/>
      <c r="G6137" s="29"/>
      <c r="H6137" s="30"/>
      <c r="I6137" s="30"/>
      <c r="J6137" s="30"/>
    </row>
    <row r="6138" spans="1:10" x14ac:dyDescent="0.35">
      <c r="A6138" t="str">
        <f t="shared" si="96"/>
        <v/>
      </c>
      <c r="B6138" s="36"/>
      <c r="C6138" s="31"/>
      <c r="D6138" s="31"/>
      <c r="E6138" s="31"/>
      <c r="F6138" s="32"/>
      <c r="G6138" s="33"/>
      <c r="H6138" s="34"/>
      <c r="I6138" s="34"/>
      <c r="J6138" s="34"/>
    </row>
    <row r="6139" spans="1:10" x14ac:dyDescent="0.35">
      <c r="A6139" t="str">
        <f t="shared" si="96"/>
        <v/>
      </c>
      <c r="B6139" s="35"/>
      <c r="C6139" s="27"/>
      <c r="D6139" s="27"/>
      <c r="E6139" s="27"/>
      <c r="F6139" s="28"/>
      <c r="G6139" s="29"/>
      <c r="H6139" s="30"/>
      <c r="I6139" s="30"/>
      <c r="J6139" s="30"/>
    </row>
    <row r="6140" spans="1:10" x14ac:dyDescent="0.35">
      <c r="A6140" t="str">
        <f t="shared" si="96"/>
        <v/>
      </c>
      <c r="B6140" s="36"/>
      <c r="C6140" s="31"/>
      <c r="D6140" s="31"/>
      <c r="E6140" s="31"/>
      <c r="F6140" s="32"/>
      <c r="G6140" s="33"/>
      <c r="H6140" s="34"/>
      <c r="I6140" s="34"/>
      <c r="J6140" s="34"/>
    </row>
    <row r="6141" spans="1:10" x14ac:dyDescent="0.35">
      <c r="A6141" t="str">
        <f t="shared" si="96"/>
        <v/>
      </c>
      <c r="B6141" s="35"/>
      <c r="C6141" s="27"/>
      <c r="D6141" s="27"/>
      <c r="E6141" s="27"/>
      <c r="F6141" s="28"/>
      <c r="G6141" s="29"/>
      <c r="H6141" s="30"/>
      <c r="I6141" s="30"/>
      <c r="J6141" s="30"/>
    </row>
    <row r="6142" spans="1:10" x14ac:dyDescent="0.35">
      <c r="A6142" t="str">
        <f t="shared" si="96"/>
        <v/>
      </c>
      <c r="B6142" s="36"/>
      <c r="C6142" s="31"/>
      <c r="D6142" s="31"/>
      <c r="E6142" s="31"/>
      <c r="F6142" s="32"/>
      <c r="G6142" s="33"/>
      <c r="H6142" s="34"/>
      <c r="I6142" s="34"/>
      <c r="J6142" s="34"/>
    </row>
    <row r="6143" spans="1:10" x14ac:dyDescent="0.35">
      <c r="A6143" t="str">
        <f t="shared" si="96"/>
        <v/>
      </c>
      <c r="B6143" s="35"/>
      <c r="C6143" s="27"/>
      <c r="D6143" s="27"/>
      <c r="E6143" s="27"/>
      <c r="F6143" s="28"/>
      <c r="G6143" s="29"/>
      <c r="H6143" s="30"/>
      <c r="I6143" s="30"/>
      <c r="J6143" s="30"/>
    </row>
    <row r="6144" spans="1:10" x14ac:dyDescent="0.35">
      <c r="A6144" t="str">
        <f t="shared" si="96"/>
        <v/>
      </c>
      <c r="B6144" s="36"/>
      <c r="C6144" s="31"/>
      <c r="D6144" s="31"/>
      <c r="E6144" s="31"/>
      <c r="F6144" s="32"/>
      <c r="G6144" s="33"/>
      <c r="H6144" s="34"/>
      <c r="I6144" s="34"/>
      <c r="J6144" s="34"/>
    </row>
    <row r="6145" spans="1:10" x14ac:dyDescent="0.35">
      <c r="A6145" t="str">
        <f t="shared" si="96"/>
        <v/>
      </c>
      <c r="B6145" s="35"/>
      <c r="C6145" s="27"/>
      <c r="D6145" s="27"/>
      <c r="E6145" s="27"/>
      <c r="F6145" s="28"/>
      <c r="G6145" s="29"/>
      <c r="H6145" s="30"/>
      <c r="I6145" s="30"/>
      <c r="J6145" s="30"/>
    </row>
    <row r="6146" spans="1:10" x14ac:dyDescent="0.35">
      <c r="A6146" t="str">
        <f t="shared" si="96"/>
        <v/>
      </c>
      <c r="B6146" s="36"/>
      <c r="C6146" s="31"/>
      <c r="D6146" s="31"/>
      <c r="E6146" s="31"/>
      <c r="F6146" s="32"/>
      <c r="G6146" s="33"/>
      <c r="H6146" s="34"/>
      <c r="I6146" s="34"/>
      <c r="J6146" s="34"/>
    </row>
    <row r="6147" spans="1:10" x14ac:dyDescent="0.35">
      <c r="A6147" t="str">
        <f t="shared" si="96"/>
        <v/>
      </c>
      <c r="B6147" s="35"/>
      <c r="C6147" s="27"/>
      <c r="D6147" s="27"/>
      <c r="E6147" s="27"/>
      <c r="F6147" s="28"/>
      <c r="G6147" s="29"/>
      <c r="H6147" s="30"/>
      <c r="I6147" s="30"/>
      <c r="J6147" s="30"/>
    </row>
    <row r="6148" spans="1:10" x14ac:dyDescent="0.35">
      <c r="A6148" t="str">
        <f t="shared" si="96"/>
        <v/>
      </c>
      <c r="B6148" s="36"/>
      <c r="C6148" s="31"/>
      <c r="D6148" s="31"/>
      <c r="E6148" s="31"/>
      <c r="F6148" s="32"/>
      <c r="G6148" s="33"/>
      <c r="H6148" s="34"/>
      <c r="I6148" s="34"/>
      <c r="J6148" s="34"/>
    </row>
    <row r="6149" spans="1:10" x14ac:dyDescent="0.35">
      <c r="A6149" t="str">
        <f t="shared" si="96"/>
        <v/>
      </c>
      <c r="B6149" s="35"/>
      <c r="C6149" s="27"/>
      <c r="D6149" s="27"/>
      <c r="E6149" s="27"/>
      <c r="F6149" s="28"/>
      <c r="G6149" s="29"/>
      <c r="H6149" s="30"/>
      <c r="I6149" s="30"/>
      <c r="J6149" s="30"/>
    </row>
    <row r="6150" spans="1:10" x14ac:dyDescent="0.35">
      <c r="A6150" t="str">
        <f t="shared" si="96"/>
        <v/>
      </c>
      <c r="B6150" s="36"/>
      <c r="C6150" s="31"/>
      <c r="D6150" s="31"/>
      <c r="E6150" s="31"/>
      <c r="F6150" s="32"/>
      <c r="G6150" s="33"/>
      <c r="H6150" s="34"/>
      <c r="I6150" s="34"/>
      <c r="J6150" s="34"/>
    </row>
    <row r="6151" spans="1:10" x14ac:dyDescent="0.35">
      <c r="A6151" t="str">
        <f t="shared" si="96"/>
        <v/>
      </c>
      <c r="B6151" s="35"/>
      <c r="C6151" s="27"/>
      <c r="D6151" s="27"/>
      <c r="E6151" s="27"/>
      <c r="F6151" s="28"/>
      <c r="G6151" s="29"/>
      <c r="H6151" s="30"/>
      <c r="I6151" s="30"/>
      <c r="J6151" s="30"/>
    </row>
    <row r="6152" spans="1:10" x14ac:dyDescent="0.35">
      <c r="A6152" t="str">
        <f t="shared" si="96"/>
        <v/>
      </c>
      <c r="B6152" s="36"/>
      <c r="C6152" s="31"/>
      <c r="D6152" s="31"/>
      <c r="E6152" s="31"/>
      <c r="F6152" s="32"/>
      <c r="G6152" s="33"/>
      <c r="H6152" s="34"/>
      <c r="I6152" s="34"/>
      <c r="J6152" s="34"/>
    </row>
    <row r="6153" spans="1:10" x14ac:dyDescent="0.35">
      <c r="A6153" t="str">
        <f t="shared" si="96"/>
        <v/>
      </c>
      <c r="B6153" s="35"/>
      <c r="C6153" s="27"/>
      <c r="D6153" s="27"/>
      <c r="E6153" s="27"/>
      <c r="F6153" s="28"/>
      <c r="G6153" s="29"/>
      <c r="H6153" s="30"/>
      <c r="I6153" s="30"/>
      <c r="J6153" s="30"/>
    </row>
    <row r="6154" spans="1:10" x14ac:dyDescent="0.35">
      <c r="A6154" t="str">
        <f t="shared" si="96"/>
        <v/>
      </c>
      <c r="B6154" s="36"/>
      <c r="C6154" s="31"/>
      <c r="D6154" s="31"/>
      <c r="E6154" s="31"/>
      <c r="F6154" s="32"/>
      <c r="G6154" s="33"/>
      <c r="H6154" s="34"/>
      <c r="I6154" s="34"/>
      <c r="J6154" s="34"/>
    </row>
    <row r="6155" spans="1:10" x14ac:dyDescent="0.35">
      <c r="A6155" t="str">
        <f t="shared" si="96"/>
        <v/>
      </c>
      <c r="B6155" s="35"/>
      <c r="C6155" s="27"/>
      <c r="D6155" s="27"/>
      <c r="E6155" s="27"/>
      <c r="F6155" s="28"/>
      <c r="G6155" s="29"/>
      <c r="H6155" s="30"/>
      <c r="I6155" s="30"/>
      <c r="J6155" s="30"/>
    </row>
    <row r="6156" spans="1:10" x14ac:dyDescent="0.35">
      <c r="A6156" t="str">
        <f t="shared" si="96"/>
        <v/>
      </c>
      <c r="B6156" s="36"/>
      <c r="C6156" s="31"/>
      <c r="D6156" s="31"/>
      <c r="E6156" s="31"/>
      <c r="F6156" s="32"/>
      <c r="G6156" s="33"/>
      <c r="H6156" s="34"/>
      <c r="I6156" s="34"/>
      <c r="J6156" s="34"/>
    </row>
    <row r="6157" spans="1:10" x14ac:dyDescent="0.35">
      <c r="A6157" t="str">
        <f t="shared" si="96"/>
        <v/>
      </c>
      <c r="B6157" s="35"/>
      <c r="C6157" s="27"/>
      <c r="D6157" s="27"/>
      <c r="E6157" s="27"/>
      <c r="F6157" s="28"/>
      <c r="G6157" s="29"/>
      <c r="H6157" s="30"/>
      <c r="I6157" s="30"/>
      <c r="J6157" s="30"/>
    </row>
    <row r="6158" spans="1:10" x14ac:dyDescent="0.35">
      <c r="A6158" t="str">
        <f t="shared" si="96"/>
        <v/>
      </c>
      <c r="B6158" s="36"/>
      <c r="C6158" s="31"/>
      <c r="D6158" s="31"/>
      <c r="E6158" s="31"/>
      <c r="F6158" s="32"/>
      <c r="G6158" s="33"/>
      <c r="H6158" s="34"/>
      <c r="I6158" s="34"/>
      <c r="J6158" s="34"/>
    </row>
    <row r="6159" spans="1:10" x14ac:dyDescent="0.35">
      <c r="A6159" t="str">
        <f t="shared" si="96"/>
        <v/>
      </c>
      <c r="B6159" s="35"/>
      <c r="C6159" s="27"/>
      <c r="D6159" s="27"/>
      <c r="E6159" s="27"/>
      <c r="F6159" s="28"/>
      <c r="G6159" s="29"/>
      <c r="H6159" s="30"/>
      <c r="I6159" s="30"/>
      <c r="J6159" s="30"/>
    </row>
    <row r="6160" spans="1:10" x14ac:dyDescent="0.35">
      <c r="A6160" t="str">
        <f t="shared" si="96"/>
        <v/>
      </c>
      <c r="B6160" s="36"/>
      <c r="C6160" s="31"/>
      <c r="D6160" s="31"/>
      <c r="E6160" s="31"/>
      <c r="F6160" s="32"/>
      <c r="G6160" s="33"/>
      <c r="H6160" s="34"/>
      <c r="I6160" s="34"/>
      <c r="J6160" s="34"/>
    </row>
    <row r="6161" spans="1:10" x14ac:dyDescent="0.35">
      <c r="A6161" t="str">
        <f t="shared" si="96"/>
        <v/>
      </c>
      <c r="B6161" s="35"/>
      <c r="C6161" s="27"/>
      <c r="D6161" s="27"/>
      <c r="E6161" s="27"/>
      <c r="F6161" s="28"/>
      <c r="G6161" s="29"/>
      <c r="H6161" s="30"/>
      <c r="I6161" s="30"/>
      <c r="J6161" s="30"/>
    </row>
    <row r="6162" spans="1:10" x14ac:dyDescent="0.35">
      <c r="A6162" t="str">
        <f t="shared" si="96"/>
        <v/>
      </c>
      <c r="B6162" s="36"/>
      <c r="C6162" s="31"/>
      <c r="D6162" s="31"/>
      <c r="E6162" s="31"/>
      <c r="F6162" s="32"/>
      <c r="G6162" s="33"/>
      <c r="H6162" s="34"/>
      <c r="I6162" s="34"/>
      <c r="J6162" s="34"/>
    </row>
    <row r="6163" spans="1:10" x14ac:dyDescent="0.35">
      <c r="A6163" t="str">
        <f t="shared" ref="A6163:A6226" si="97">CONCATENATE(B6163,C6163,D6163,E6163)</f>
        <v/>
      </c>
      <c r="B6163" s="35"/>
      <c r="C6163" s="27"/>
      <c r="D6163" s="27"/>
      <c r="E6163" s="27"/>
      <c r="F6163" s="28"/>
      <c r="G6163" s="29"/>
      <c r="H6163" s="30"/>
      <c r="I6163" s="30"/>
      <c r="J6163" s="30"/>
    </row>
    <row r="6164" spans="1:10" x14ac:dyDescent="0.35">
      <c r="A6164" t="str">
        <f t="shared" si="97"/>
        <v/>
      </c>
      <c r="B6164" s="36"/>
      <c r="C6164" s="31"/>
      <c r="D6164" s="31"/>
      <c r="E6164" s="31"/>
      <c r="F6164" s="32"/>
      <c r="G6164" s="33"/>
      <c r="H6164" s="34"/>
      <c r="I6164" s="34"/>
      <c r="J6164" s="34"/>
    </row>
    <row r="6165" spans="1:10" x14ac:dyDescent="0.35">
      <c r="A6165" t="str">
        <f t="shared" si="97"/>
        <v/>
      </c>
      <c r="B6165" s="35"/>
      <c r="C6165" s="27"/>
      <c r="D6165" s="27"/>
      <c r="E6165" s="27"/>
      <c r="F6165" s="28"/>
      <c r="G6165" s="29"/>
      <c r="H6165" s="30"/>
      <c r="I6165" s="30"/>
      <c r="J6165" s="30"/>
    </row>
    <row r="6166" spans="1:10" x14ac:dyDescent="0.35">
      <c r="A6166" t="str">
        <f t="shared" si="97"/>
        <v/>
      </c>
      <c r="B6166" s="36"/>
      <c r="C6166" s="31"/>
      <c r="D6166" s="31"/>
      <c r="E6166" s="31"/>
      <c r="F6166" s="32"/>
      <c r="G6166" s="33"/>
      <c r="H6166" s="34"/>
      <c r="I6166" s="34"/>
      <c r="J6166" s="34"/>
    </row>
    <row r="6167" spans="1:10" x14ac:dyDescent="0.35">
      <c r="A6167" t="str">
        <f t="shared" si="97"/>
        <v/>
      </c>
      <c r="B6167" s="35"/>
      <c r="C6167" s="27"/>
      <c r="D6167" s="27"/>
      <c r="E6167" s="27"/>
      <c r="F6167" s="28"/>
      <c r="G6167" s="29"/>
      <c r="H6167" s="30"/>
      <c r="I6167" s="30"/>
      <c r="J6167" s="30"/>
    </row>
    <row r="6168" spans="1:10" x14ac:dyDescent="0.35">
      <c r="A6168" t="str">
        <f t="shared" si="97"/>
        <v/>
      </c>
      <c r="B6168" s="36"/>
      <c r="C6168" s="31"/>
      <c r="D6168" s="31"/>
      <c r="E6168" s="31"/>
      <c r="F6168" s="32"/>
      <c r="G6168" s="33"/>
      <c r="H6168" s="34"/>
      <c r="I6168" s="34"/>
      <c r="J6168" s="34"/>
    </row>
    <row r="6169" spans="1:10" x14ac:dyDescent="0.35">
      <c r="A6169" t="str">
        <f t="shared" si="97"/>
        <v/>
      </c>
      <c r="B6169" s="35"/>
      <c r="C6169" s="27"/>
      <c r="D6169" s="27"/>
      <c r="E6169" s="27"/>
      <c r="F6169" s="28"/>
      <c r="G6169" s="29"/>
      <c r="H6169" s="30"/>
      <c r="I6169" s="30"/>
      <c r="J6169" s="30"/>
    </row>
    <row r="6170" spans="1:10" x14ac:dyDescent="0.35">
      <c r="A6170" t="str">
        <f t="shared" si="97"/>
        <v/>
      </c>
      <c r="B6170" s="36"/>
      <c r="C6170" s="31"/>
      <c r="D6170" s="31"/>
      <c r="E6170" s="31"/>
      <c r="F6170" s="32"/>
      <c r="G6170" s="33"/>
      <c r="H6170" s="34"/>
      <c r="I6170" s="34"/>
      <c r="J6170" s="34"/>
    </row>
    <row r="6171" spans="1:10" x14ac:dyDescent="0.35">
      <c r="A6171" t="str">
        <f t="shared" si="97"/>
        <v/>
      </c>
      <c r="B6171" s="35"/>
      <c r="C6171" s="27"/>
      <c r="D6171" s="27"/>
      <c r="E6171" s="27"/>
      <c r="F6171" s="28"/>
      <c r="G6171" s="29"/>
      <c r="H6171" s="30"/>
      <c r="I6171" s="30"/>
      <c r="J6171" s="30"/>
    </row>
    <row r="6172" spans="1:10" x14ac:dyDescent="0.35">
      <c r="A6172" t="str">
        <f t="shared" si="97"/>
        <v/>
      </c>
      <c r="B6172" s="36"/>
      <c r="C6172" s="31"/>
      <c r="D6172" s="31"/>
      <c r="E6172" s="31"/>
      <c r="F6172" s="32"/>
      <c r="G6172" s="33"/>
      <c r="H6172" s="34"/>
      <c r="I6172" s="34"/>
      <c r="J6172" s="34"/>
    </row>
    <row r="6173" spans="1:10" x14ac:dyDescent="0.35">
      <c r="A6173" t="str">
        <f t="shared" si="97"/>
        <v/>
      </c>
      <c r="B6173" s="35"/>
      <c r="C6173" s="27"/>
      <c r="D6173" s="27"/>
      <c r="E6173" s="27"/>
      <c r="F6173" s="28"/>
      <c r="G6173" s="29"/>
      <c r="H6173" s="30"/>
      <c r="I6173" s="30"/>
      <c r="J6173" s="30"/>
    </row>
    <row r="6174" spans="1:10" x14ac:dyDescent="0.35">
      <c r="A6174" t="str">
        <f t="shared" si="97"/>
        <v/>
      </c>
      <c r="B6174" s="36"/>
      <c r="C6174" s="31"/>
      <c r="D6174" s="31"/>
      <c r="E6174" s="31"/>
      <c r="F6174" s="32"/>
      <c r="G6174" s="33"/>
      <c r="H6174" s="34"/>
      <c r="I6174" s="34"/>
      <c r="J6174" s="34"/>
    </row>
    <row r="6175" spans="1:10" x14ac:dyDescent="0.35">
      <c r="A6175" t="str">
        <f t="shared" si="97"/>
        <v/>
      </c>
      <c r="B6175" s="35"/>
      <c r="C6175" s="27"/>
      <c r="D6175" s="27"/>
      <c r="E6175" s="27"/>
      <c r="F6175" s="28"/>
      <c r="G6175" s="29"/>
      <c r="H6175" s="30"/>
      <c r="I6175" s="30"/>
      <c r="J6175" s="30"/>
    </row>
    <row r="6176" spans="1:10" x14ac:dyDescent="0.35">
      <c r="A6176" t="str">
        <f t="shared" si="97"/>
        <v/>
      </c>
      <c r="B6176" s="36"/>
      <c r="C6176" s="31"/>
      <c r="D6176" s="31"/>
      <c r="E6176" s="31"/>
      <c r="F6176" s="32"/>
      <c r="G6176" s="33"/>
      <c r="H6176" s="34"/>
      <c r="I6176" s="34"/>
      <c r="J6176" s="34"/>
    </row>
    <row r="6177" spans="1:10" x14ac:dyDescent="0.35">
      <c r="A6177" t="str">
        <f t="shared" si="97"/>
        <v/>
      </c>
      <c r="B6177" s="35"/>
      <c r="C6177" s="27"/>
      <c r="D6177" s="27"/>
      <c r="E6177" s="27"/>
      <c r="F6177" s="28"/>
      <c r="G6177" s="29"/>
      <c r="H6177" s="30"/>
      <c r="I6177" s="30"/>
      <c r="J6177" s="30"/>
    </row>
    <row r="6178" spans="1:10" x14ac:dyDescent="0.35">
      <c r="A6178" t="str">
        <f t="shared" si="97"/>
        <v/>
      </c>
      <c r="B6178" s="36"/>
      <c r="C6178" s="31"/>
      <c r="D6178" s="31"/>
      <c r="E6178" s="31"/>
      <c r="F6178" s="32"/>
      <c r="G6178" s="33"/>
      <c r="H6178" s="34"/>
      <c r="I6178" s="34"/>
      <c r="J6178" s="34"/>
    </row>
    <row r="6179" spans="1:10" x14ac:dyDescent="0.35">
      <c r="A6179" t="str">
        <f t="shared" si="97"/>
        <v/>
      </c>
      <c r="B6179" s="35"/>
      <c r="C6179" s="27"/>
      <c r="D6179" s="27"/>
      <c r="E6179" s="27"/>
      <c r="F6179" s="28"/>
      <c r="G6179" s="29"/>
      <c r="H6179" s="30"/>
      <c r="I6179" s="30"/>
      <c r="J6179" s="30"/>
    </row>
    <row r="6180" spans="1:10" x14ac:dyDescent="0.35">
      <c r="A6180" t="str">
        <f t="shared" si="97"/>
        <v/>
      </c>
      <c r="B6180" s="36"/>
      <c r="C6180" s="31"/>
      <c r="D6180" s="31"/>
      <c r="E6180" s="31"/>
      <c r="F6180" s="32"/>
      <c r="G6180" s="33"/>
      <c r="H6180" s="34"/>
      <c r="I6180" s="34"/>
      <c r="J6180" s="34"/>
    </row>
    <row r="6181" spans="1:10" x14ac:dyDescent="0.35">
      <c r="A6181" t="str">
        <f t="shared" si="97"/>
        <v/>
      </c>
      <c r="B6181" s="35"/>
      <c r="C6181" s="27"/>
      <c r="D6181" s="27"/>
      <c r="E6181" s="27"/>
      <c r="F6181" s="28"/>
      <c r="G6181" s="29"/>
      <c r="H6181" s="30"/>
      <c r="I6181" s="30"/>
      <c r="J6181" s="30"/>
    </row>
    <row r="6182" spans="1:10" x14ac:dyDescent="0.35">
      <c r="A6182" t="str">
        <f t="shared" si="97"/>
        <v/>
      </c>
      <c r="B6182" s="36"/>
      <c r="C6182" s="31"/>
      <c r="D6182" s="31"/>
      <c r="E6182" s="31"/>
      <c r="F6182" s="32"/>
      <c r="G6182" s="33"/>
      <c r="H6182" s="34"/>
      <c r="I6182" s="34"/>
      <c r="J6182" s="34"/>
    </row>
    <row r="6183" spans="1:10" x14ac:dyDescent="0.35">
      <c r="A6183" t="str">
        <f t="shared" si="97"/>
        <v/>
      </c>
      <c r="B6183" s="35"/>
      <c r="C6183" s="27"/>
      <c r="D6183" s="27"/>
      <c r="E6183" s="27"/>
      <c r="F6183" s="28"/>
      <c r="G6183" s="29"/>
      <c r="H6183" s="30"/>
      <c r="I6183" s="30"/>
      <c r="J6183" s="30"/>
    </row>
    <row r="6184" spans="1:10" x14ac:dyDescent="0.35">
      <c r="A6184" t="str">
        <f t="shared" si="97"/>
        <v/>
      </c>
      <c r="B6184" s="36"/>
      <c r="C6184" s="31"/>
      <c r="D6184" s="31"/>
      <c r="E6184" s="31"/>
      <c r="F6184" s="32"/>
      <c r="G6184" s="33"/>
      <c r="H6184" s="34"/>
      <c r="I6184" s="34"/>
      <c r="J6184" s="34"/>
    </row>
    <row r="6185" spans="1:10" x14ac:dyDescent="0.35">
      <c r="A6185" t="str">
        <f t="shared" si="97"/>
        <v/>
      </c>
      <c r="B6185" s="35"/>
      <c r="C6185" s="27"/>
      <c r="D6185" s="27"/>
      <c r="E6185" s="27"/>
      <c r="F6185" s="28"/>
      <c r="G6185" s="29"/>
      <c r="H6185" s="30"/>
      <c r="I6185" s="30"/>
      <c r="J6185" s="30"/>
    </row>
    <row r="6186" spans="1:10" x14ac:dyDescent="0.35">
      <c r="A6186" t="str">
        <f t="shared" si="97"/>
        <v/>
      </c>
      <c r="B6186" s="36"/>
      <c r="C6186" s="31"/>
      <c r="D6186" s="31"/>
      <c r="E6186" s="31"/>
      <c r="F6186" s="32"/>
      <c r="G6186" s="33"/>
      <c r="H6186" s="34"/>
      <c r="I6186" s="34"/>
      <c r="J6186" s="34"/>
    </row>
    <row r="6187" spans="1:10" x14ac:dyDescent="0.35">
      <c r="A6187" t="str">
        <f t="shared" si="97"/>
        <v/>
      </c>
      <c r="B6187" s="35"/>
      <c r="C6187" s="27"/>
      <c r="D6187" s="27"/>
      <c r="E6187" s="27"/>
      <c r="F6187" s="28"/>
      <c r="G6187" s="29"/>
      <c r="H6187" s="30"/>
      <c r="I6187" s="30"/>
      <c r="J6187" s="30"/>
    </row>
    <row r="6188" spans="1:10" x14ac:dyDescent="0.35">
      <c r="A6188" t="str">
        <f t="shared" si="97"/>
        <v/>
      </c>
      <c r="B6188" s="36"/>
      <c r="C6188" s="31"/>
      <c r="D6188" s="31"/>
      <c r="E6188" s="31"/>
      <c r="F6188" s="32"/>
      <c r="G6188" s="33"/>
      <c r="H6188" s="34"/>
      <c r="I6188" s="34"/>
      <c r="J6188" s="34"/>
    </row>
    <row r="6189" spans="1:10" x14ac:dyDescent="0.35">
      <c r="A6189" t="str">
        <f t="shared" si="97"/>
        <v/>
      </c>
      <c r="B6189" s="35"/>
      <c r="C6189" s="27"/>
      <c r="D6189" s="27"/>
      <c r="E6189" s="27"/>
      <c r="F6189" s="28"/>
      <c r="G6189" s="29"/>
      <c r="H6189" s="30"/>
      <c r="I6189" s="30"/>
      <c r="J6189" s="30"/>
    </row>
    <row r="6190" spans="1:10" x14ac:dyDescent="0.35">
      <c r="A6190" t="str">
        <f t="shared" si="97"/>
        <v/>
      </c>
      <c r="B6190" s="36"/>
      <c r="C6190" s="31"/>
      <c r="D6190" s="31"/>
      <c r="E6190" s="31"/>
      <c r="F6190" s="32"/>
      <c r="G6190" s="33"/>
      <c r="H6190" s="34"/>
      <c r="I6190" s="34"/>
      <c r="J6190" s="34"/>
    </row>
    <row r="6191" spans="1:10" x14ac:dyDescent="0.35">
      <c r="A6191" t="str">
        <f t="shared" si="97"/>
        <v/>
      </c>
      <c r="B6191" s="35"/>
      <c r="C6191" s="27"/>
      <c r="D6191" s="27"/>
      <c r="E6191" s="27"/>
      <c r="F6191" s="28"/>
      <c r="G6191" s="29"/>
      <c r="H6191" s="30"/>
      <c r="I6191" s="30"/>
      <c r="J6191" s="30"/>
    </row>
    <row r="6192" spans="1:10" x14ac:dyDescent="0.35">
      <c r="A6192" t="str">
        <f t="shared" si="97"/>
        <v/>
      </c>
      <c r="B6192" s="36"/>
      <c r="C6192" s="31"/>
      <c r="D6192" s="31"/>
      <c r="E6192" s="31"/>
      <c r="F6192" s="32"/>
      <c r="G6192" s="33"/>
      <c r="H6192" s="34"/>
      <c r="I6192" s="34"/>
      <c r="J6192" s="34"/>
    </row>
    <row r="6193" spans="1:10" x14ac:dyDescent="0.35">
      <c r="A6193" t="str">
        <f t="shared" si="97"/>
        <v/>
      </c>
      <c r="B6193" s="35"/>
      <c r="C6193" s="27"/>
      <c r="D6193" s="27"/>
      <c r="E6193" s="27"/>
      <c r="F6193" s="28"/>
      <c r="G6193" s="29"/>
      <c r="H6193" s="30"/>
      <c r="I6193" s="30"/>
      <c r="J6193" s="30"/>
    </row>
    <row r="6194" spans="1:10" x14ac:dyDescent="0.35">
      <c r="A6194" t="str">
        <f t="shared" si="97"/>
        <v/>
      </c>
      <c r="B6194" s="36"/>
      <c r="C6194" s="31"/>
      <c r="D6194" s="31"/>
      <c r="E6194" s="31"/>
      <c r="F6194" s="32"/>
      <c r="G6194" s="33"/>
      <c r="H6194" s="34"/>
      <c r="I6194" s="34"/>
      <c r="J6194" s="34"/>
    </row>
    <row r="6195" spans="1:10" x14ac:dyDescent="0.35">
      <c r="A6195" t="str">
        <f t="shared" si="97"/>
        <v/>
      </c>
      <c r="B6195" s="35"/>
      <c r="C6195" s="27"/>
      <c r="D6195" s="27"/>
      <c r="E6195" s="27"/>
      <c r="F6195" s="28"/>
      <c r="G6195" s="29"/>
      <c r="H6195" s="30"/>
      <c r="I6195" s="30"/>
      <c r="J6195" s="30"/>
    </row>
    <row r="6196" spans="1:10" x14ac:dyDescent="0.35">
      <c r="A6196" t="str">
        <f t="shared" si="97"/>
        <v/>
      </c>
      <c r="B6196" s="36"/>
      <c r="C6196" s="31"/>
      <c r="D6196" s="31"/>
      <c r="E6196" s="31"/>
      <c r="F6196" s="32"/>
      <c r="G6196" s="33"/>
      <c r="H6196" s="34"/>
      <c r="I6196" s="34"/>
      <c r="J6196" s="34"/>
    </row>
    <row r="6197" spans="1:10" x14ac:dyDescent="0.35">
      <c r="A6197" t="str">
        <f t="shared" si="97"/>
        <v/>
      </c>
      <c r="B6197" s="35"/>
      <c r="C6197" s="27"/>
      <c r="D6197" s="27"/>
      <c r="E6197" s="27"/>
      <c r="F6197" s="28"/>
      <c r="G6197" s="29"/>
      <c r="H6197" s="30"/>
      <c r="I6197" s="30"/>
      <c r="J6197" s="30"/>
    </row>
    <row r="6198" spans="1:10" x14ac:dyDescent="0.35">
      <c r="A6198" t="str">
        <f t="shared" si="97"/>
        <v/>
      </c>
      <c r="B6198" s="36"/>
      <c r="C6198" s="31"/>
      <c r="D6198" s="31"/>
      <c r="E6198" s="31"/>
      <c r="F6198" s="32"/>
      <c r="G6198" s="33"/>
      <c r="H6198" s="34"/>
      <c r="I6198" s="34"/>
      <c r="J6198" s="34"/>
    </row>
    <row r="6199" spans="1:10" x14ac:dyDescent="0.35">
      <c r="A6199" t="str">
        <f t="shared" si="97"/>
        <v/>
      </c>
      <c r="B6199" s="35"/>
      <c r="C6199" s="27"/>
      <c r="D6199" s="27"/>
      <c r="E6199" s="27"/>
      <c r="F6199" s="28"/>
      <c r="G6199" s="29"/>
      <c r="H6199" s="30"/>
      <c r="I6199" s="30"/>
      <c r="J6199" s="30"/>
    </row>
    <row r="6200" spans="1:10" x14ac:dyDescent="0.35">
      <c r="A6200" t="str">
        <f t="shared" si="97"/>
        <v/>
      </c>
      <c r="B6200" s="36"/>
      <c r="C6200" s="31"/>
      <c r="D6200" s="31"/>
      <c r="E6200" s="31"/>
      <c r="F6200" s="32"/>
      <c r="G6200" s="33"/>
      <c r="H6200" s="34"/>
      <c r="I6200" s="34"/>
      <c r="J6200" s="34"/>
    </row>
    <row r="6201" spans="1:10" x14ac:dyDescent="0.35">
      <c r="A6201" t="str">
        <f t="shared" si="97"/>
        <v/>
      </c>
      <c r="B6201" s="35"/>
      <c r="C6201" s="27"/>
      <c r="D6201" s="27"/>
      <c r="E6201" s="27"/>
      <c r="F6201" s="28"/>
      <c r="G6201" s="29"/>
      <c r="H6201" s="30"/>
      <c r="I6201" s="30"/>
      <c r="J6201" s="30"/>
    </row>
    <row r="6202" spans="1:10" x14ac:dyDescent="0.35">
      <c r="A6202" t="str">
        <f t="shared" si="97"/>
        <v/>
      </c>
      <c r="B6202" s="36"/>
      <c r="C6202" s="31"/>
      <c r="D6202" s="31"/>
      <c r="E6202" s="31"/>
      <c r="F6202" s="32"/>
      <c r="G6202" s="33"/>
      <c r="H6202" s="34"/>
      <c r="I6202" s="34"/>
      <c r="J6202" s="34"/>
    </row>
    <row r="6203" spans="1:10" x14ac:dyDescent="0.35">
      <c r="A6203" t="str">
        <f t="shared" si="97"/>
        <v/>
      </c>
      <c r="B6203" s="35"/>
      <c r="C6203" s="27"/>
      <c r="D6203" s="27"/>
      <c r="E6203" s="27"/>
      <c r="F6203" s="28"/>
      <c r="G6203" s="29"/>
      <c r="H6203" s="30"/>
      <c r="I6203" s="30"/>
      <c r="J6203" s="30"/>
    </row>
    <row r="6204" spans="1:10" x14ac:dyDescent="0.35">
      <c r="A6204" t="str">
        <f t="shared" si="97"/>
        <v/>
      </c>
      <c r="B6204" s="36"/>
      <c r="C6204" s="31"/>
      <c r="D6204" s="31"/>
      <c r="E6204" s="31"/>
      <c r="F6204" s="32"/>
      <c r="G6204" s="33"/>
      <c r="H6204" s="34"/>
      <c r="I6204" s="34"/>
      <c r="J6204" s="34"/>
    </row>
    <row r="6205" spans="1:10" x14ac:dyDescent="0.35">
      <c r="A6205" t="str">
        <f t="shared" si="97"/>
        <v/>
      </c>
      <c r="B6205" s="35"/>
      <c r="C6205" s="27"/>
      <c r="D6205" s="27"/>
      <c r="E6205" s="27"/>
      <c r="F6205" s="28"/>
      <c r="G6205" s="29"/>
      <c r="H6205" s="30"/>
      <c r="I6205" s="30"/>
      <c r="J6205" s="30"/>
    </row>
    <row r="6206" spans="1:10" x14ac:dyDescent="0.35">
      <c r="A6206" t="str">
        <f t="shared" si="97"/>
        <v/>
      </c>
      <c r="B6206" s="36"/>
      <c r="C6206" s="31"/>
      <c r="D6206" s="31"/>
      <c r="E6206" s="31"/>
      <c r="F6206" s="32"/>
      <c r="G6206" s="33"/>
      <c r="H6206" s="34"/>
      <c r="I6206" s="34"/>
      <c r="J6206" s="34"/>
    </row>
    <row r="6207" spans="1:10" x14ac:dyDescent="0.35">
      <c r="A6207" t="str">
        <f t="shared" si="97"/>
        <v/>
      </c>
      <c r="B6207" s="35"/>
      <c r="C6207" s="27"/>
      <c r="D6207" s="27"/>
      <c r="E6207" s="27"/>
      <c r="F6207" s="28"/>
      <c r="G6207" s="29"/>
      <c r="H6207" s="30"/>
      <c r="I6207" s="30"/>
      <c r="J6207" s="30"/>
    </row>
    <row r="6208" spans="1:10" x14ac:dyDescent="0.35">
      <c r="A6208" t="str">
        <f t="shared" si="97"/>
        <v/>
      </c>
      <c r="B6208" s="36"/>
      <c r="C6208" s="31"/>
      <c r="D6208" s="31"/>
      <c r="E6208" s="31"/>
      <c r="F6208" s="32"/>
      <c r="G6208" s="33"/>
      <c r="H6208" s="34"/>
      <c r="I6208" s="34"/>
      <c r="J6208" s="34"/>
    </row>
    <row r="6209" spans="1:10" x14ac:dyDescent="0.35">
      <c r="A6209" t="str">
        <f t="shared" si="97"/>
        <v/>
      </c>
      <c r="B6209" s="35"/>
      <c r="C6209" s="27"/>
      <c r="D6209" s="27"/>
      <c r="E6209" s="27"/>
      <c r="F6209" s="28"/>
      <c r="G6209" s="29"/>
      <c r="H6209" s="30"/>
      <c r="I6209" s="30"/>
      <c r="J6209" s="30"/>
    </row>
    <row r="6210" spans="1:10" x14ac:dyDescent="0.35">
      <c r="A6210" t="str">
        <f t="shared" si="97"/>
        <v/>
      </c>
      <c r="B6210" s="36"/>
      <c r="C6210" s="31"/>
      <c r="D6210" s="31"/>
      <c r="E6210" s="31"/>
      <c r="F6210" s="32"/>
      <c r="G6210" s="33"/>
      <c r="H6210" s="34"/>
      <c r="I6210" s="34"/>
      <c r="J6210" s="34"/>
    </row>
    <row r="6211" spans="1:10" x14ac:dyDescent="0.35">
      <c r="A6211" t="str">
        <f t="shared" si="97"/>
        <v/>
      </c>
      <c r="B6211" s="35"/>
      <c r="C6211" s="27"/>
      <c r="D6211" s="27"/>
      <c r="E6211" s="27"/>
      <c r="F6211" s="28"/>
      <c r="G6211" s="29"/>
      <c r="H6211" s="30"/>
      <c r="I6211" s="30"/>
      <c r="J6211" s="30"/>
    </row>
    <row r="6212" spans="1:10" x14ac:dyDescent="0.35">
      <c r="A6212" t="str">
        <f t="shared" si="97"/>
        <v/>
      </c>
      <c r="B6212" s="36"/>
      <c r="C6212" s="31"/>
      <c r="D6212" s="31"/>
      <c r="E6212" s="31"/>
      <c r="F6212" s="32"/>
      <c r="G6212" s="33"/>
      <c r="H6212" s="34"/>
      <c r="I6212" s="34"/>
      <c r="J6212" s="34"/>
    </row>
    <row r="6213" spans="1:10" x14ac:dyDescent="0.35">
      <c r="A6213" t="str">
        <f t="shared" si="97"/>
        <v/>
      </c>
      <c r="B6213" s="35"/>
      <c r="C6213" s="27"/>
      <c r="D6213" s="27"/>
      <c r="E6213" s="27"/>
      <c r="F6213" s="28"/>
      <c r="G6213" s="29"/>
      <c r="H6213" s="30"/>
      <c r="I6213" s="30"/>
      <c r="J6213" s="30"/>
    </row>
    <row r="6214" spans="1:10" x14ac:dyDescent="0.35">
      <c r="A6214" t="str">
        <f t="shared" si="97"/>
        <v/>
      </c>
      <c r="B6214" s="36"/>
      <c r="C6214" s="31"/>
      <c r="D6214" s="31"/>
      <c r="E6214" s="31"/>
      <c r="F6214" s="32"/>
      <c r="G6214" s="33"/>
      <c r="H6214" s="34"/>
      <c r="I6214" s="34"/>
      <c r="J6214" s="34"/>
    </row>
    <row r="6215" spans="1:10" x14ac:dyDescent="0.35">
      <c r="A6215" t="str">
        <f t="shared" si="97"/>
        <v/>
      </c>
      <c r="B6215" s="35"/>
      <c r="C6215" s="27"/>
      <c r="D6215" s="27"/>
      <c r="E6215" s="27"/>
      <c r="F6215" s="28"/>
      <c r="G6215" s="29"/>
      <c r="H6215" s="30"/>
      <c r="I6215" s="30"/>
      <c r="J6215" s="30"/>
    </row>
    <row r="6216" spans="1:10" x14ac:dyDescent="0.35">
      <c r="A6216" t="str">
        <f t="shared" si="97"/>
        <v/>
      </c>
      <c r="B6216" s="36"/>
      <c r="C6216" s="31"/>
      <c r="D6216" s="31"/>
      <c r="E6216" s="31"/>
      <c r="F6216" s="32"/>
      <c r="G6216" s="33"/>
      <c r="H6216" s="34"/>
      <c r="I6216" s="34"/>
      <c r="J6216" s="34"/>
    </row>
    <row r="6217" spans="1:10" x14ac:dyDescent="0.35">
      <c r="A6217" t="str">
        <f t="shared" si="97"/>
        <v/>
      </c>
      <c r="B6217" s="35"/>
      <c r="C6217" s="27"/>
      <c r="D6217" s="27"/>
      <c r="E6217" s="27"/>
      <c r="F6217" s="28"/>
      <c r="G6217" s="29"/>
      <c r="H6217" s="30"/>
      <c r="I6217" s="30"/>
      <c r="J6217" s="30"/>
    </row>
    <row r="6218" spans="1:10" x14ac:dyDescent="0.35">
      <c r="A6218" t="str">
        <f t="shared" si="97"/>
        <v/>
      </c>
      <c r="B6218" s="36"/>
      <c r="C6218" s="31"/>
      <c r="D6218" s="31"/>
      <c r="E6218" s="31"/>
      <c r="F6218" s="32"/>
      <c r="G6218" s="33"/>
      <c r="H6218" s="34"/>
      <c r="I6218" s="34"/>
      <c r="J6218" s="34"/>
    </row>
    <row r="6219" spans="1:10" x14ac:dyDescent="0.35">
      <c r="A6219" t="str">
        <f t="shared" si="97"/>
        <v/>
      </c>
      <c r="B6219" s="35"/>
      <c r="C6219" s="27"/>
      <c r="D6219" s="27"/>
      <c r="E6219" s="27"/>
      <c r="F6219" s="28"/>
      <c r="G6219" s="29"/>
      <c r="H6219" s="30"/>
      <c r="I6219" s="30"/>
      <c r="J6219" s="30"/>
    </row>
    <row r="6220" spans="1:10" x14ac:dyDescent="0.35">
      <c r="A6220" t="str">
        <f t="shared" si="97"/>
        <v/>
      </c>
      <c r="B6220" s="36"/>
      <c r="C6220" s="31"/>
      <c r="D6220" s="31"/>
      <c r="E6220" s="31"/>
      <c r="F6220" s="32"/>
      <c r="G6220" s="33"/>
      <c r="H6220" s="34"/>
      <c r="I6220" s="34"/>
      <c r="J6220" s="34"/>
    </row>
    <row r="6221" spans="1:10" x14ac:dyDescent="0.35">
      <c r="A6221" t="str">
        <f t="shared" si="97"/>
        <v/>
      </c>
      <c r="B6221" s="35"/>
      <c r="C6221" s="27"/>
      <c r="D6221" s="27"/>
      <c r="E6221" s="27"/>
      <c r="F6221" s="28"/>
      <c r="G6221" s="29"/>
      <c r="H6221" s="30"/>
      <c r="I6221" s="30"/>
      <c r="J6221" s="30"/>
    </row>
    <row r="6222" spans="1:10" x14ac:dyDescent="0.35">
      <c r="A6222" t="str">
        <f t="shared" si="97"/>
        <v/>
      </c>
      <c r="B6222" s="36"/>
      <c r="C6222" s="31"/>
      <c r="D6222" s="31"/>
      <c r="E6222" s="31"/>
      <c r="F6222" s="32"/>
      <c r="G6222" s="33"/>
      <c r="H6222" s="34"/>
      <c r="I6222" s="34"/>
      <c r="J6222" s="34"/>
    </row>
    <row r="6223" spans="1:10" x14ac:dyDescent="0.35">
      <c r="A6223" t="str">
        <f t="shared" si="97"/>
        <v/>
      </c>
      <c r="B6223" s="35"/>
      <c r="C6223" s="27"/>
      <c r="D6223" s="27"/>
      <c r="E6223" s="27"/>
      <c r="F6223" s="28"/>
      <c r="G6223" s="29"/>
      <c r="H6223" s="30"/>
      <c r="I6223" s="30"/>
      <c r="J6223" s="30"/>
    </row>
    <row r="6224" spans="1:10" x14ac:dyDescent="0.35">
      <c r="A6224" t="str">
        <f t="shared" si="97"/>
        <v/>
      </c>
      <c r="B6224" s="36"/>
      <c r="C6224" s="31"/>
      <c r="D6224" s="31"/>
      <c r="E6224" s="31"/>
      <c r="F6224" s="32"/>
      <c r="G6224" s="33"/>
      <c r="H6224" s="34"/>
      <c r="I6224" s="34"/>
      <c r="J6224" s="34"/>
    </row>
    <row r="6225" spans="1:10" x14ac:dyDescent="0.35">
      <c r="A6225" t="str">
        <f t="shared" si="97"/>
        <v/>
      </c>
      <c r="B6225" s="35"/>
      <c r="C6225" s="27"/>
      <c r="D6225" s="27"/>
      <c r="E6225" s="27"/>
      <c r="F6225" s="28"/>
      <c r="G6225" s="29"/>
      <c r="H6225" s="30"/>
      <c r="I6225" s="30"/>
      <c r="J6225" s="30"/>
    </row>
    <row r="6226" spans="1:10" x14ac:dyDescent="0.35">
      <c r="A6226" t="str">
        <f t="shared" si="97"/>
        <v/>
      </c>
      <c r="B6226" s="36"/>
      <c r="C6226" s="31"/>
      <c r="D6226" s="31"/>
      <c r="E6226" s="31"/>
      <c r="F6226" s="32"/>
      <c r="G6226" s="33"/>
      <c r="H6226" s="34"/>
      <c r="I6226" s="34"/>
      <c r="J6226" s="34"/>
    </row>
    <row r="6227" spans="1:10" x14ac:dyDescent="0.35">
      <c r="A6227" t="str">
        <f t="shared" ref="A6227:A6290" si="98">CONCATENATE(B6227,C6227,D6227,E6227)</f>
        <v/>
      </c>
      <c r="B6227" s="35"/>
      <c r="C6227" s="27"/>
      <c r="D6227" s="27"/>
      <c r="E6227" s="27"/>
      <c r="F6227" s="28"/>
      <c r="G6227" s="29"/>
      <c r="H6227" s="30"/>
      <c r="I6227" s="30"/>
      <c r="J6227" s="30"/>
    </row>
    <row r="6228" spans="1:10" x14ac:dyDescent="0.35">
      <c r="A6228" t="str">
        <f t="shared" si="98"/>
        <v/>
      </c>
      <c r="B6228" s="36"/>
      <c r="C6228" s="31"/>
      <c r="D6228" s="31"/>
      <c r="E6228" s="31"/>
      <c r="F6228" s="32"/>
      <c r="G6228" s="33"/>
      <c r="H6228" s="34"/>
      <c r="I6228" s="34"/>
      <c r="J6228" s="34"/>
    </row>
    <row r="6229" spans="1:10" x14ac:dyDescent="0.35">
      <c r="A6229" t="str">
        <f t="shared" si="98"/>
        <v/>
      </c>
      <c r="B6229" s="35"/>
      <c r="C6229" s="27"/>
      <c r="D6229" s="27"/>
      <c r="E6229" s="27"/>
      <c r="F6229" s="28"/>
      <c r="G6229" s="29"/>
      <c r="H6229" s="30"/>
      <c r="I6229" s="30"/>
      <c r="J6229" s="30"/>
    </row>
    <row r="6230" spans="1:10" x14ac:dyDescent="0.35">
      <c r="A6230" t="str">
        <f t="shared" si="98"/>
        <v/>
      </c>
      <c r="B6230" s="36"/>
      <c r="C6230" s="31"/>
      <c r="D6230" s="31"/>
      <c r="E6230" s="31"/>
      <c r="F6230" s="32"/>
      <c r="G6230" s="33"/>
      <c r="H6230" s="34"/>
      <c r="I6230" s="34"/>
      <c r="J6230" s="34"/>
    </row>
    <row r="6231" spans="1:10" x14ac:dyDescent="0.35">
      <c r="A6231" t="str">
        <f t="shared" si="98"/>
        <v/>
      </c>
      <c r="B6231" s="35"/>
      <c r="C6231" s="27"/>
      <c r="D6231" s="27"/>
      <c r="E6231" s="27"/>
      <c r="F6231" s="28"/>
      <c r="G6231" s="29"/>
      <c r="H6231" s="30"/>
      <c r="I6231" s="30"/>
      <c r="J6231" s="30"/>
    </row>
    <row r="6232" spans="1:10" x14ac:dyDescent="0.35">
      <c r="A6232" t="str">
        <f t="shared" si="98"/>
        <v/>
      </c>
      <c r="B6232" s="36"/>
      <c r="C6232" s="31"/>
      <c r="D6232" s="31"/>
      <c r="E6232" s="31"/>
      <c r="F6232" s="32"/>
      <c r="G6232" s="33"/>
      <c r="H6232" s="34"/>
      <c r="I6232" s="34"/>
      <c r="J6232" s="34"/>
    </row>
    <row r="6233" spans="1:10" x14ac:dyDescent="0.35">
      <c r="A6233" t="str">
        <f t="shared" si="98"/>
        <v/>
      </c>
      <c r="B6233" s="35"/>
      <c r="C6233" s="27"/>
      <c r="D6233" s="27"/>
      <c r="E6233" s="27"/>
      <c r="F6233" s="28"/>
      <c r="G6233" s="29"/>
      <c r="H6233" s="30"/>
      <c r="I6233" s="30"/>
      <c r="J6233" s="30"/>
    </row>
    <row r="6234" spans="1:10" x14ac:dyDescent="0.35">
      <c r="A6234" t="str">
        <f t="shared" si="98"/>
        <v/>
      </c>
      <c r="B6234" s="36"/>
      <c r="C6234" s="31"/>
      <c r="D6234" s="31"/>
      <c r="E6234" s="31"/>
      <c r="F6234" s="32"/>
      <c r="G6234" s="33"/>
      <c r="H6234" s="34"/>
      <c r="I6234" s="34"/>
      <c r="J6234" s="34"/>
    </row>
    <row r="6235" spans="1:10" x14ac:dyDescent="0.35">
      <c r="A6235" t="str">
        <f t="shared" si="98"/>
        <v/>
      </c>
      <c r="B6235" s="35"/>
      <c r="C6235" s="27"/>
      <c r="D6235" s="27"/>
      <c r="E6235" s="27"/>
      <c r="F6235" s="28"/>
      <c r="G6235" s="29"/>
      <c r="H6235" s="30"/>
      <c r="I6235" s="30"/>
      <c r="J6235" s="30"/>
    </row>
    <row r="6236" spans="1:10" x14ac:dyDescent="0.35">
      <c r="A6236" t="str">
        <f t="shared" si="98"/>
        <v/>
      </c>
      <c r="B6236" s="36"/>
      <c r="C6236" s="31"/>
      <c r="D6236" s="31"/>
      <c r="E6236" s="31"/>
      <c r="F6236" s="32"/>
      <c r="G6236" s="33"/>
      <c r="H6236" s="34"/>
      <c r="I6236" s="34"/>
      <c r="J6236" s="34"/>
    </row>
    <row r="6237" spans="1:10" x14ac:dyDescent="0.35">
      <c r="A6237" t="str">
        <f t="shared" si="98"/>
        <v/>
      </c>
      <c r="B6237" s="35"/>
      <c r="C6237" s="27"/>
      <c r="D6237" s="27"/>
      <c r="E6237" s="27"/>
      <c r="F6237" s="28"/>
      <c r="G6237" s="29"/>
      <c r="H6237" s="30"/>
      <c r="I6237" s="30"/>
      <c r="J6237" s="30"/>
    </row>
    <row r="6238" spans="1:10" x14ac:dyDescent="0.35">
      <c r="A6238" t="str">
        <f t="shared" si="98"/>
        <v/>
      </c>
      <c r="B6238" s="36"/>
      <c r="C6238" s="31"/>
      <c r="D6238" s="31"/>
      <c r="E6238" s="31"/>
      <c r="F6238" s="32"/>
      <c r="G6238" s="33"/>
      <c r="H6238" s="34"/>
      <c r="I6238" s="34"/>
      <c r="J6238" s="34"/>
    </row>
    <row r="6239" spans="1:10" x14ac:dyDescent="0.35">
      <c r="A6239" t="str">
        <f t="shared" si="98"/>
        <v/>
      </c>
      <c r="B6239" s="35"/>
      <c r="C6239" s="27"/>
      <c r="D6239" s="27"/>
      <c r="E6239" s="27"/>
      <c r="F6239" s="28"/>
      <c r="G6239" s="29"/>
      <c r="H6239" s="30"/>
      <c r="I6239" s="30"/>
      <c r="J6239" s="30"/>
    </row>
    <row r="6240" spans="1:10" x14ac:dyDescent="0.35">
      <c r="A6240" t="str">
        <f t="shared" si="98"/>
        <v/>
      </c>
      <c r="B6240" s="36"/>
      <c r="C6240" s="31"/>
      <c r="D6240" s="31"/>
      <c r="E6240" s="31"/>
      <c r="F6240" s="32"/>
      <c r="G6240" s="33"/>
      <c r="H6240" s="34"/>
      <c r="I6240" s="34"/>
      <c r="J6240" s="34"/>
    </row>
    <row r="6241" spans="1:10" x14ac:dyDescent="0.35">
      <c r="A6241" t="str">
        <f t="shared" si="98"/>
        <v/>
      </c>
      <c r="B6241" s="35"/>
      <c r="C6241" s="27"/>
      <c r="D6241" s="27"/>
      <c r="E6241" s="27"/>
      <c r="F6241" s="28"/>
      <c r="G6241" s="29"/>
      <c r="H6241" s="30"/>
      <c r="I6241" s="30"/>
      <c r="J6241" s="30"/>
    </row>
    <row r="6242" spans="1:10" x14ac:dyDescent="0.35">
      <c r="A6242" t="str">
        <f t="shared" si="98"/>
        <v/>
      </c>
      <c r="B6242" s="36"/>
      <c r="C6242" s="31"/>
      <c r="D6242" s="31"/>
      <c r="E6242" s="31"/>
      <c r="F6242" s="32"/>
      <c r="G6242" s="33"/>
      <c r="H6242" s="34"/>
      <c r="I6242" s="34"/>
      <c r="J6242" s="34"/>
    </row>
    <row r="6243" spans="1:10" x14ac:dyDescent="0.35">
      <c r="A6243" t="str">
        <f t="shared" si="98"/>
        <v/>
      </c>
      <c r="B6243" s="35"/>
      <c r="C6243" s="27"/>
      <c r="D6243" s="27"/>
      <c r="E6243" s="27"/>
      <c r="F6243" s="28"/>
      <c r="G6243" s="29"/>
      <c r="H6243" s="30"/>
      <c r="I6243" s="30"/>
      <c r="J6243" s="30"/>
    </row>
    <row r="6244" spans="1:10" x14ac:dyDescent="0.35">
      <c r="A6244" t="str">
        <f t="shared" si="98"/>
        <v/>
      </c>
      <c r="B6244" s="36"/>
      <c r="C6244" s="31"/>
      <c r="D6244" s="31"/>
      <c r="E6244" s="31"/>
      <c r="F6244" s="32"/>
      <c r="G6244" s="33"/>
      <c r="H6244" s="34"/>
      <c r="I6244" s="34"/>
      <c r="J6244" s="34"/>
    </row>
    <row r="6245" spans="1:10" x14ac:dyDescent="0.35">
      <c r="A6245" t="str">
        <f t="shared" si="98"/>
        <v/>
      </c>
      <c r="B6245" s="35"/>
      <c r="C6245" s="27"/>
      <c r="D6245" s="27"/>
      <c r="E6245" s="27"/>
      <c r="F6245" s="28"/>
      <c r="G6245" s="29"/>
      <c r="H6245" s="30"/>
      <c r="I6245" s="30"/>
      <c r="J6245" s="30"/>
    </row>
    <row r="6246" spans="1:10" x14ac:dyDescent="0.35">
      <c r="A6246" t="str">
        <f t="shared" si="98"/>
        <v/>
      </c>
      <c r="B6246" s="36"/>
      <c r="C6246" s="31"/>
      <c r="D6246" s="31"/>
      <c r="E6246" s="31"/>
      <c r="F6246" s="32"/>
      <c r="G6246" s="33"/>
      <c r="H6246" s="34"/>
      <c r="I6246" s="34"/>
      <c r="J6246" s="34"/>
    </row>
    <row r="6247" spans="1:10" x14ac:dyDescent="0.35">
      <c r="A6247" t="str">
        <f t="shared" si="98"/>
        <v/>
      </c>
      <c r="B6247" s="35"/>
      <c r="C6247" s="27"/>
      <c r="D6247" s="27"/>
      <c r="E6247" s="27"/>
      <c r="F6247" s="28"/>
      <c r="G6247" s="29"/>
      <c r="H6247" s="30"/>
      <c r="I6247" s="30"/>
      <c r="J6247" s="30"/>
    </row>
    <row r="6248" spans="1:10" x14ac:dyDescent="0.35">
      <c r="A6248" t="str">
        <f t="shared" si="98"/>
        <v/>
      </c>
      <c r="B6248" s="36"/>
      <c r="C6248" s="31"/>
      <c r="D6248" s="31"/>
      <c r="E6248" s="31"/>
      <c r="F6248" s="32"/>
      <c r="G6248" s="33"/>
      <c r="H6248" s="34"/>
      <c r="I6248" s="34"/>
      <c r="J6248" s="34"/>
    </row>
    <row r="6249" spans="1:10" x14ac:dyDescent="0.35">
      <c r="A6249" t="str">
        <f t="shared" si="98"/>
        <v/>
      </c>
      <c r="B6249" s="35"/>
      <c r="C6249" s="27"/>
      <c r="D6249" s="27"/>
      <c r="E6249" s="27"/>
      <c r="F6249" s="28"/>
      <c r="G6249" s="29"/>
      <c r="H6249" s="30"/>
      <c r="I6249" s="30"/>
      <c r="J6249" s="30"/>
    </row>
    <row r="6250" spans="1:10" x14ac:dyDescent="0.35">
      <c r="A6250" t="str">
        <f t="shared" si="98"/>
        <v/>
      </c>
      <c r="B6250" s="36"/>
      <c r="C6250" s="31"/>
      <c r="D6250" s="31"/>
      <c r="E6250" s="31"/>
      <c r="F6250" s="32"/>
      <c r="G6250" s="33"/>
      <c r="H6250" s="34"/>
      <c r="I6250" s="34"/>
      <c r="J6250" s="34"/>
    </row>
    <row r="6251" spans="1:10" x14ac:dyDescent="0.35">
      <c r="A6251" t="str">
        <f t="shared" si="98"/>
        <v/>
      </c>
      <c r="B6251" s="35"/>
      <c r="C6251" s="27"/>
      <c r="D6251" s="27"/>
      <c r="E6251" s="27"/>
      <c r="F6251" s="28"/>
      <c r="G6251" s="29"/>
      <c r="H6251" s="30"/>
      <c r="I6251" s="30"/>
      <c r="J6251" s="30"/>
    </row>
    <row r="6252" spans="1:10" x14ac:dyDescent="0.35">
      <c r="A6252" t="str">
        <f t="shared" si="98"/>
        <v/>
      </c>
      <c r="B6252" s="36"/>
      <c r="C6252" s="31"/>
      <c r="D6252" s="31"/>
      <c r="E6252" s="31"/>
      <c r="F6252" s="32"/>
      <c r="G6252" s="33"/>
      <c r="H6252" s="34"/>
      <c r="I6252" s="34"/>
      <c r="J6252" s="34"/>
    </row>
    <row r="6253" spans="1:10" x14ac:dyDescent="0.35">
      <c r="A6253" t="str">
        <f t="shared" si="98"/>
        <v/>
      </c>
      <c r="B6253" s="35"/>
      <c r="C6253" s="27"/>
      <c r="D6253" s="27"/>
      <c r="E6253" s="27"/>
      <c r="F6253" s="28"/>
      <c r="G6253" s="29"/>
      <c r="H6253" s="30"/>
      <c r="I6253" s="30"/>
      <c r="J6253" s="30"/>
    </row>
    <row r="6254" spans="1:10" x14ac:dyDescent="0.35">
      <c r="A6254" t="str">
        <f t="shared" si="98"/>
        <v/>
      </c>
      <c r="B6254" s="36"/>
      <c r="C6254" s="31"/>
      <c r="D6254" s="31"/>
      <c r="E6254" s="31"/>
      <c r="F6254" s="32"/>
      <c r="G6254" s="33"/>
      <c r="H6254" s="34"/>
      <c r="I6254" s="34"/>
      <c r="J6254" s="34"/>
    </row>
    <row r="6255" spans="1:10" x14ac:dyDescent="0.35">
      <c r="A6255" t="str">
        <f t="shared" si="98"/>
        <v/>
      </c>
      <c r="B6255" s="35"/>
      <c r="C6255" s="27"/>
      <c r="D6255" s="27"/>
      <c r="E6255" s="27"/>
      <c r="F6255" s="28"/>
      <c r="G6255" s="29"/>
      <c r="H6255" s="30"/>
      <c r="I6255" s="30"/>
      <c r="J6255" s="30"/>
    </row>
    <row r="6256" spans="1:10" x14ac:dyDescent="0.35">
      <c r="A6256" t="str">
        <f t="shared" si="98"/>
        <v/>
      </c>
      <c r="B6256" s="36"/>
      <c r="C6256" s="31"/>
      <c r="D6256" s="31"/>
      <c r="E6256" s="31"/>
      <c r="F6256" s="32"/>
      <c r="G6256" s="33"/>
      <c r="H6256" s="34"/>
      <c r="I6256" s="34"/>
      <c r="J6256" s="34"/>
    </row>
    <row r="6257" spans="1:10" x14ac:dyDescent="0.35">
      <c r="A6257" t="str">
        <f t="shared" si="98"/>
        <v/>
      </c>
      <c r="B6257" s="35"/>
      <c r="C6257" s="27"/>
      <c r="D6257" s="27"/>
      <c r="E6257" s="27"/>
      <c r="F6257" s="28"/>
      <c r="G6257" s="29"/>
      <c r="H6257" s="30"/>
      <c r="I6257" s="30"/>
      <c r="J6257" s="30"/>
    </row>
    <row r="6258" spans="1:10" x14ac:dyDescent="0.35">
      <c r="A6258" t="str">
        <f t="shared" si="98"/>
        <v/>
      </c>
      <c r="B6258" s="36"/>
      <c r="C6258" s="31"/>
      <c r="D6258" s="31"/>
      <c r="E6258" s="31"/>
      <c r="F6258" s="32"/>
      <c r="G6258" s="33"/>
      <c r="H6258" s="34"/>
      <c r="I6258" s="34"/>
      <c r="J6258" s="34"/>
    </row>
    <row r="6259" spans="1:10" x14ac:dyDescent="0.35">
      <c r="A6259" t="str">
        <f t="shared" si="98"/>
        <v/>
      </c>
      <c r="B6259" s="35"/>
      <c r="C6259" s="27"/>
      <c r="D6259" s="27"/>
      <c r="E6259" s="27"/>
      <c r="F6259" s="28"/>
      <c r="G6259" s="29"/>
      <c r="H6259" s="30"/>
      <c r="I6259" s="30"/>
      <c r="J6259" s="30"/>
    </row>
    <row r="6260" spans="1:10" x14ac:dyDescent="0.35">
      <c r="A6260" t="str">
        <f t="shared" si="98"/>
        <v/>
      </c>
      <c r="B6260" s="36"/>
      <c r="C6260" s="31"/>
      <c r="D6260" s="31"/>
      <c r="E6260" s="31"/>
      <c r="F6260" s="32"/>
      <c r="G6260" s="33"/>
      <c r="H6260" s="34"/>
      <c r="I6260" s="34"/>
      <c r="J6260" s="34"/>
    </row>
    <row r="6261" spans="1:10" x14ac:dyDescent="0.35">
      <c r="A6261" t="str">
        <f t="shared" si="98"/>
        <v/>
      </c>
      <c r="B6261" s="35"/>
      <c r="C6261" s="27"/>
      <c r="D6261" s="27"/>
      <c r="E6261" s="27"/>
      <c r="F6261" s="28"/>
      <c r="G6261" s="29"/>
      <c r="H6261" s="30"/>
      <c r="I6261" s="30"/>
      <c r="J6261" s="30"/>
    </row>
    <row r="6262" spans="1:10" x14ac:dyDescent="0.35">
      <c r="A6262" t="str">
        <f t="shared" si="98"/>
        <v/>
      </c>
      <c r="B6262" s="36"/>
      <c r="C6262" s="31"/>
      <c r="D6262" s="31"/>
      <c r="E6262" s="31"/>
      <c r="F6262" s="32"/>
      <c r="G6262" s="33"/>
      <c r="H6262" s="34"/>
      <c r="I6262" s="34"/>
      <c r="J6262" s="34"/>
    </row>
    <row r="6263" spans="1:10" x14ac:dyDescent="0.35">
      <c r="A6263" t="str">
        <f t="shared" si="98"/>
        <v/>
      </c>
      <c r="B6263" s="35"/>
      <c r="C6263" s="27"/>
      <c r="D6263" s="27"/>
      <c r="E6263" s="27"/>
      <c r="F6263" s="28"/>
      <c r="G6263" s="29"/>
      <c r="H6263" s="30"/>
      <c r="I6263" s="30"/>
      <c r="J6263" s="30"/>
    </row>
    <row r="6264" spans="1:10" x14ac:dyDescent="0.35">
      <c r="A6264" t="str">
        <f t="shared" si="98"/>
        <v/>
      </c>
      <c r="B6264" s="36"/>
      <c r="C6264" s="31"/>
      <c r="D6264" s="31"/>
      <c r="E6264" s="31"/>
      <c r="F6264" s="32"/>
      <c r="G6264" s="33"/>
      <c r="H6264" s="34"/>
      <c r="I6264" s="34"/>
      <c r="J6264" s="34"/>
    </row>
    <row r="6265" spans="1:10" x14ac:dyDescent="0.35">
      <c r="A6265" t="str">
        <f t="shared" si="98"/>
        <v/>
      </c>
      <c r="B6265" s="35"/>
      <c r="C6265" s="27"/>
      <c r="D6265" s="27"/>
      <c r="E6265" s="27"/>
      <c r="F6265" s="28"/>
      <c r="G6265" s="29"/>
      <c r="H6265" s="30"/>
      <c r="I6265" s="30"/>
      <c r="J6265" s="30"/>
    </row>
    <row r="6266" spans="1:10" x14ac:dyDescent="0.35">
      <c r="A6266" t="str">
        <f t="shared" si="98"/>
        <v/>
      </c>
      <c r="B6266" s="36"/>
      <c r="C6266" s="31"/>
      <c r="D6266" s="31"/>
      <c r="E6266" s="31"/>
      <c r="F6266" s="32"/>
      <c r="G6266" s="33"/>
      <c r="H6266" s="34"/>
      <c r="I6266" s="34"/>
      <c r="J6266" s="34"/>
    </row>
    <row r="6267" spans="1:10" x14ac:dyDescent="0.35">
      <c r="A6267" t="str">
        <f t="shared" si="98"/>
        <v/>
      </c>
      <c r="B6267" s="35"/>
      <c r="C6267" s="27"/>
      <c r="D6267" s="27"/>
      <c r="E6267" s="27"/>
      <c r="F6267" s="28"/>
      <c r="G6267" s="29"/>
      <c r="H6267" s="30"/>
      <c r="I6267" s="30"/>
      <c r="J6267" s="30"/>
    </row>
    <row r="6268" spans="1:10" x14ac:dyDescent="0.35">
      <c r="A6268" t="str">
        <f t="shared" si="98"/>
        <v/>
      </c>
      <c r="B6268" s="36"/>
      <c r="C6268" s="31"/>
      <c r="D6268" s="31"/>
      <c r="E6268" s="31"/>
      <c r="F6268" s="32"/>
      <c r="G6268" s="33"/>
      <c r="H6268" s="34"/>
      <c r="I6268" s="34"/>
      <c r="J6268" s="34"/>
    </row>
    <row r="6269" spans="1:10" x14ac:dyDescent="0.35">
      <c r="A6269" t="str">
        <f t="shared" si="98"/>
        <v/>
      </c>
      <c r="B6269" s="35"/>
      <c r="C6269" s="27"/>
      <c r="D6269" s="27"/>
      <c r="E6269" s="27"/>
      <c r="F6269" s="28"/>
      <c r="G6269" s="29"/>
      <c r="H6269" s="30"/>
      <c r="I6269" s="30"/>
      <c r="J6269" s="30"/>
    </row>
    <row r="6270" spans="1:10" x14ac:dyDescent="0.35">
      <c r="A6270" t="str">
        <f t="shared" si="98"/>
        <v/>
      </c>
      <c r="B6270" s="36"/>
      <c r="C6270" s="31"/>
      <c r="D6270" s="31"/>
      <c r="E6270" s="31"/>
      <c r="F6270" s="32"/>
      <c r="G6270" s="33"/>
      <c r="H6270" s="34"/>
      <c r="I6270" s="34"/>
      <c r="J6270" s="34"/>
    </row>
    <row r="6271" spans="1:10" x14ac:dyDescent="0.35">
      <c r="A6271" t="str">
        <f t="shared" si="98"/>
        <v/>
      </c>
      <c r="B6271" s="35"/>
      <c r="C6271" s="27"/>
      <c r="D6271" s="27"/>
      <c r="E6271" s="27"/>
      <c r="F6271" s="28"/>
      <c r="G6271" s="29"/>
      <c r="H6271" s="30"/>
      <c r="I6271" s="30"/>
      <c r="J6271" s="30"/>
    </row>
    <row r="6272" spans="1:10" x14ac:dyDescent="0.35">
      <c r="A6272" t="str">
        <f t="shared" si="98"/>
        <v/>
      </c>
      <c r="B6272" s="36"/>
      <c r="C6272" s="31"/>
      <c r="D6272" s="31"/>
      <c r="E6272" s="31"/>
      <c r="F6272" s="32"/>
      <c r="G6272" s="33"/>
      <c r="H6272" s="34"/>
      <c r="I6272" s="34"/>
      <c r="J6272" s="34"/>
    </row>
    <row r="6273" spans="1:10" x14ac:dyDescent="0.35">
      <c r="A6273" t="str">
        <f t="shared" si="98"/>
        <v/>
      </c>
      <c r="B6273" s="35"/>
      <c r="C6273" s="27"/>
      <c r="D6273" s="27"/>
      <c r="E6273" s="27"/>
      <c r="F6273" s="28"/>
      <c r="G6273" s="29"/>
      <c r="H6273" s="30"/>
      <c r="I6273" s="30"/>
      <c r="J6273" s="30"/>
    </row>
    <row r="6274" spans="1:10" x14ac:dyDescent="0.35">
      <c r="A6274" t="str">
        <f t="shared" si="98"/>
        <v/>
      </c>
      <c r="B6274" s="36"/>
      <c r="C6274" s="31"/>
      <c r="D6274" s="31"/>
      <c r="E6274" s="31"/>
      <c r="F6274" s="32"/>
      <c r="G6274" s="33"/>
      <c r="H6274" s="34"/>
      <c r="I6274" s="34"/>
      <c r="J6274" s="34"/>
    </row>
    <row r="6275" spans="1:10" x14ac:dyDescent="0.35">
      <c r="A6275" t="str">
        <f t="shared" si="98"/>
        <v/>
      </c>
      <c r="B6275" s="35"/>
      <c r="C6275" s="27"/>
      <c r="D6275" s="27"/>
      <c r="E6275" s="27"/>
      <c r="F6275" s="28"/>
      <c r="G6275" s="29"/>
      <c r="H6275" s="30"/>
      <c r="I6275" s="30"/>
      <c r="J6275" s="30"/>
    </row>
    <row r="6276" spans="1:10" x14ac:dyDescent="0.35">
      <c r="A6276" t="str">
        <f t="shared" si="98"/>
        <v/>
      </c>
      <c r="B6276" s="36"/>
      <c r="C6276" s="31"/>
      <c r="D6276" s="31"/>
      <c r="E6276" s="31"/>
      <c r="F6276" s="32"/>
      <c r="G6276" s="33"/>
      <c r="H6276" s="34"/>
      <c r="I6276" s="34"/>
      <c r="J6276" s="34"/>
    </row>
    <row r="6277" spans="1:10" x14ac:dyDescent="0.35">
      <c r="A6277" t="str">
        <f t="shared" si="98"/>
        <v/>
      </c>
      <c r="B6277" s="35"/>
      <c r="C6277" s="27"/>
      <c r="D6277" s="27"/>
      <c r="E6277" s="27"/>
      <c r="F6277" s="28"/>
      <c r="G6277" s="29"/>
      <c r="H6277" s="30"/>
      <c r="I6277" s="30"/>
      <c r="J6277" s="30"/>
    </row>
    <row r="6278" spans="1:10" x14ac:dyDescent="0.35">
      <c r="A6278" t="str">
        <f t="shared" si="98"/>
        <v/>
      </c>
      <c r="B6278" s="36"/>
      <c r="C6278" s="31"/>
      <c r="D6278" s="31"/>
      <c r="E6278" s="31"/>
      <c r="F6278" s="32"/>
      <c r="G6278" s="33"/>
      <c r="H6278" s="34"/>
      <c r="I6278" s="34"/>
      <c r="J6278" s="34"/>
    </row>
    <row r="6279" spans="1:10" x14ac:dyDescent="0.35">
      <c r="A6279" t="str">
        <f t="shared" si="98"/>
        <v/>
      </c>
      <c r="B6279" s="35"/>
      <c r="C6279" s="27"/>
      <c r="D6279" s="27"/>
      <c r="E6279" s="27"/>
      <c r="F6279" s="28"/>
      <c r="G6279" s="29"/>
      <c r="H6279" s="30"/>
      <c r="I6279" s="30"/>
      <c r="J6279" s="30"/>
    </row>
    <row r="6280" spans="1:10" x14ac:dyDescent="0.35">
      <c r="A6280" t="str">
        <f t="shared" si="98"/>
        <v/>
      </c>
      <c r="B6280" s="36"/>
      <c r="C6280" s="31"/>
      <c r="D6280" s="31"/>
      <c r="E6280" s="31"/>
      <c r="F6280" s="32"/>
      <c r="G6280" s="33"/>
      <c r="H6280" s="34"/>
      <c r="I6280" s="34"/>
      <c r="J6280" s="34"/>
    </row>
    <row r="6281" spans="1:10" x14ac:dyDescent="0.35">
      <c r="A6281" t="str">
        <f t="shared" si="98"/>
        <v/>
      </c>
      <c r="B6281" s="35"/>
      <c r="C6281" s="27"/>
      <c r="D6281" s="27"/>
      <c r="E6281" s="27"/>
      <c r="F6281" s="28"/>
      <c r="G6281" s="29"/>
      <c r="H6281" s="30"/>
      <c r="I6281" s="30"/>
      <c r="J6281" s="30"/>
    </row>
    <row r="6282" spans="1:10" x14ac:dyDescent="0.35">
      <c r="A6282" t="str">
        <f t="shared" si="98"/>
        <v/>
      </c>
      <c r="B6282" s="36"/>
      <c r="C6282" s="31"/>
      <c r="D6282" s="31"/>
      <c r="E6282" s="31"/>
      <c r="F6282" s="32"/>
      <c r="G6282" s="33"/>
      <c r="H6282" s="34"/>
      <c r="I6282" s="34"/>
      <c r="J6282" s="34"/>
    </row>
    <row r="6283" spans="1:10" x14ac:dyDescent="0.35">
      <c r="A6283" t="str">
        <f t="shared" si="98"/>
        <v/>
      </c>
      <c r="B6283" s="35"/>
      <c r="C6283" s="27"/>
      <c r="D6283" s="27"/>
      <c r="E6283" s="27"/>
      <c r="F6283" s="28"/>
      <c r="G6283" s="29"/>
      <c r="H6283" s="30"/>
      <c r="I6283" s="30"/>
      <c r="J6283" s="30"/>
    </row>
    <row r="6284" spans="1:10" x14ac:dyDescent="0.35">
      <c r="A6284" t="str">
        <f t="shared" si="98"/>
        <v/>
      </c>
      <c r="B6284" s="36"/>
      <c r="C6284" s="31"/>
      <c r="D6284" s="31"/>
      <c r="E6284" s="31"/>
      <c r="F6284" s="32"/>
      <c r="G6284" s="33"/>
      <c r="H6284" s="34"/>
      <c r="I6284" s="34"/>
      <c r="J6284" s="34"/>
    </row>
    <row r="6285" spans="1:10" x14ac:dyDescent="0.35">
      <c r="A6285" t="str">
        <f t="shared" si="98"/>
        <v/>
      </c>
      <c r="B6285" s="35"/>
      <c r="C6285" s="27"/>
      <c r="D6285" s="27"/>
      <c r="E6285" s="27"/>
      <c r="F6285" s="28"/>
      <c r="G6285" s="29"/>
      <c r="H6285" s="30"/>
      <c r="I6285" s="30"/>
      <c r="J6285" s="30"/>
    </row>
    <row r="6286" spans="1:10" x14ac:dyDescent="0.35">
      <c r="A6286" t="str">
        <f t="shared" si="98"/>
        <v/>
      </c>
      <c r="B6286" s="36"/>
      <c r="C6286" s="31"/>
      <c r="D6286" s="31"/>
      <c r="E6286" s="31"/>
      <c r="F6286" s="32"/>
      <c r="G6286" s="33"/>
      <c r="H6286" s="34"/>
      <c r="I6286" s="34"/>
      <c r="J6286" s="34"/>
    </row>
    <row r="6287" spans="1:10" x14ac:dyDescent="0.35">
      <c r="A6287" t="str">
        <f t="shared" si="98"/>
        <v/>
      </c>
      <c r="B6287" s="35"/>
      <c r="C6287" s="27"/>
      <c r="D6287" s="27"/>
      <c r="E6287" s="27"/>
      <c r="F6287" s="28"/>
      <c r="G6287" s="29"/>
      <c r="H6287" s="30"/>
      <c r="I6287" s="30"/>
      <c r="J6287" s="30"/>
    </row>
    <row r="6288" spans="1:10" x14ac:dyDescent="0.35">
      <c r="A6288" t="str">
        <f t="shared" si="98"/>
        <v/>
      </c>
      <c r="B6288" s="36"/>
      <c r="C6288" s="31"/>
      <c r="D6288" s="31"/>
      <c r="E6288" s="31"/>
      <c r="F6288" s="32"/>
      <c r="G6288" s="33"/>
      <c r="H6288" s="34"/>
      <c r="I6288" s="34"/>
      <c r="J6288" s="34"/>
    </row>
    <row r="6289" spans="1:10" x14ac:dyDescent="0.35">
      <c r="A6289" t="str">
        <f t="shared" si="98"/>
        <v/>
      </c>
      <c r="B6289" s="35"/>
      <c r="C6289" s="27"/>
      <c r="D6289" s="27"/>
      <c r="E6289" s="27"/>
      <c r="F6289" s="28"/>
      <c r="G6289" s="29"/>
      <c r="H6289" s="30"/>
      <c r="I6289" s="30"/>
      <c r="J6289" s="30"/>
    </row>
    <row r="6290" spans="1:10" x14ac:dyDescent="0.35">
      <c r="A6290" t="str">
        <f t="shared" si="98"/>
        <v/>
      </c>
      <c r="B6290" s="36"/>
      <c r="C6290" s="31"/>
      <c r="D6290" s="31"/>
      <c r="E6290" s="31"/>
      <c r="F6290" s="32"/>
      <c r="G6290" s="33"/>
      <c r="H6290" s="34"/>
      <c r="I6290" s="34"/>
      <c r="J6290" s="34"/>
    </row>
    <row r="6291" spans="1:10" x14ac:dyDescent="0.35">
      <c r="A6291" t="str">
        <f t="shared" ref="A6291:A6354" si="99">CONCATENATE(B6291,C6291,D6291,E6291)</f>
        <v/>
      </c>
      <c r="B6291" s="35"/>
      <c r="C6291" s="27"/>
      <c r="D6291" s="27"/>
      <c r="E6291" s="27"/>
      <c r="F6291" s="28"/>
      <c r="G6291" s="29"/>
      <c r="H6291" s="30"/>
      <c r="I6291" s="30"/>
      <c r="J6291" s="30"/>
    </row>
    <row r="6292" spans="1:10" x14ac:dyDescent="0.35">
      <c r="A6292" t="str">
        <f t="shared" si="99"/>
        <v/>
      </c>
      <c r="B6292" s="36"/>
      <c r="C6292" s="31"/>
      <c r="D6292" s="31"/>
      <c r="E6292" s="31"/>
      <c r="F6292" s="32"/>
      <c r="G6292" s="33"/>
      <c r="H6292" s="34"/>
      <c r="I6292" s="34"/>
      <c r="J6292" s="34"/>
    </row>
    <row r="6293" spans="1:10" x14ac:dyDescent="0.35">
      <c r="A6293" t="str">
        <f t="shared" si="99"/>
        <v/>
      </c>
      <c r="B6293" s="35"/>
      <c r="C6293" s="27"/>
      <c r="D6293" s="27"/>
      <c r="E6293" s="27"/>
      <c r="F6293" s="28"/>
      <c r="G6293" s="29"/>
      <c r="H6293" s="30"/>
      <c r="I6293" s="30"/>
      <c r="J6293" s="30"/>
    </row>
    <row r="6294" spans="1:10" x14ac:dyDescent="0.35">
      <c r="A6294" t="str">
        <f t="shared" si="99"/>
        <v/>
      </c>
      <c r="B6294" s="36"/>
      <c r="C6294" s="31"/>
      <c r="D6294" s="31"/>
      <c r="E6294" s="31"/>
      <c r="F6294" s="32"/>
      <c r="G6294" s="33"/>
      <c r="H6294" s="34"/>
      <c r="I6294" s="34"/>
      <c r="J6294" s="34"/>
    </row>
    <row r="6295" spans="1:10" x14ac:dyDescent="0.35">
      <c r="A6295" t="str">
        <f t="shared" si="99"/>
        <v/>
      </c>
      <c r="B6295" s="35"/>
      <c r="C6295" s="27"/>
      <c r="D6295" s="27"/>
      <c r="E6295" s="27"/>
      <c r="F6295" s="28"/>
      <c r="G6295" s="29"/>
      <c r="H6295" s="30"/>
      <c r="I6295" s="30"/>
      <c r="J6295" s="30"/>
    </row>
    <row r="6296" spans="1:10" x14ac:dyDescent="0.35">
      <c r="A6296" t="str">
        <f t="shared" si="99"/>
        <v/>
      </c>
      <c r="B6296" s="36"/>
      <c r="C6296" s="31"/>
      <c r="D6296" s="31"/>
      <c r="E6296" s="31"/>
      <c r="F6296" s="32"/>
      <c r="G6296" s="33"/>
      <c r="H6296" s="34"/>
      <c r="I6296" s="34"/>
      <c r="J6296" s="34"/>
    </row>
    <row r="6297" spans="1:10" x14ac:dyDescent="0.35">
      <c r="A6297" t="str">
        <f t="shared" si="99"/>
        <v/>
      </c>
      <c r="B6297" s="35"/>
      <c r="C6297" s="27"/>
      <c r="D6297" s="27"/>
      <c r="E6297" s="27"/>
      <c r="F6297" s="28"/>
      <c r="G6297" s="29"/>
      <c r="H6297" s="30"/>
      <c r="I6297" s="30"/>
      <c r="J6297" s="30"/>
    </row>
    <row r="6298" spans="1:10" x14ac:dyDescent="0.35">
      <c r="A6298" t="str">
        <f t="shared" si="99"/>
        <v/>
      </c>
      <c r="B6298" s="36"/>
      <c r="C6298" s="31"/>
      <c r="D6298" s="31"/>
      <c r="E6298" s="31"/>
      <c r="F6298" s="32"/>
      <c r="G6298" s="33"/>
      <c r="H6298" s="34"/>
      <c r="I6298" s="34"/>
      <c r="J6298" s="34"/>
    </row>
    <row r="6299" spans="1:10" x14ac:dyDescent="0.35">
      <c r="A6299" t="str">
        <f t="shared" si="99"/>
        <v/>
      </c>
      <c r="B6299" s="35"/>
      <c r="C6299" s="27"/>
      <c r="D6299" s="27"/>
      <c r="E6299" s="27"/>
      <c r="F6299" s="28"/>
      <c r="G6299" s="29"/>
      <c r="H6299" s="30"/>
      <c r="I6299" s="30"/>
      <c r="J6299" s="30"/>
    </row>
    <row r="6300" spans="1:10" x14ac:dyDescent="0.35">
      <c r="A6300" t="str">
        <f t="shared" si="99"/>
        <v/>
      </c>
      <c r="B6300" s="36"/>
      <c r="C6300" s="31"/>
      <c r="D6300" s="31"/>
      <c r="E6300" s="31"/>
      <c r="F6300" s="32"/>
      <c r="G6300" s="33"/>
      <c r="H6300" s="34"/>
      <c r="I6300" s="34"/>
      <c r="J6300" s="34"/>
    </row>
    <row r="6301" spans="1:10" x14ac:dyDescent="0.35">
      <c r="A6301" t="str">
        <f t="shared" si="99"/>
        <v/>
      </c>
      <c r="B6301" s="35"/>
      <c r="C6301" s="27"/>
      <c r="D6301" s="27"/>
      <c r="E6301" s="27"/>
      <c r="F6301" s="28"/>
      <c r="G6301" s="29"/>
      <c r="H6301" s="30"/>
      <c r="I6301" s="30"/>
      <c r="J6301" s="30"/>
    </row>
    <row r="6302" spans="1:10" x14ac:dyDescent="0.35">
      <c r="A6302" t="str">
        <f t="shared" si="99"/>
        <v/>
      </c>
      <c r="B6302" s="36"/>
      <c r="C6302" s="31"/>
      <c r="D6302" s="31"/>
      <c r="E6302" s="31"/>
      <c r="F6302" s="32"/>
      <c r="G6302" s="33"/>
      <c r="H6302" s="34"/>
      <c r="I6302" s="34"/>
      <c r="J6302" s="34"/>
    </row>
    <row r="6303" spans="1:10" x14ac:dyDescent="0.35">
      <c r="A6303" t="str">
        <f t="shared" si="99"/>
        <v/>
      </c>
      <c r="B6303" s="35"/>
      <c r="C6303" s="27"/>
      <c r="D6303" s="27"/>
      <c r="E6303" s="27"/>
      <c r="F6303" s="28"/>
      <c r="G6303" s="29"/>
      <c r="H6303" s="30"/>
      <c r="I6303" s="30"/>
      <c r="J6303" s="30"/>
    </row>
    <row r="6304" spans="1:10" x14ac:dyDescent="0.35">
      <c r="A6304" t="str">
        <f t="shared" si="99"/>
        <v/>
      </c>
      <c r="B6304" s="36"/>
      <c r="C6304" s="31"/>
      <c r="D6304" s="31"/>
      <c r="E6304" s="31"/>
      <c r="F6304" s="32"/>
      <c r="G6304" s="33"/>
      <c r="H6304" s="34"/>
      <c r="I6304" s="34"/>
      <c r="J6304" s="34"/>
    </row>
    <row r="6305" spans="1:10" x14ac:dyDescent="0.35">
      <c r="A6305" t="str">
        <f t="shared" si="99"/>
        <v/>
      </c>
      <c r="B6305" s="35"/>
      <c r="C6305" s="27"/>
      <c r="D6305" s="27"/>
      <c r="E6305" s="27"/>
      <c r="F6305" s="28"/>
      <c r="G6305" s="29"/>
      <c r="H6305" s="30"/>
      <c r="I6305" s="30"/>
      <c r="J6305" s="30"/>
    </row>
    <row r="6306" spans="1:10" x14ac:dyDescent="0.35">
      <c r="A6306" t="str">
        <f t="shared" si="99"/>
        <v/>
      </c>
      <c r="B6306" s="36"/>
      <c r="C6306" s="31"/>
      <c r="D6306" s="31"/>
      <c r="E6306" s="31"/>
      <c r="F6306" s="32"/>
      <c r="G6306" s="33"/>
      <c r="H6306" s="34"/>
      <c r="I6306" s="34"/>
      <c r="J6306" s="34"/>
    </row>
    <row r="6307" spans="1:10" x14ac:dyDescent="0.35">
      <c r="A6307" t="str">
        <f t="shared" si="99"/>
        <v/>
      </c>
      <c r="B6307" s="35"/>
      <c r="C6307" s="27"/>
      <c r="D6307" s="27"/>
      <c r="E6307" s="27"/>
      <c r="F6307" s="28"/>
      <c r="G6307" s="29"/>
      <c r="H6307" s="30"/>
      <c r="I6307" s="30"/>
      <c r="J6307" s="30"/>
    </row>
    <row r="6308" spans="1:10" x14ac:dyDescent="0.35">
      <c r="A6308" t="str">
        <f t="shared" si="99"/>
        <v/>
      </c>
      <c r="B6308" s="36"/>
      <c r="C6308" s="31"/>
      <c r="D6308" s="31"/>
      <c r="E6308" s="31"/>
      <c r="F6308" s="32"/>
      <c r="G6308" s="33"/>
      <c r="H6308" s="34"/>
      <c r="I6308" s="34"/>
      <c r="J6308" s="34"/>
    </row>
    <row r="6309" spans="1:10" x14ac:dyDescent="0.35">
      <c r="A6309" t="str">
        <f t="shared" si="99"/>
        <v/>
      </c>
      <c r="B6309" s="35"/>
      <c r="C6309" s="27"/>
      <c r="D6309" s="27"/>
      <c r="E6309" s="27"/>
      <c r="F6309" s="28"/>
      <c r="G6309" s="29"/>
      <c r="H6309" s="30"/>
      <c r="I6309" s="30"/>
      <c r="J6309" s="30"/>
    </row>
    <row r="6310" spans="1:10" x14ac:dyDescent="0.35">
      <c r="A6310" t="str">
        <f t="shared" si="99"/>
        <v/>
      </c>
      <c r="B6310" s="36"/>
      <c r="C6310" s="31"/>
      <c r="D6310" s="31"/>
      <c r="E6310" s="31"/>
      <c r="F6310" s="32"/>
      <c r="G6310" s="33"/>
      <c r="H6310" s="34"/>
      <c r="I6310" s="34"/>
      <c r="J6310" s="34"/>
    </row>
    <row r="6311" spans="1:10" x14ac:dyDescent="0.35">
      <c r="A6311" t="str">
        <f t="shared" si="99"/>
        <v/>
      </c>
      <c r="B6311" s="35"/>
      <c r="C6311" s="27"/>
      <c r="D6311" s="27"/>
      <c r="E6311" s="27"/>
      <c r="F6311" s="28"/>
      <c r="G6311" s="29"/>
      <c r="H6311" s="30"/>
      <c r="I6311" s="30"/>
      <c r="J6311" s="30"/>
    </row>
    <row r="6312" spans="1:10" x14ac:dyDescent="0.35">
      <c r="A6312" t="str">
        <f t="shared" si="99"/>
        <v/>
      </c>
      <c r="B6312" s="36"/>
      <c r="C6312" s="31"/>
      <c r="D6312" s="31"/>
      <c r="E6312" s="31"/>
      <c r="F6312" s="32"/>
      <c r="G6312" s="33"/>
      <c r="H6312" s="34"/>
      <c r="I6312" s="34"/>
      <c r="J6312" s="34"/>
    </row>
    <row r="6313" spans="1:10" x14ac:dyDescent="0.35">
      <c r="A6313" t="str">
        <f t="shared" si="99"/>
        <v/>
      </c>
      <c r="B6313" s="35"/>
      <c r="C6313" s="27"/>
      <c r="D6313" s="27"/>
      <c r="E6313" s="27"/>
      <c r="F6313" s="28"/>
      <c r="G6313" s="29"/>
      <c r="H6313" s="30"/>
      <c r="I6313" s="30"/>
      <c r="J6313" s="30"/>
    </row>
    <row r="6314" spans="1:10" x14ac:dyDescent="0.35">
      <c r="A6314" t="str">
        <f t="shared" si="99"/>
        <v/>
      </c>
      <c r="B6314" s="36"/>
      <c r="C6314" s="31"/>
      <c r="D6314" s="31"/>
      <c r="E6314" s="31"/>
      <c r="F6314" s="32"/>
      <c r="G6314" s="33"/>
      <c r="H6314" s="34"/>
      <c r="I6314" s="34"/>
      <c r="J6314" s="34"/>
    </row>
    <row r="6315" spans="1:10" x14ac:dyDescent="0.35">
      <c r="A6315" t="str">
        <f t="shared" si="99"/>
        <v/>
      </c>
      <c r="B6315" s="35"/>
      <c r="C6315" s="27"/>
      <c r="D6315" s="27"/>
      <c r="E6315" s="27"/>
      <c r="F6315" s="28"/>
      <c r="G6315" s="29"/>
      <c r="H6315" s="30"/>
      <c r="I6315" s="30"/>
      <c r="J6315" s="30"/>
    </row>
    <row r="6316" spans="1:10" x14ac:dyDescent="0.35">
      <c r="A6316" t="str">
        <f t="shared" si="99"/>
        <v/>
      </c>
      <c r="B6316" s="36"/>
      <c r="C6316" s="31"/>
      <c r="D6316" s="31"/>
      <c r="E6316" s="31"/>
      <c r="F6316" s="32"/>
      <c r="G6316" s="33"/>
      <c r="H6316" s="34"/>
      <c r="I6316" s="34"/>
      <c r="J6316" s="34"/>
    </row>
    <row r="6317" spans="1:10" x14ac:dyDescent="0.35">
      <c r="A6317" t="str">
        <f t="shared" si="99"/>
        <v/>
      </c>
      <c r="B6317" s="35"/>
      <c r="C6317" s="27"/>
      <c r="D6317" s="27"/>
      <c r="E6317" s="27"/>
      <c r="F6317" s="28"/>
      <c r="G6317" s="29"/>
      <c r="H6317" s="30"/>
      <c r="I6317" s="30"/>
      <c r="J6317" s="30"/>
    </row>
    <row r="6318" spans="1:10" x14ac:dyDescent="0.35">
      <c r="A6318" t="str">
        <f t="shared" si="99"/>
        <v/>
      </c>
      <c r="B6318" s="36"/>
      <c r="C6318" s="31"/>
      <c r="D6318" s="31"/>
      <c r="E6318" s="31"/>
      <c r="F6318" s="32"/>
      <c r="G6318" s="33"/>
      <c r="H6318" s="34"/>
      <c r="I6318" s="34"/>
      <c r="J6318" s="34"/>
    </row>
    <row r="6319" spans="1:10" x14ac:dyDescent="0.35">
      <c r="A6319" t="str">
        <f t="shared" si="99"/>
        <v/>
      </c>
      <c r="B6319" s="35"/>
      <c r="C6319" s="27"/>
      <c r="D6319" s="27"/>
      <c r="E6319" s="27"/>
      <c r="F6319" s="28"/>
      <c r="G6319" s="29"/>
      <c r="H6319" s="30"/>
      <c r="I6319" s="30"/>
      <c r="J6319" s="30"/>
    </row>
    <row r="6320" spans="1:10" x14ac:dyDescent="0.35">
      <c r="A6320" t="str">
        <f t="shared" si="99"/>
        <v/>
      </c>
      <c r="B6320" s="36"/>
      <c r="C6320" s="31"/>
      <c r="D6320" s="31"/>
      <c r="E6320" s="31"/>
      <c r="F6320" s="32"/>
      <c r="G6320" s="33"/>
      <c r="H6320" s="34"/>
      <c r="I6320" s="34"/>
      <c r="J6320" s="34"/>
    </row>
    <row r="6321" spans="1:10" x14ac:dyDescent="0.35">
      <c r="A6321" t="str">
        <f t="shared" si="99"/>
        <v/>
      </c>
      <c r="B6321" s="35"/>
      <c r="C6321" s="27"/>
      <c r="D6321" s="27"/>
      <c r="E6321" s="27"/>
      <c r="F6321" s="28"/>
      <c r="G6321" s="29"/>
      <c r="H6321" s="30"/>
      <c r="I6321" s="30"/>
      <c r="J6321" s="30"/>
    </row>
    <row r="6322" spans="1:10" x14ac:dyDescent="0.35">
      <c r="A6322" t="str">
        <f t="shared" si="99"/>
        <v/>
      </c>
      <c r="B6322" s="36"/>
      <c r="C6322" s="31"/>
      <c r="D6322" s="31"/>
      <c r="E6322" s="31"/>
      <c r="F6322" s="32"/>
      <c r="G6322" s="33"/>
      <c r="H6322" s="34"/>
      <c r="I6322" s="34"/>
      <c r="J6322" s="34"/>
    </row>
    <row r="6323" spans="1:10" x14ac:dyDescent="0.35">
      <c r="A6323" t="str">
        <f t="shared" si="99"/>
        <v/>
      </c>
      <c r="B6323" s="35"/>
      <c r="C6323" s="27"/>
      <c r="D6323" s="27"/>
      <c r="E6323" s="27"/>
      <c r="F6323" s="28"/>
      <c r="G6323" s="29"/>
      <c r="H6323" s="30"/>
      <c r="I6323" s="30"/>
      <c r="J6323" s="30"/>
    </row>
    <row r="6324" spans="1:10" x14ac:dyDescent="0.35">
      <c r="A6324" t="str">
        <f t="shared" si="99"/>
        <v/>
      </c>
      <c r="B6324" s="36"/>
      <c r="C6324" s="31"/>
      <c r="D6324" s="31"/>
      <c r="E6324" s="31"/>
      <c r="F6324" s="32"/>
      <c r="G6324" s="33"/>
      <c r="H6324" s="34"/>
      <c r="I6324" s="34"/>
      <c r="J6324" s="34"/>
    </row>
    <row r="6325" spans="1:10" x14ac:dyDescent="0.35">
      <c r="A6325" t="str">
        <f t="shared" si="99"/>
        <v/>
      </c>
      <c r="B6325" s="35"/>
      <c r="C6325" s="27"/>
      <c r="D6325" s="27"/>
      <c r="E6325" s="27"/>
      <c r="F6325" s="28"/>
      <c r="G6325" s="29"/>
      <c r="H6325" s="30"/>
      <c r="I6325" s="30"/>
      <c r="J6325" s="30"/>
    </row>
    <row r="6326" spans="1:10" x14ac:dyDescent="0.35">
      <c r="A6326" t="str">
        <f t="shared" si="99"/>
        <v/>
      </c>
      <c r="B6326" s="36"/>
      <c r="C6326" s="31"/>
      <c r="D6326" s="31"/>
      <c r="E6326" s="31"/>
      <c r="F6326" s="32"/>
      <c r="G6326" s="33"/>
      <c r="H6326" s="34"/>
      <c r="I6326" s="34"/>
      <c r="J6326" s="34"/>
    </row>
    <row r="6327" spans="1:10" x14ac:dyDescent="0.35">
      <c r="A6327" t="str">
        <f t="shared" si="99"/>
        <v/>
      </c>
      <c r="B6327" s="35"/>
      <c r="C6327" s="27"/>
      <c r="D6327" s="27"/>
      <c r="E6327" s="27"/>
      <c r="F6327" s="28"/>
      <c r="G6327" s="29"/>
      <c r="H6327" s="30"/>
      <c r="I6327" s="30"/>
      <c r="J6327" s="30"/>
    </row>
    <row r="6328" spans="1:10" x14ac:dyDescent="0.35">
      <c r="A6328" t="str">
        <f t="shared" si="99"/>
        <v/>
      </c>
      <c r="B6328" s="36"/>
      <c r="C6328" s="31"/>
      <c r="D6328" s="31"/>
      <c r="E6328" s="31"/>
      <c r="F6328" s="32"/>
      <c r="G6328" s="33"/>
      <c r="H6328" s="34"/>
      <c r="I6328" s="34"/>
      <c r="J6328" s="34"/>
    </row>
    <row r="6329" spans="1:10" x14ac:dyDescent="0.35">
      <c r="A6329" t="str">
        <f t="shared" si="99"/>
        <v/>
      </c>
      <c r="B6329" s="35"/>
      <c r="C6329" s="27"/>
      <c r="D6329" s="27"/>
      <c r="E6329" s="27"/>
      <c r="F6329" s="28"/>
      <c r="G6329" s="29"/>
      <c r="H6329" s="30"/>
      <c r="I6329" s="30"/>
      <c r="J6329" s="30"/>
    </row>
    <row r="6330" spans="1:10" x14ac:dyDescent="0.35">
      <c r="A6330" t="str">
        <f t="shared" si="99"/>
        <v/>
      </c>
      <c r="B6330" s="36"/>
      <c r="C6330" s="31"/>
      <c r="D6330" s="31"/>
      <c r="E6330" s="31"/>
      <c r="F6330" s="32"/>
      <c r="G6330" s="33"/>
      <c r="H6330" s="34"/>
      <c r="I6330" s="34"/>
      <c r="J6330" s="34"/>
    </row>
    <row r="6331" spans="1:10" x14ac:dyDescent="0.35">
      <c r="A6331" t="str">
        <f t="shared" si="99"/>
        <v/>
      </c>
      <c r="B6331" s="35"/>
      <c r="C6331" s="27"/>
      <c r="D6331" s="27"/>
      <c r="E6331" s="27"/>
      <c r="F6331" s="28"/>
      <c r="G6331" s="29"/>
      <c r="H6331" s="30"/>
      <c r="I6331" s="30"/>
      <c r="J6331" s="30"/>
    </row>
    <row r="6332" spans="1:10" x14ac:dyDescent="0.35">
      <c r="A6332" t="str">
        <f t="shared" si="99"/>
        <v/>
      </c>
      <c r="B6332" s="36"/>
      <c r="C6332" s="31"/>
      <c r="D6332" s="31"/>
      <c r="E6332" s="31"/>
      <c r="F6332" s="32"/>
      <c r="G6332" s="33"/>
      <c r="H6332" s="34"/>
      <c r="I6332" s="34"/>
      <c r="J6332" s="34"/>
    </row>
    <row r="6333" spans="1:10" x14ac:dyDescent="0.35">
      <c r="A6333" t="str">
        <f t="shared" si="99"/>
        <v/>
      </c>
      <c r="B6333" s="35"/>
      <c r="C6333" s="27"/>
      <c r="D6333" s="27"/>
      <c r="E6333" s="27"/>
      <c r="F6333" s="28"/>
      <c r="G6333" s="29"/>
      <c r="H6333" s="30"/>
      <c r="I6333" s="30"/>
      <c r="J6333" s="30"/>
    </row>
    <row r="6334" spans="1:10" x14ac:dyDescent="0.35">
      <c r="A6334" t="str">
        <f t="shared" si="99"/>
        <v/>
      </c>
      <c r="B6334" s="36"/>
      <c r="C6334" s="31"/>
      <c r="D6334" s="31"/>
      <c r="E6334" s="31"/>
      <c r="F6334" s="32"/>
      <c r="G6334" s="33"/>
      <c r="H6334" s="34"/>
      <c r="I6334" s="34"/>
      <c r="J6334" s="34"/>
    </row>
    <row r="6335" spans="1:10" x14ac:dyDescent="0.35">
      <c r="A6335" t="str">
        <f t="shared" si="99"/>
        <v/>
      </c>
      <c r="B6335" s="35"/>
      <c r="C6335" s="27"/>
      <c r="D6335" s="27"/>
      <c r="E6335" s="27"/>
      <c r="F6335" s="28"/>
      <c r="G6335" s="29"/>
      <c r="H6335" s="30"/>
      <c r="I6335" s="30"/>
      <c r="J6335" s="30"/>
    </row>
    <row r="6336" spans="1:10" x14ac:dyDescent="0.35">
      <c r="A6336" t="str">
        <f t="shared" si="99"/>
        <v/>
      </c>
      <c r="B6336" s="36"/>
      <c r="C6336" s="31"/>
      <c r="D6336" s="31"/>
      <c r="E6336" s="31"/>
      <c r="F6336" s="32"/>
      <c r="G6336" s="33"/>
      <c r="H6336" s="34"/>
      <c r="I6336" s="34"/>
      <c r="J6336" s="34"/>
    </row>
    <row r="6337" spans="1:10" x14ac:dyDescent="0.35">
      <c r="A6337" t="str">
        <f t="shared" si="99"/>
        <v/>
      </c>
      <c r="B6337" s="35"/>
      <c r="C6337" s="27"/>
      <c r="D6337" s="27"/>
      <c r="E6337" s="27"/>
      <c r="F6337" s="28"/>
      <c r="G6337" s="29"/>
      <c r="H6337" s="30"/>
      <c r="I6337" s="30"/>
      <c r="J6337" s="30"/>
    </row>
    <row r="6338" spans="1:10" x14ac:dyDescent="0.35">
      <c r="A6338" t="str">
        <f t="shared" si="99"/>
        <v/>
      </c>
      <c r="B6338" s="36"/>
      <c r="C6338" s="31"/>
      <c r="D6338" s="31"/>
      <c r="E6338" s="31"/>
      <c r="F6338" s="32"/>
      <c r="G6338" s="33"/>
      <c r="H6338" s="34"/>
      <c r="I6338" s="34"/>
      <c r="J6338" s="34"/>
    </row>
    <row r="6339" spans="1:10" x14ac:dyDescent="0.35">
      <c r="A6339" t="str">
        <f t="shared" si="99"/>
        <v/>
      </c>
      <c r="B6339" s="35"/>
      <c r="C6339" s="27"/>
      <c r="D6339" s="27"/>
      <c r="E6339" s="27"/>
      <c r="F6339" s="28"/>
      <c r="G6339" s="29"/>
      <c r="H6339" s="30"/>
      <c r="I6339" s="30"/>
      <c r="J6339" s="30"/>
    </row>
    <row r="6340" spans="1:10" x14ac:dyDescent="0.35">
      <c r="A6340" t="str">
        <f t="shared" si="99"/>
        <v/>
      </c>
      <c r="B6340" s="36"/>
      <c r="C6340" s="31"/>
      <c r="D6340" s="31"/>
      <c r="E6340" s="31"/>
      <c r="F6340" s="32"/>
      <c r="G6340" s="33"/>
      <c r="H6340" s="34"/>
      <c r="I6340" s="34"/>
      <c r="J6340" s="34"/>
    </row>
    <row r="6341" spans="1:10" x14ac:dyDescent="0.35">
      <c r="A6341" t="str">
        <f t="shared" si="99"/>
        <v/>
      </c>
      <c r="B6341" s="35"/>
      <c r="C6341" s="27"/>
      <c r="D6341" s="27"/>
      <c r="E6341" s="27"/>
      <c r="F6341" s="28"/>
      <c r="G6341" s="29"/>
      <c r="H6341" s="30"/>
      <c r="I6341" s="30"/>
      <c r="J6341" s="30"/>
    </row>
    <row r="6342" spans="1:10" x14ac:dyDescent="0.35">
      <c r="A6342" t="str">
        <f t="shared" si="99"/>
        <v/>
      </c>
      <c r="B6342" s="36"/>
      <c r="C6342" s="31"/>
      <c r="D6342" s="31"/>
      <c r="E6342" s="31"/>
      <c r="F6342" s="32"/>
      <c r="G6342" s="33"/>
      <c r="H6342" s="34"/>
      <c r="I6342" s="34"/>
      <c r="J6342" s="34"/>
    </row>
    <row r="6343" spans="1:10" x14ac:dyDescent="0.35">
      <c r="A6343" t="str">
        <f t="shared" si="99"/>
        <v/>
      </c>
      <c r="B6343" s="35"/>
      <c r="C6343" s="27"/>
      <c r="D6343" s="27"/>
      <c r="E6343" s="27"/>
      <c r="F6343" s="28"/>
      <c r="G6343" s="29"/>
      <c r="H6343" s="30"/>
      <c r="I6343" s="30"/>
      <c r="J6343" s="30"/>
    </row>
    <row r="6344" spans="1:10" x14ac:dyDescent="0.35">
      <c r="A6344" t="str">
        <f t="shared" si="99"/>
        <v/>
      </c>
      <c r="B6344" s="36"/>
      <c r="C6344" s="31"/>
      <c r="D6344" s="31"/>
      <c r="E6344" s="31"/>
      <c r="F6344" s="32"/>
      <c r="G6344" s="33"/>
      <c r="H6344" s="34"/>
      <c r="I6344" s="34"/>
      <c r="J6344" s="34"/>
    </row>
    <row r="6345" spans="1:10" x14ac:dyDescent="0.35">
      <c r="A6345" t="str">
        <f t="shared" si="99"/>
        <v/>
      </c>
      <c r="B6345" s="35"/>
      <c r="C6345" s="27"/>
      <c r="D6345" s="27"/>
      <c r="E6345" s="27"/>
      <c r="F6345" s="28"/>
      <c r="G6345" s="29"/>
      <c r="H6345" s="30"/>
      <c r="I6345" s="30"/>
      <c r="J6345" s="30"/>
    </row>
    <row r="6346" spans="1:10" x14ac:dyDescent="0.35">
      <c r="A6346" t="str">
        <f t="shared" si="99"/>
        <v/>
      </c>
      <c r="B6346" s="36"/>
      <c r="C6346" s="31"/>
      <c r="D6346" s="31"/>
      <c r="E6346" s="31"/>
      <c r="F6346" s="32"/>
      <c r="G6346" s="33"/>
      <c r="H6346" s="34"/>
      <c r="I6346" s="34"/>
      <c r="J6346" s="34"/>
    </row>
    <row r="6347" spans="1:10" x14ac:dyDescent="0.35">
      <c r="A6347" t="str">
        <f t="shared" si="99"/>
        <v/>
      </c>
      <c r="B6347" s="35"/>
      <c r="C6347" s="27"/>
      <c r="D6347" s="27"/>
      <c r="E6347" s="27"/>
      <c r="F6347" s="28"/>
      <c r="G6347" s="29"/>
      <c r="H6347" s="30"/>
      <c r="I6347" s="30"/>
      <c r="J6347" s="30"/>
    </row>
    <row r="6348" spans="1:10" x14ac:dyDescent="0.35">
      <c r="A6348" t="str">
        <f t="shared" si="99"/>
        <v/>
      </c>
      <c r="B6348" s="36"/>
      <c r="C6348" s="31"/>
      <c r="D6348" s="31"/>
      <c r="E6348" s="31"/>
      <c r="F6348" s="32"/>
      <c r="G6348" s="33"/>
      <c r="H6348" s="34"/>
      <c r="I6348" s="34"/>
      <c r="J6348" s="34"/>
    </row>
    <row r="6349" spans="1:10" x14ac:dyDescent="0.35">
      <c r="A6349" t="str">
        <f t="shared" si="99"/>
        <v/>
      </c>
      <c r="B6349" s="35"/>
      <c r="C6349" s="27"/>
      <c r="D6349" s="27"/>
      <c r="E6349" s="27"/>
      <c r="F6349" s="28"/>
      <c r="G6349" s="29"/>
      <c r="H6349" s="30"/>
      <c r="I6349" s="30"/>
      <c r="J6349" s="30"/>
    </row>
    <row r="6350" spans="1:10" x14ac:dyDescent="0.35">
      <c r="A6350" t="str">
        <f t="shared" si="99"/>
        <v/>
      </c>
      <c r="B6350" s="36"/>
      <c r="C6350" s="31"/>
      <c r="D6350" s="31"/>
      <c r="E6350" s="31"/>
      <c r="F6350" s="32"/>
      <c r="G6350" s="33"/>
      <c r="H6350" s="34"/>
      <c r="I6350" s="34"/>
      <c r="J6350" s="34"/>
    </row>
    <row r="6351" spans="1:10" x14ac:dyDescent="0.35">
      <c r="A6351" t="str">
        <f t="shared" si="99"/>
        <v/>
      </c>
      <c r="B6351" s="35"/>
      <c r="C6351" s="27"/>
      <c r="D6351" s="27"/>
      <c r="E6351" s="27"/>
      <c r="F6351" s="28"/>
      <c r="G6351" s="29"/>
      <c r="H6351" s="30"/>
      <c r="I6351" s="30"/>
      <c r="J6351" s="30"/>
    </row>
    <row r="6352" spans="1:10" x14ac:dyDescent="0.35">
      <c r="A6352" t="str">
        <f t="shared" si="99"/>
        <v/>
      </c>
      <c r="B6352" s="36"/>
      <c r="C6352" s="31"/>
      <c r="D6352" s="31"/>
      <c r="E6352" s="31"/>
      <c r="F6352" s="32"/>
      <c r="G6352" s="33"/>
      <c r="H6352" s="34"/>
      <c r="I6352" s="34"/>
      <c r="J6352" s="34"/>
    </row>
    <row r="6353" spans="1:10" x14ac:dyDescent="0.35">
      <c r="A6353" t="str">
        <f t="shared" si="99"/>
        <v/>
      </c>
      <c r="B6353" s="35"/>
      <c r="C6353" s="27"/>
      <c r="D6353" s="27"/>
      <c r="E6353" s="27"/>
      <c r="F6353" s="28"/>
      <c r="G6353" s="29"/>
      <c r="H6353" s="30"/>
      <c r="I6353" s="30"/>
      <c r="J6353" s="30"/>
    </row>
    <row r="6354" spans="1:10" x14ac:dyDescent="0.35">
      <c r="A6354" t="str">
        <f t="shared" si="99"/>
        <v/>
      </c>
      <c r="B6354" s="36"/>
      <c r="C6354" s="31"/>
      <c r="D6354" s="31"/>
      <c r="E6354" s="31"/>
      <c r="F6354" s="32"/>
      <c r="G6354" s="33"/>
      <c r="H6354" s="34"/>
      <c r="I6354" s="34"/>
      <c r="J6354" s="34"/>
    </row>
    <row r="6355" spans="1:10" x14ac:dyDescent="0.35">
      <c r="A6355" t="str">
        <f t="shared" ref="A6355:A6418" si="100">CONCATENATE(B6355,C6355,D6355,E6355)</f>
        <v/>
      </c>
      <c r="B6355" s="35"/>
      <c r="C6355" s="27"/>
      <c r="D6355" s="27"/>
      <c r="E6355" s="27"/>
      <c r="F6355" s="28"/>
      <c r="G6355" s="29"/>
      <c r="H6355" s="30"/>
      <c r="I6355" s="30"/>
      <c r="J6355" s="30"/>
    </row>
    <row r="6356" spans="1:10" x14ac:dyDescent="0.35">
      <c r="A6356" t="str">
        <f t="shared" si="100"/>
        <v/>
      </c>
      <c r="B6356" s="36"/>
      <c r="C6356" s="31"/>
      <c r="D6356" s="31"/>
      <c r="E6356" s="31"/>
      <c r="F6356" s="32"/>
      <c r="G6356" s="33"/>
      <c r="H6356" s="34"/>
      <c r="I6356" s="34"/>
      <c r="J6356" s="34"/>
    </row>
    <row r="6357" spans="1:10" x14ac:dyDescent="0.35">
      <c r="A6357" t="str">
        <f t="shared" si="100"/>
        <v/>
      </c>
      <c r="B6357" s="35"/>
      <c r="C6357" s="27"/>
      <c r="D6357" s="27"/>
      <c r="E6357" s="27"/>
      <c r="F6357" s="28"/>
      <c r="G6357" s="29"/>
      <c r="H6357" s="30"/>
      <c r="I6357" s="30"/>
      <c r="J6357" s="30"/>
    </row>
    <row r="6358" spans="1:10" x14ac:dyDescent="0.35">
      <c r="A6358" t="str">
        <f t="shared" si="100"/>
        <v/>
      </c>
      <c r="B6358" s="36"/>
      <c r="C6358" s="31"/>
      <c r="D6358" s="31"/>
      <c r="E6358" s="31"/>
      <c r="F6358" s="32"/>
      <c r="G6358" s="33"/>
      <c r="H6358" s="34"/>
      <c r="I6358" s="34"/>
      <c r="J6358" s="34"/>
    </row>
    <row r="6359" spans="1:10" x14ac:dyDescent="0.35">
      <c r="A6359" t="str">
        <f t="shared" si="100"/>
        <v/>
      </c>
      <c r="B6359" s="35"/>
      <c r="C6359" s="27"/>
      <c r="D6359" s="27"/>
      <c r="E6359" s="27"/>
      <c r="F6359" s="28"/>
      <c r="G6359" s="29"/>
      <c r="H6359" s="30"/>
      <c r="I6359" s="30"/>
      <c r="J6359" s="30"/>
    </row>
    <row r="6360" spans="1:10" x14ac:dyDescent="0.35">
      <c r="A6360" t="str">
        <f t="shared" si="100"/>
        <v/>
      </c>
      <c r="B6360" s="36"/>
      <c r="C6360" s="31"/>
      <c r="D6360" s="31"/>
      <c r="E6360" s="31"/>
      <c r="F6360" s="32"/>
      <c r="G6360" s="33"/>
      <c r="H6360" s="34"/>
      <c r="I6360" s="34"/>
      <c r="J6360" s="34"/>
    </row>
    <row r="6361" spans="1:10" x14ac:dyDescent="0.35">
      <c r="A6361" t="str">
        <f t="shared" si="100"/>
        <v/>
      </c>
      <c r="B6361" s="35"/>
      <c r="C6361" s="27"/>
      <c r="D6361" s="27"/>
      <c r="E6361" s="27"/>
      <c r="F6361" s="28"/>
      <c r="G6361" s="29"/>
      <c r="H6361" s="30"/>
      <c r="I6361" s="30"/>
      <c r="J6361" s="30"/>
    </row>
    <row r="6362" spans="1:10" x14ac:dyDescent="0.35">
      <c r="A6362" t="str">
        <f t="shared" si="100"/>
        <v/>
      </c>
      <c r="B6362" s="36"/>
      <c r="C6362" s="31"/>
      <c r="D6362" s="31"/>
      <c r="E6362" s="31"/>
      <c r="F6362" s="32"/>
      <c r="G6362" s="33"/>
      <c r="H6362" s="34"/>
      <c r="I6362" s="34"/>
      <c r="J6362" s="34"/>
    </row>
    <row r="6363" spans="1:10" x14ac:dyDescent="0.35">
      <c r="A6363" t="str">
        <f t="shared" si="100"/>
        <v/>
      </c>
      <c r="B6363" s="35"/>
      <c r="C6363" s="27"/>
      <c r="D6363" s="27"/>
      <c r="E6363" s="27"/>
      <c r="F6363" s="28"/>
      <c r="G6363" s="29"/>
      <c r="H6363" s="30"/>
      <c r="I6363" s="30"/>
      <c r="J6363" s="30"/>
    </row>
    <row r="6364" spans="1:10" x14ac:dyDescent="0.35">
      <c r="A6364" t="str">
        <f t="shared" si="100"/>
        <v/>
      </c>
      <c r="B6364" s="36"/>
      <c r="C6364" s="31"/>
      <c r="D6364" s="31"/>
      <c r="E6364" s="31"/>
      <c r="F6364" s="32"/>
      <c r="G6364" s="33"/>
      <c r="H6364" s="34"/>
      <c r="I6364" s="34"/>
      <c r="J6364" s="34"/>
    </row>
    <row r="6365" spans="1:10" x14ac:dyDescent="0.35">
      <c r="A6365" t="str">
        <f t="shared" si="100"/>
        <v/>
      </c>
      <c r="B6365" s="35"/>
      <c r="C6365" s="27"/>
      <c r="D6365" s="27"/>
      <c r="E6365" s="27"/>
      <c r="F6365" s="28"/>
      <c r="G6365" s="29"/>
      <c r="H6365" s="30"/>
      <c r="I6365" s="30"/>
      <c r="J6365" s="30"/>
    </row>
    <row r="6366" spans="1:10" x14ac:dyDescent="0.35">
      <c r="A6366" t="str">
        <f t="shared" si="100"/>
        <v/>
      </c>
      <c r="B6366" s="36"/>
      <c r="C6366" s="31"/>
      <c r="D6366" s="31"/>
      <c r="E6366" s="31"/>
      <c r="F6366" s="32"/>
      <c r="G6366" s="33"/>
      <c r="H6366" s="34"/>
      <c r="I6366" s="34"/>
      <c r="J6366" s="34"/>
    </row>
    <row r="6367" spans="1:10" x14ac:dyDescent="0.35">
      <c r="A6367" t="str">
        <f t="shared" si="100"/>
        <v/>
      </c>
      <c r="B6367" s="35"/>
      <c r="C6367" s="27"/>
      <c r="D6367" s="27"/>
      <c r="E6367" s="27"/>
      <c r="F6367" s="28"/>
      <c r="G6367" s="29"/>
      <c r="H6367" s="30"/>
      <c r="I6367" s="30"/>
      <c r="J6367" s="30"/>
    </row>
    <row r="6368" spans="1:10" x14ac:dyDescent="0.35">
      <c r="A6368" t="str">
        <f t="shared" si="100"/>
        <v/>
      </c>
      <c r="B6368" s="36"/>
      <c r="C6368" s="31"/>
      <c r="D6368" s="31"/>
      <c r="E6368" s="31"/>
      <c r="F6368" s="32"/>
      <c r="G6368" s="33"/>
      <c r="H6368" s="34"/>
      <c r="I6368" s="34"/>
      <c r="J6368" s="34"/>
    </row>
    <row r="6369" spans="1:10" x14ac:dyDescent="0.35">
      <c r="A6369" t="str">
        <f t="shared" si="100"/>
        <v/>
      </c>
      <c r="B6369" s="35"/>
      <c r="C6369" s="27"/>
      <c r="D6369" s="27"/>
      <c r="E6369" s="27"/>
      <c r="F6369" s="28"/>
      <c r="G6369" s="29"/>
      <c r="H6369" s="30"/>
      <c r="I6369" s="30"/>
      <c r="J6369" s="30"/>
    </row>
    <row r="6370" spans="1:10" x14ac:dyDescent="0.35">
      <c r="A6370" t="str">
        <f t="shared" si="100"/>
        <v/>
      </c>
      <c r="B6370" s="36"/>
      <c r="C6370" s="31"/>
      <c r="D6370" s="31"/>
      <c r="E6370" s="31"/>
      <c r="F6370" s="32"/>
      <c r="G6370" s="33"/>
      <c r="H6370" s="34"/>
      <c r="I6370" s="34"/>
      <c r="J6370" s="34"/>
    </row>
    <row r="6371" spans="1:10" x14ac:dyDescent="0.35">
      <c r="A6371" t="str">
        <f t="shared" si="100"/>
        <v/>
      </c>
      <c r="B6371" s="35"/>
      <c r="C6371" s="27"/>
      <c r="D6371" s="27"/>
      <c r="E6371" s="27"/>
      <c r="F6371" s="28"/>
      <c r="G6371" s="29"/>
      <c r="H6371" s="30"/>
      <c r="I6371" s="30"/>
      <c r="J6371" s="30"/>
    </row>
    <row r="6372" spans="1:10" x14ac:dyDescent="0.35">
      <c r="A6372" t="str">
        <f t="shared" si="100"/>
        <v/>
      </c>
      <c r="B6372" s="36"/>
      <c r="C6372" s="31"/>
      <c r="D6372" s="31"/>
      <c r="E6372" s="31"/>
      <c r="F6372" s="32"/>
      <c r="G6372" s="33"/>
      <c r="H6372" s="34"/>
      <c r="I6372" s="34"/>
      <c r="J6372" s="34"/>
    </row>
    <row r="6373" spans="1:10" x14ac:dyDescent="0.35">
      <c r="A6373" t="str">
        <f t="shared" si="100"/>
        <v/>
      </c>
      <c r="B6373" s="35"/>
      <c r="C6373" s="27"/>
      <c r="D6373" s="27"/>
      <c r="E6373" s="27"/>
      <c r="F6373" s="28"/>
      <c r="G6373" s="29"/>
      <c r="H6373" s="30"/>
      <c r="I6373" s="30"/>
      <c r="J6373" s="30"/>
    </row>
    <row r="6374" spans="1:10" x14ac:dyDescent="0.35">
      <c r="A6374" t="str">
        <f t="shared" si="100"/>
        <v/>
      </c>
      <c r="B6374" s="36"/>
      <c r="C6374" s="31"/>
      <c r="D6374" s="31"/>
      <c r="E6374" s="31"/>
      <c r="F6374" s="32"/>
      <c r="G6374" s="33"/>
      <c r="H6374" s="34"/>
      <c r="I6374" s="34"/>
      <c r="J6374" s="34"/>
    </row>
    <row r="6375" spans="1:10" x14ac:dyDescent="0.35">
      <c r="A6375" t="str">
        <f t="shared" si="100"/>
        <v/>
      </c>
      <c r="B6375" s="35"/>
      <c r="C6375" s="27"/>
      <c r="D6375" s="27"/>
      <c r="E6375" s="27"/>
      <c r="F6375" s="28"/>
      <c r="G6375" s="29"/>
      <c r="H6375" s="30"/>
      <c r="I6375" s="30"/>
      <c r="J6375" s="30"/>
    </row>
    <row r="6376" spans="1:10" x14ac:dyDescent="0.35">
      <c r="A6376" t="str">
        <f t="shared" si="100"/>
        <v/>
      </c>
      <c r="B6376" s="36"/>
      <c r="C6376" s="31"/>
      <c r="D6376" s="31"/>
      <c r="E6376" s="31"/>
      <c r="F6376" s="32"/>
      <c r="G6376" s="33"/>
      <c r="H6376" s="34"/>
      <c r="I6376" s="34"/>
      <c r="J6376" s="34"/>
    </row>
    <row r="6377" spans="1:10" x14ac:dyDescent="0.35">
      <c r="A6377" t="str">
        <f t="shared" si="100"/>
        <v/>
      </c>
      <c r="B6377" s="35"/>
      <c r="C6377" s="27"/>
      <c r="D6377" s="27"/>
      <c r="E6377" s="27"/>
      <c r="F6377" s="28"/>
      <c r="G6377" s="29"/>
      <c r="H6377" s="30"/>
      <c r="I6377" s="30"/>
      <c r="J6377" s="30"/>
    </row>
    <row r="6378" spans="1:10" x14ac:dyDescent="0.35">
      <c r="A6378" t="str">
        <f t="shared" si="100"/>
        <v/>
      </c>
      <c r="B6378" s="36"/>
      <c r="C6378" s="31"/>
      <c r="D6378" s="31"/>
      <c r="E6378" s="31"/>
      <c r="F6378" s="32"/>
      <c r="G6378" s="33"/>
      <c r="H6378" s="34"/>
      <c r="I6378" s="34"/>
      <c r="J6378" s="34"/>
    </row>
    <row r="6379" spans="1:10" x14ac:dyDescent="0.35">
      <c r="A6379" t="str">
        <f t="shared" si="100"/>
        <v/>
      </c>
      <c r="B6379" s="35"/>
      <c r="C6379" s="27"/>
      <c r="D6379" s="27"/>
      <c r="E6379" s="27"/>
      <c r="F6379" s="28"/>
      <c r="G6379" s="29"/>
      <c r="H6379" s="30"/>
      <c r="I6379" s="30"/>
      <c r="J6379" s="30"/>
    </row>
    <row r="6380" spans="1:10" x14ac:dyDescent="0.35">
      <c r="A6380" t="str">
        <f t="shared" si="100"/>
        <v/>
      </c>
      <c r="B6380" s="36"/>
      <c r="C6380" s="31"/>
      <c r="D6380" s="31"/>
      <c r="E6380" s="31"/>
      <c r="F6380" s="32"/>
      <c r="G6380" s="33"/>
      <c r="H6380" s="34"/>
      <c r="I6380" s="34"/>
      <c r="J6380" s="34"/>
    </row>
    <row r="6381" spans="1:10" x14ac:dyDescent="0.35">
      <c r="A6381" t="str">
        <f t="shared" si="100"/>
        <v/>
      </c>
      <c r="B6381" s="35"/>
      <c r="C6381" s="27"/>
      <c r="D6381" s="27"/>
      <c r="E6381" s="27"/>
      <c r="F6381" s="28"/>
      <c r="G6381" s="29"/>
      <c r="H6381" s="30"/>
      <c r="I6381" s="30"/>
      <c r="J6381" s="30"/>
    </row>
    <row r="6382" spans="1:10" x14ac:dyDescent="0.35">
      <c r="A6382" t="str">
        <f t="shared" si="100"/>
        <v/>
      </c>
      <c r="B6382" s="36"/>
      <c r="C6382" s="31"/>
      <c r="D6382" s="31"/>
      <c r="E6382" s="31"/>
      <c r="F6382" s="32"/>
      <c r="G6382" s="33"/>
      <c r="H6382" s="34"/>
      <c r="I6382" s="34"/>
      <c r="J6382" s="34"/>
    </row>
    <row r="6383" spans="1:10" x14ac:dyDescent="0.35">
      <c r="A6383" t="str">
        <f t="shared" si="100"/>
        <v/>
      </c>
      <c r="B6383" s="35"/>
      <c r="C6383" s="27"/>
      <c r="D6383" s="27"/>
      <c r="E6383" s="27"/>
      <c r="F6383" s="28"/>
      <c r="G6383" s="29"/>
      <c r="H6383" s="30"/>
      <c r="I6383" s="30"/>
      <c r="J6383" s="30"/>
    </row>
    <row r="6384" spans="1:10" x14ac:dyDescent="0.35">
      <c r="A6384" t="str">
        <f t="shared" si="100"/>
        <v/>
      </c>
      <c r="B6384" s="36"/>
      <c r="C6384" s="31"/>
      <c r="D6384" s="31"/>
      <c r="E6384" s="31"/>
      <c r="F6384" s="32"/>
      <c r="G6384" s="33"/>
      <c r="H6384" s="34"/>
      <c r="I6384" s="34"/>
      <c r="J6384" s="34"/>
    </row>
    <row r="6385" spans="1:10" x14ac:dyDescent="0.35">
      <c r="A6385" t="str">
        <f t="shared" si="100"/>
        <v/>
      </c>
      <c r="B6385" s="35"/>
      <c r="C6385" s="27"/>
      <c r="D6385" s="27"/>
      <c r="E6385" s="27"/>
      <c r="F6385" s="28"/>
      <c r="G6385" s="29"/>
      <c r="H6385" s="30"/>
      <c r="I6385" s="30"/>
      <c r="J6385" s="30"/>
    </row>
    <row r="6386" spans="1:10" x14ac:dyDescent="0.35">
      <c r="A6386" t="str">
        <f t="shared" si="100"/>
        <v/>
      </c>
      <c r="B6386" s="36"/>
      <c r="C6386" s="31"/>
      <c r="D6386" s="31"/>
      <c r="E6386" s="31"/>
      <c r="F6386" s="32"/>
      <c r="G6386" s="33"/>
      <c r="H6386" s="34"/>
      <c r="I6386" s="34"/>
      <c r="J6386" s="34"/>
    </row>
    <row r="6387" spans="1:10" x14ac:dyDescent="0.35">
      <c r="A6387" t="str">
        <f t="shared" si="100"/>
        <v/>
      </c>
      <c r="B6387" s="35"/>
      <c r="C6387" s="27"/>
      <c r="D6387" s="27"/>
      <c r="E6387" s="27"/>
      <c r="F6387" s="28"/>
      <c r="G6387" s="29"/>
      <c r="H6387" s="30"/>
      <c r="I6387" s="30"/>
      <c r="J6387" s="30"/>
    </row>
    <row r="6388" spans="1:10" x14ac:dyDescent="0.35">
      <c r="A6388" t="str">
        <f t="shared" si="100"/>
        <v/>
      </c>
      <c r="B6388" s="36"/>
      <c r="C6388" s="31"/>
      <c r="D6388" s="31"/>
      <c r="E6388" s="31"/>
      <c r="F6388" s="32"/>
      <c r="G6388" s="33"/>
      <c r="H6388" s="34"/>
      <c r="I6388" s="34"/>
      <c r="J6388" s="34"/>
    </row>
    <row r="6389" spans="1:10" x14ac:dyDescent="0.35">
      <c r="A6389" t="str">
        <f t="shared" si="100"/>
        <v/>
      </c>
      <c r="B6389" s="35"/>
      <c r="C6389" s="27"/>
      <c r="D6389" s="27"/>
      <c r="E6389" s="27"/>
      <c r="F6389" s="28"/>
      <c r="G6389" s="29"/>
      <c r="H6389" s="30"/>
      <c r="I6389" s="30"/>
      <c r="J6389" s="30"/>
    </row>
    <row r="6390" spans="1:10" x14ac:dyDescent="0.35">
      <c r="A6390" t="str">
        <f t="shared" si="100"/>
        <v/>
      </c>
      <c r="B6390" s="36"/>
      <c r="C6390" s="31"/>
      <c r="D6390" s="31"/>
      <c r="E6390" s="31"/>
      <c r="F6390" s="32"/>
      <c r="G6390" s="33"/>
      <c r="H6390" s="34"/>
      <c r="I6390" s="34"/>
      <c r="J6390" s="34"/>
    </row>
    <row r="6391" spans="1:10" x14ac:dyDescent="0.35">
      <c r="A6391" t="str">
        <f t="shared" si="100"/>
        <v/>
      </c>
      <c r="B6391" s="35"/>
      <c r="C6391" s="27"/>
      <c r="D6391" s="27"/>
      <c r="E6391" s="27"/>
      <c r="F6391" s="28"/>
      <c r="G6391" s="29"/>
      <c r="H6391" s="30"/>
      <c r="I6391" s="30"/>
      <c r="J6391" s="30"/>
    </row>
    <row r="6392" spans="1:10" x14ac:dyDescent="0.35">
      <c r="A6392" t="str">
        <f t="shared" si="100"/>
        <v/>
      </c>
      <c r="B6392" s="36"/>
      <c r="C6392" s="31"/>
      <c r="D6392" s="31"/>
      <c r="E6392" s="31"/>
      <c r="F6392" s="32"/>
      <c r="G6392" s="33"/>
      <c r="H6392" s="34"/>
      <c r="I6392" s="34"/>
      <c r="J6392" s="34"/>
    </row>
    <row r="6393" spans="1:10" x14ac:dyDescent="0.35">
      <c r="A6393" t="str">
        <f t="shared" si="100"/>
        <v/>
      </c>
      <c r="B6393" s="35"/>
      <c r="C6393" s="27"/>
      <c r="D6393" s="27"/>
      <c r="E6393" s="27"/>
      <c r="F6393" s="28"/>
      <c r="G6393" s="29"/>
      <c r="H6393" s="30"/>
      <c r="I6393" s="30"/>
      <c r="J6393" s="30"/>
    </row>
    <row r="6394" spans="1:10" x14ac:dyDescent="0.35">
      <c r="A6394" t="str">
        <f t="shared" si="100"/>
        <v/>
      </c>
      <c r="B6394" s="36"/>
      <c r="C6394" s="31"/>
      <c r="D6394" s="31"/>
      <c r="E6394" s="31"/>
      <c r="F6394" s="32"/>
      <c r="G6394" s="33"/>
      <c r="H6394" s="34"/>
      <c r="I6394" s="34"/>
      <c r="J6394" s="34"/>
    </row>
    <row r="6395" spans="1:10" x14ac:dyDescent="0.35">
      <c r="A6395" t="str">
        <f t="shared" si="100"/>
        <v/>
      </c>
      <c r="B6395" s="35"/>
      <c r="C6395" s="27"/>
      <c r="D6395" s="27"/>
      <c r="E6395" s="27"/>
      <c r="F6395" s="28"/>
      <c r="G6395" s="29"/>
      <c r="H6395" s="30"/>
      <c r="I6395" s="30"/>
      <c r="J6395" s="30"/>
    </row>
    <row r="6396" spans="1:10" x14ac:dyDescent="0.35">
      <c r="A6396" t="str">
        <f t="shared" si="100"/>
        <v/>
      </c>
      <c r="B6396" s="36"/>
      <c r="C6396" s="31"/>
      <c r="D6396" s="31"/>
      <c r="E6396" s="31"/>
      <c r="F6396" s="32"/>
      <c r="G6396" s="33"/>
      <c r="H6396" s="34"/>
      <c r="I6396" s="34"/>
      <c r="J6396" s="34"/>
    </row>
    <row r="6397" spans="1:10" x14ac:dyDescent="0.35">
      <c r="A6397" t="str">
        <f t="shared" si="100"/>
        <v/>
      </c>
      <c r="B6397" s="35"/>
      <c r="C6397" s="27"/>
      <c r="D6397" s="27"/>
      <c r="E6397" s="27"/>
      <c r="F6397" s="28"/>
      <c r="G6397" s="29"/>
      <c r="H6397" s="30"/>
      <c r="I6397" s="30"/>
      <c r="J6397" s="30"/>
    </row>
    <row r="6398" spans="1:10" x14ac:dyDescent="0.35">
      <c r="A6398" t="str">
        <f t="shared" si="100"/>
        <v/>
      </c>
      <c r="B6398" s="36"/>
      <c r="C6398" s="31"/>
      <c r="D6398" s="31"/>
      <c r="E6398" s="31"/>
      <c r="F6398" s="32"/>
      <c r="G6398" s="33"/>
      <c r="H6398" s="34"/>
      <c r="I6398" s="34"/>
      <c r="J6398" s="34"/>
    </row>
    <row r="6399" spans="1:10" x14ac:dyDescent="0.35">
      <c r="A6399" t="str">
        <f t="shared" si="100"/>
        <v/>
      </c>
      <c r="B6399" s="35"/>
      <c r="C6399" s="27"/>
      <c r="D6399" s="27"/>
      <c r="E6399" s="27"/>
      <c r="F6399" s="28"/>
      <c r="G6399" s="29"/>
      <c r="H6399" s="30"/>
      <c r="I6399" s="30"/>
      <c r="J6399" s="30"/>
    </row>
    <row r="6400" spans="1:10" x14ac:dyDescent="0.35">
      <c r="A6400" t="str">
        <f t="shared" si="100"/>
        <v/>
      </c>
      <c r="B6400" s="36"/>
      <c r="C6400" s="31"/>
      <c r="D6400" s="31"/>
      <c r="E6400" s="31"/>
      <c r="F6400" s="32"/>
      <c r="G6400" s="33"/>
      <c r="H6400" s="34"/>
      <c r="I6400" s="34"/>
      <c r="J6400" s="34"/>
    </row>
    <row r="6401" spans="1:10" x14ac:dyDescent="0.35">
      <c r="A6401" t="str">
        <f t="shared" si="100"/>
        <v/>
      </c>
      <c r="B6401" s="35"/>
      <c r="C6401" s="27"/>
      <c r="D6401" s="27"/>
      <c r="E6401" s="27"/>
      <c r="F6401" s="28"/>
      <c r="G6401" s="29"/>
      <c r="H6401" s="30"/>
      <c r="I6401" s="30"/>
      <c r="J6401" s="30"/>
    </row>
    <row r="6402" spans="1:10" x14ac:dyDescent="0.35">
      <c r="A6402" t="str">
        <f t="shared" si="100"/>
        <v/>
      </c>
      <c r="B6402" s="36"/>
      <c r="C6402" s="31"/>
      <c r="D6402" s="31"/>
      <c r="E6402" s="31"/>
      <c r="F6402" s="32"/>
      <c r="G6402" s="33"/>
      <c r="H6402" s="34"/>
      <c r="I6402" s="34"/>
      <c r="J6402" s="34"/>
    </row>
    <row r="6403" spans="1:10" x14ac:dyDescent="0.35">
      <c r="A6403" t="str">
        <f t="shared" si="100"/>
        <v/>
      </c>
      <c r="B6403" s="35"/>
      <c r="C6403" s="27"/>
      <c r="D6403" s="27"/>
      <c r="E6403" s="27"/>
      <c r="F6403" s="28"/>
      <c r="G6403" s="29"/>
      <c r="H6403" s="30"/>
      <c r="I6403" s="30"/>
      <c r="J6403" s="30"/>
    </row>
    <row r="6404" spans="1:10" x14ac:dyDescent="0.35">
      <c r="A6404" t="str">
        <f t="shared" si="100"/>
        <v/>
      </c>
      <c r="B6404" s="36"/>
      <c r="C6404" s="31"/>
      <c r="D6404" s="31"/>
      <c r="E6404" s="31"/>
      <c r="F6404" s="32"/>
      <c r="G6404" s="33"/>
      <c r="H6404" s="34"/>
      <c r="I6404" s="34"/>
      <c r="J6404" s="34"/>
    </row>
    <row r="6405" spans="1:10" x14ac:dyDescent="0.35">
      <c r="A6405" t="str">
        <f t="shared" si="100"/>
        <v/>
      </c>
      <c r="B6405" s="35"/>
      <c r="C6405" s="27"/>
      <c r="D6405" s="27"/>
      <c r="E6405" s="27"/>
      <c r="F6405" s="28"/>
      <c r="G6405" s="29"/>
      <c r="H6405" s="30"/>
      <c r="I6405" s="30"/>
      <c r="J6405" s="30"/>
    </row>
    <row r="6406" spans="1:10" x14ac:dyDescent="0.35">
      <c r="A6406" t="str">
        <f t="shared" si="100"/>
        <v/>
      </c>
      <c r="B6406" s="36"/>
      <c r="C6406" s="31"/>
      <c r="D6406" s="31"/>
      <c r="E6406" s="31"/>
      <c r="F6406" s="32"/>
      <c r="G6406" s="33"/>
      <c r="H6406" s="34"/>
      <c r="I6406" s="34"/>
      <c r="J6406" s="34"/>
    </row>
    <row r="6407" spans="1:10" x14ac:dyDescent="0.35">
      <c r="A6407" t="str">
        <f t="shared" si="100"/>
        <v/>
      </c>
      <c r="B6407" s="35"/>
      <c r="C6407" s="27"/>
      <c r="D6407" s="27"/>
      <c r="E6407" s="27"/>
      <c r="F6407" s="28"/>
      <c r="G6407" s="29"/>
      <c r="H6407" s="30"/>
      <c r="I6407" s="30"/>
      <c r="J6407" s="30"/>
    </row>
    <row r="6408" spans="1:10" x14ac:dyDescent="0.35">
      <c r="A6408" t="str">
        <f t="shared" si="100"/>
        <v/>
      </c>
      <c r="B6408" s="36"/>
      <c r="C6408" s="31"/>
      <c r="D6408" s="31"/>
      <c r="E6408" s="31"/>
      <c r="F6408" s="32"/>
      <c r="G6408" s="33"/>
      <c r="H6408" s="34"/>
      <c r="I6408" s="34"/>
      <c r="J6408" s="34"/>
    </row>
    <row r="6409" spans="1:10" x14ac:dyDescent="0.35">
      <c r="A6409" t="str">
        <f t="shared" si="100"/>
        <v/>
      </c>
      <c r="B6409" s="35"/>
      <c r="C6409" s="27"/>
      <c r="D6409" s="27"/>
      <c r="E6409" s="27"/>
      <c r="F6409" s="28"/>
      <c r="G6409" s="29"/>
      <c r="H6409" s="30"/>
      <c r="I6409" s="30"/>
      <c r="J6409" s="30"/>
    </row>
    <row r="6410" spans="1:10" x14ac:dyDescent="0.35">
      <c r="A6410" t="str">
        <f t="shared" si="100"/>
        <v/>
      </c>
      <c r="B6410" s="36"/>
      <c r="C6410" s="31"/>
      <c r="D6410" s="31"/>
      <c r="E6410" s="31"/>
      <c r="F6410" s="32"/>
      <c r="G6410" s="33"/>
      <c r="H6410" s="34"/>
      <c r="I6410" s="34"/>
      <c r="J6410" s="34"/>
    </row>
    <row r="6411" spans="1:10" x14ac:dyDescent="0.35">
      <c r="A6411" t="str">
        <f t="shared" si="100"/>
        <v/>
      </c>
      <c r="B6411" s="35"/>
      <c r="C6411" s="27"/>
      <c r="D6411" s="27"/>
      <c r="E6411" s="27"/>
      <c r="F6411" s="28"/>
      <c r="G6411" s="29"/>
      <c r="H6411" s="30"/>
      <c r="I6411" s="30"/>
      <c r="J6411" s="30"/>
    </row>
    <row r="6412" spans="1:10" x14ac:dyDescent="0.35">
      <c r="A6412" t="str">
        <f t="shared" si="100"/>
        <v/>
      </c>
      <c r="B6412" s="36"/>
      <c r="C6412" s="31"/>
      <c r="D6412" s="31"/>
      <c r="E6412" s="31"/>
      <c r="F6412" s="32"/>
      <c r="G6412" s="33"/>
      <c r="H6412" s="34"/>
      <c r="I6412" s="34"/>
      <c r="J6412" s="34"/>
    </row>
    <row r="6413" spans="1:10" x14ac:dyDescent="0.35">
      <c r="A6413" t="str">
        <f t="shared" si="100"/>
        <v/>
      </c>
      <c r="B6413" s="35"/>
      <c r="C6413" s="27"/>
      <c r="D6413" s="27"/>
      <c r="E6413" s="27"/>
      <c r="F6413" s="28"/>
      <c r="G6413" s="29"/>
      <c r="H6413" s="30"/>
      <c r="I6413" s="30"/>
      <c r="J6413" s="30"/>
    </row>
    <row r="6414" spans="1:10" x14ac:dyDescent="0.35">
      <c r="A6414" t="str">
        <f t="shared" si="100"/>
        <v/>
      </c>
      <c r="B6414" s="36"/>
      <c r="C6414" s="31"/>
      <c r="D6414" s="31"/>
      <c r="E6414" s="31"/>
      <c r="F6414" s="32"/>
      <c r="G6414" s="33"/>
      <c r="H6414" s="34"/>
      <c r="I6414" s="34"/>
      <c r="J6414" s="34"/>
    </row>
    <row r="6415" spans="1:10" x14ac:dyDescent="0.35">
      <c r="A6415" t="str">
        <f t="shared" si="100"/>
        <v/>
      </c>
      <c r="B6415" s="35"/>
      <c r="C6415" s="27"/>
      <c r="D6415" s="27"/>
      <c r="E6415" s="27"/>
      <c r="F6415" s="28"/>
      <c r="G6415" s="29"/>
      <c r="H6415" s="30"/>
      <c r="I6415" s="30"/>
      <c r="J6415" s="30"/>
    </row>
    <row r="6416" spans="1:10" x14ac:dyDescent="0.35">
      <c r="A6416" t="str">
        <f t="shared" si="100"/>
        <v/>
      </c>
      <c r="B6416" s="36"/>
      <c r="C6416" s="31"/>
      <c r="D6416" s="31"/>
      <c r="E6416" s="31"/>
      <c r="F6416" s="32"/>
      <c r="G6416" s="33"/>
      <c r="H6416" s="34"/>
      <c r="I6416" s="34"/>
      <c r="J6416" s="34"/>
    </row>
    <row r="6417" spans="1:10" x14ac:dyDescent="0.35">
      <c r="A6417" t="str">
        <f t="shared" si="100"/>
        <v/>
      </c>
      <c r="B6417" s="35"/>
      <c r="C6417" s="27"/>
      <c r="D6417" s="27"/>
      <c r="E6417" s="27"/>
      <c r="F6417" s="28"/>
      <c r="G6417" s="29"/>
      <c r="H6417" s="30"/>
      <c r="I6417" s="30"/>
      <c r="J6417" s="30"/>
    </row>
    <row r="6418" spans="1:10" x14ac:dyDescent="0.35">
      <c r="A6418" t="str">
        <f t="shared" si="100"/>
        <v/>
      </c>
      <c r="B6418" s="36"/>
      <c r="C6418" s="31"/>
      <c r="D6418" s="31"/>
      <c r="E6418" s="31"/>
      <c r="F6418" s="32"/>
      <c r="G6418" s="33"/>
      <c r="H6418" s="34"/>
      <c r="I6418" s="34"/>
      <c r="J6418" s="34"/>
    </row>
    <row r="6419" spans="1:10" x14ac:dyDescent="0.35">
      <c r="A6419" t="str">
        <f t="shared" ref="A6419:A6482" si="101">CONCATENATE(B6419,C6419,D6419,E6419)</f>
        <v/>
      </c>
      <c r="B6419" s="35"/>
      <c r="C6419" s="27"/>
      <c r="D6419" s="27"/>
      <c r="E6419" s="27"/>
      <c r="F6419" s="28"/>
      <c r="G6419" s="29"/>
      <c r="H6419" s="30"/>
      <c r="I6419" s="30"/>
      <c r="J6419" s="30"/>
    </row>
    <row r="6420" spans="1:10" x14ac:dyDescent="0.35">
      <c r="A6420" t="str">
        <f t="shared" si="101"/>
        <v/>
      </c>
      <c r="B6420" s="36"/>
      <c r="C6420" s="31"/>
      <c r="D6420" s="31"/>
      <c r="E6420" s="31"/>
      <c r="F6420" s="32"/>
      <c r="G6420" s="33"/>
      <c r="H6420" s="34"/>
      <c r="I6420" s="34"/>
      <c r="J6420" s="34"/>
    </row>
    <row r="6421" spans="1:10" x14ac:dyDescent="0.35">
      <c r="A6421" t="str">
        <f t="shared" si="101"/>
        <v/>
      </c>
      <c r="B6421" s="35"/>
      <c r="C6421" s="27"/>
      <c r="D6421" s="27"/>
      <c r="E6421" s="27"/>
      <c r="F6421" s="28"/>
      <c r="G6421" s="29"/>
      <c r="H6421" s="30"/>
      <c r="I6421" s="30"/>
      <c r="J6421" s="30"/>
    </row>
    <row r="6422" spans="1:10" x14ac:dyDescent="0.35">
      <c r="A6422" t="str">
        <f t="shared" si="101"/>
        <v/>
      </c>
      <c r="B6422" s="36"/>
      <c r="C6422" s="31"/>
      <c r="D6422" s="31"/>
      <c r="E6422" s="31"/>
      <c r="F6422" s="32"/>
      <c r="G6422" s="33"/>
      <c r="H6422" s="34"/>
      <c r="I6422" s="34"/>
      <c r="J6422" s="34"/>
    </row>
    <row r="6423" spans="1:10" x14ac:dyDescent="0.35">
      <c r="A6423" t="str">
        <f t="shared" si="101"/>
        <v/>
      </c>
      <c r="B6423" s="35"/>
      <c r="C6423" s="27"/>
      <c r="D6423" s="27"/>
      <c r="E6423" s="27"/>
      <c r="F6423" s="28"/>
      <c r="G6423" s="29"/>
      <c r="H6423" s="30"/>
      <c r="I6423" s="30"/>
      <c r="J6423" s="30"/>
    </row>
    <row r="6424" spans="1:10" x14ac:dyDescent="0.35">
      <c r="A6424" t="str">
        <f t="shared" si="101"/>
        <v/>
      </c>
      <c r="B6424" s="36"/>
      <c r="C6424" s="31"/>
      <c r="D6424" s="31"/>
      <c r="E6424" s="31"/>
      <c r="F6424" s="32"/>
      <c r="G6424" s="33"/>
      <c r="H6424" s="34"/>
      <c r="I6424" s="34"/>
      <c r="J6424" s="34"/>
    </row>
    <row r="6425" spans="1:10" x14ac:dyDescent="0.35">
      <c r="A6425" t="str">
        <f t="shared" si="101"/>
        <v/>
      </c>
      <c r="B6425" s="35"/>
      <c r="C6425" s="27"/>
      <c r="D6425" s="27"/>
      <c r="E6425" s="27"/>
      <c r="F6425" s="28"/>
      <c r="G6425" s="29"/>
      <c r="H6425" s="30"/>
      <c r="I6425" s="30"/>
      <c r="J6425" s="30"/>
    </row>
    <row r="6426" spans="1:10" x14ac:dyDescent="0.35">
      <c r="A6426" t="str">
        <f t="shared" si="101"/>
        <v/>
      </c>
      <c r="B6426" s="36"/>
      <c r="C6426" s="31"/>
      <c r="D6426" s="31"/>
      <c r="E6426" s="31"/>
      <c r="F6426" s="32"/>
      <c r="G6426" s="33"/>
      <c r="H6426" s="34"/>
      <c r="I6426" s="34"/>
      <c r="J6426" s="34"/>
    </row>
    <row r="6427" spans="1:10" x14ac:dyDescent="0.35">
      <c r="A6427" t="str">
        <f t="shared" si="101"/>
        <v/>
      </c>
      <c r="B6427" s="35"/>
      <c r="C6427" s="27"/>
      <c r="D6427" s="27"/>
      <c r="E6427" s="27"/>
      <c r="F6427" s="28"/>
      <c r="G6427" s="29"/>
      <c r="H6427" s="30"/>
      <c r="I6427" s="30"/>
      <c r="J6427" s="30"/>
    </row>
    <row r="6428" spans="1:10" x14ac:dyDescent="0.35">
      <c r="A6428" t="str">
        <f t="shared" si="101"/>
        <v/>
      </c>
      <c r="B6428" s="36"/>
      <c r="C6428" s="31"/>
      <c r="D6428" s="31"/>
      <c r="E6428" s="31"/>
      <c r="F6428" s="32"/>
      <c r="G6428" s="33"/>
      <c r="H6428" s="34"/>
      <c r="I6428" s="34"/>
      <c r="J6428" s="34"/>
    </row>
    <row r="6429" spans="1:10" x14ac:dyDescent="0.35">
      <c r="A6429" t="str">
        <f t="shared" si="101"/>
        <v/>
      </c>
      <c r="B6429" s="35"/>
      <c r="C6429" s="27"/>
      <c r="D6429" s="27"/>
      <c r="E6429" s="27"/>
      <c r="F6429" s="28"/>
      <c r="G6429" s="29"/>
      <c r="H6429" s="30"/>
      <c r="I6429" s="30"/>
      <c r="J6429" s="30"/>
    </row>
    <row r="6430" spans="1:10" x14ac:dyDescent="0.35">
      <c r="A6430" t="str">
        <f t="shared" si="101"/>
        <v/>
      </c>
      <c r="B6430" s="36"/>
      <c r="C6430" s="31"/>
      <c r="D6430" s="31"/>
      <c r="E6430" s="31"/>
      <c r="F6430" s="32"/>
      <c r="G6430" s="33"/>
      <c r="H6430" s="34"/>
      <c r="I6430" s="34"/>
      <c r="J6430" s="34"/>
    </row>
    <row r="6431" spans="1:10" x14ac:dyDescent="0.35">
      <c r="A6431" t="str">
        <f t="shared" si="101"/>
        <v/>
      </c>
      <c r="B6431" s="35"/>
      <c r="C6431" s="27"/>
      <c r="D6431" s="27"/>
      <c r="E6431" s="27"/>
      <c r="F6431" s="28"/>
      <c r="G6431" s="29"/>
      <c r="H6431" s="30"/>
      <c r="I6431" s="30"/>
      <c r="J6431" s="30"/>
    </row>
    <row r="6432" spans="1:10" x14ac:dyDescent="0.35">
      <c r="A6432" t="str">
        <f t="shared" si="101"/>
        <v/>
      </c>
      <c r="B6432" s="36"/>
      <c r="C6432" s="31"/>
      <c r="D6432" s="31"/>
      <c r="E6432" s="31"/>
      <c r="F6432" s="32"/>
      <c r="G6432" s="33"/>
      <c r="H6432" s="34"/>
      <c r="I6432" s="34"/>
      <c r="J6432" s="34"/>
    </row>
    <row r="6433" spans="1:10" x14ac:dyDescent="0.35">
      <c r="A6433" t="str">
        <f t="shared" si="101"/>
        <v/>
      </c>
      <c r="B6433" s="35"/>
      <c r="C6433" s="27"/>
      <c r="D6433" s="27"/>
      <c r="E6433" s="27"/>
      <c r="F6433" s="28"/>
      <c r="G6433" s="29"/>
      <c r="H6433" s="30"/>
      <c r="I6433" s="30"/>
      <c r="J6433" s="30"/>
    </row>
    <row r="6434" spans="1:10" x14ac:dyDescent="0.35">
      <c r="A6434" t="str">
        <f t="shared" si="101"/>
        <v/>
      </c>
      <c r="B6434" s="36"/>
      <c r="C6434" s="31"/>
      <c r="D6434" s="31"/>
      <c r="E6434" s="31"/>
      <c r="F6434" s="32"/>
      <c r="G6434" s="33"/>
      <c r="H6434" s="34"/>
      <c r="I6434" s="34"/>
      <c r="J6434" s="34"/>
    </row>
    <row r="6435" spans="1:10" x14ac:dyDescent="0.35">
      <c r="A6435" t="str">
        <f t="shared" si="101"/>
        <v/>
      </c>
      <c r="B6435" s="35"/>
      <c r="C6435" s="27"/>
      <c r="D6435" s="27"/>
      <c r="E6435" s="27"/>
      <c r="F6435" s="28"/>
      <c r="G6435" s="29"/>
      <c r="H6435" s="30"/>
      <c r="I6435" s="30"/>
      <c r="J6435" s="30"/>
    </row>
    <row r="6436" spans="1:10" x14ac:dyDescent="0.35">
      <c r="A6436" t="str">
        <f t="shared" si="101"/>
        <v/>
      </c>
      <c r="B6436" s="36"/>
      <c r="C6436" s="31"/>
      <c r="D6436" s="31"/>
      <c r="E6436" s="31"/>
      <c r="F6436" s="32"/>
      <c r="G6436" s="33"/>
      <c r="H6436" s="34"/>
      <c r="I6436" s="34"/>
      <c r="J6436" s="34"/>
    </row>
    <row r="6437" spans="1:10" x14ac:dyDescent="0.35">
      <c r="A6437" t="str">
        <f t="shared" si="101"/>
        <v/>
      </c>
      <c r="B6437" s="35"/>
      <c r="C6437" s="27"/>
      <c r="D6437" s="27"/>
      <c r="E6437" s="27"/>
      <c r="F6437" s="28"/>
      <c r="G6437" s="29"/>
      <c r="H6437" s="30"/>
      <c r="I6437" s="30"/>
      <c r="J6437" s="30"/>
    </row>
    <row r="6438" spans="1:10" x14ac:dyDescent="0.35">
      <c r="A6438" t="str">
        <f t="shared" si="101"/>
        <v/>
      </c>
      <c r="B6438" s="36"/>
      <c r="C6438" s="31"/>
      <c r="D6438" s="31"/>
      <c r="E6438" s="31"/>
      <c r="F6438" s="32"/>
      <c r="G6438" s="33"/>
      <c r="H6438" s="34"/>
      <c r="I6438" s="34"/>
      <c r="J6438" s="34"/>
    </row>
    <row r="6439" spans="1:10" x14ac:dyDescent="0.35">
      <c r="A6439" t="str">
        <f t="shared" si="101"/>
        <v/>
      </c>
      <c r="B6439" s="35"/>
      <c r="C6439" s="27"/>
      <c r="D6439" s="27"/>
      <c r="E6439" s="27"/>
      <c r="F6439" s="28"/>
      <c r="G6439" s="29"/>
      <c r="H6439" s="30"/>
      <c r="I6439" s="30"/>
      <c r="J6439" s="30"/>
    </row>
    <row r="6440" spans="1:10" x14ac:dyDescent="0.35">
      <c r="A6440" t="str">
        <f t="shared" si="101"/>
        <v/>
      </c>
      <c r="B6440" s="36"/>
      <c r="C6440" s="31"/>
      <c r="D6440" s="31"/>
      <c r="E6440" s="31"/>
      <c r="F6440" s="32"/>
      <c r="G6440" s="33"/>
      <c r="H6440" s="34"/>
      <c r="I6440" s="34"/>
      <c r="J6440" s="34"/>
    </row>
    <row r="6441" spans="1:10" x14ac:dyDescent="0.35">
      <c r="A6441" t="str">
        <f t="shared" si="101"/>
        <v/>
      </c>
      <c r="B6441" s="35"/>
      <c r="C6441" s="27"/>
      <c r="D6441" s="27"/>
      <c r="E6441" s="27"/>
      <c r="F6441" s="28"/>
      <c r="G6441" s="29"/>
      <c r="H6441" s="30"/>
      <c r="I6441" s="30"/>
      <c r="J6441" s="30"/>
    </row>
    <row r="6442" spans="1:10" x14ac:dyDescent="0.35">
      <c r="A6442" t="str">
        <f t="shared" si="101"/>
        <v/>
      </c>
      <c r="B6442" s="36"/>
      <c r="C6442" s="31"/>
      <c r="D6442" s="31"/>
      <c r="E6442" s="31"/>
      <c r="F6442" s="32"/>
      <c r="G6442" s="33"/>
      <c r="H6442" s="34"/>
      <c r="I6442" s="34"/>
      <c r="J6442" s="34"/>
    </row>
    <row r="6443" spans="1:10" x14ac:dyDescent="0.35">
      <c r="A6443" t="str">
        <f t="shared" si="101"/>
        <v/>
      </c>
      <c r="B6443" s="35"/>
      <c r="C6443" s="27"/>
      <c r="D6443" s="27"/>
      <c r="E6443" s="27"/>
      <c r="F6443" s="28"/>
      <c r="G6443" s="29"/>
      <c r="H6443" s="30"/>
      <c r="I6443" s="30"/>
      <c r="J6443" s="30"/>
    </row>
    <row r="6444" spans="1:10" x14ac:dyDescent="0.35">
      <c r="A6444" t="str">
        <f t="shared" si="101"/>
        <v/>
      </c>
      <c r="B6444" s="36"/>
      <c r="C6444" s="31"/>
      <c r="D6444" s="31"/>
      <c r="E6444" s="31"/>
      <c r="F6444" s="32"/>
      <c r="G6444" s="33"/>
      <c r="H6444" s="34"/>
      <c r="I6444" s="34"/>
      <c r="J6444" s="34"/>
    </row>
    <row r="6445" spans="1:10" x14ac:dyDescent="0.35">
      <c r="A6445" t="str">
        <f t="shared" si="101"/>
        <v/>
      </c>
      <c r="B6445" s="35"/>
      <c r="C6445" s="27"/>
      <c r="D6445" s="27"/>
      <c r="E6445" s="27"/>
      <c r="F6445" s="28"/>
      <c r="G6445" s="29"/>
      <c r="H6445" s="30"/>
      <c r="I6445" s="30"/>
      <c r="J6445" s="30"/>
    </row>
    <row r="6446" spans="1:10" x14ac:dyDescent="0.35">
      <c r="A6446" t="str">
        <f t="shared" si="101"/>
        <v/>
      </c>
      <c r="B6446" s="36"/>
      <c r="C6446" s="31"/>
      <c r="D6446" s="31"/>
      <c r="E6446" s="31"/>
      <c r="F6446" s="32"/>
      <c r="G6446" s="33"/>
      <c r="H6446" s="34"/>
      <c r="I6446" s="34"/>
      <c r="J6446" s="34"/>
    </row>
    <row r="6447" spans="1:10" x14ac:dyDescent="0.35">
      <c r="A6447" t="str">
        <f t="shared" si="101"/>
        <v/>
      </c>
      <c r="B6447" s="35"/>
      <c r="C6447" s="27"/>
      <c r="D6447" s="27"/>
      <c r="E6447" s="27"/>
      <c r="F6447" s="28"/>
      <c r="G6447" s="29"/>
      <c r="H6447" s="30"/>
      <c r="I6447" s="30"/>
      <c r="J6447" s="30"/>
    </row>
    <row r="6448" spans="1:10" x14ac:dyDescent="0.35">
      <c r="A6448" t="str">
        <f t="shared" si="101"/>
        <v/>
      </c>
      <c r="B6448" s="36"/>
      <c r="C6448" s="31"/>
      <c r="D6448" s="31"/>
      <c r="E6448" s="31"/>
      <c r="F6448" s="32"/>
      <c r="G6448" s="33"/>
      <c r="H6448" s="34"/>
      <c r="I6448" s="34"/>
      <c r="J6448" s="34"/>
    </row>
    <row r="6449" spans="1:10" x14ac:dyDescent="0.35">
      <c r="A6449" t="str">
        <f t="shared" si="101"/>
        <v/>
      </c>
      <c r="B6449" s="35"/>
      <c r="C6449" s="27"/>
      <c r="D6449" s="27"/>
      <c r="E6449" s="27"/>
      <c r="F6449" s="28"/>
      <c r="G6449" s="29"/>
      <c r="H6449" s="30"/>
      <c r="I6449" s="30"/>
      <c r="J6449" s="30"/>
    </row>
    <row r="6450" spans="1:10" x14ac:dyDescent="0.35">
      <c r="A6450" t="str">
        <f t="shared" si="101"/>
        <v/>
      </c>
      <c r="B6450" s="36"/>
      <c r="C6450" s="31"/>
      <c r="D6450" s="31"/>
      <c r="E6450" s="31"/>
      <c r="F6450" s="32"/>
      <c r="G6450" s="33"/>
      <c r="H6450" s="34"/>
      <c r="I6450" s="34"/>
      <c r="J6450" s="34"/>
    </row>
    <row r="6451" spans="1:10" x14ac:dyDescent="0.35">
      <c r="A6451" t="str">
        <f t="shared" si="101"/>
        <v/>
      </c>
      <c r="B6451" s="35"/>
      <c r="C6451" s="27"/>
      <c r="D6451" s="27"/>
      <c r="E6451" s="27"/>
      <c r="F6451" s="28"/>
      <c r="G6451" s="29"/>
      <c r="H6451" s="30"/>
      <c r="I6451" s="30"/>
      <c r="J6451" s="30"/>
    </row>
    <row r="6452" spans="1:10" x14ac:dyDescent="0.35">
      <c r="A6452" t="str">
        <f t="shared" si="101"/>
        <v/>
      </c>
      <c r="B6452" s="36"/>
      <c r="C6452" s="31"/>
      <c r="D6452" s="31"/>
      <c r="E6452" s="31"/>
      <c r="F6452" s="32"/>
      <c r="G6452" s="33"/>
      <c r="H6452" s="34"/>
      <c r="I6452" s="34"/>
      <c r="J6452" s="34"/>
    </row>
    <row r="6453" spans="1:10" x14ac:dyDescent="0.35">
      <c r="A6453" t="str">
        <f t="shared" si="101"/>
        <v/>
      </c>
      <c r="B6453" s="35"/>
      <c r="C6453" s="27"/>
      <c r="D6453" s="27"/>
      <c r="E6453" s="27"/>
      <c r="F6453" s="28"/>
      <c r="G6453" s="29"/>
      <c r="H6453" s="30"/>
      <c r="I6453" s="30"/>
      <c r="J6453" s="30"/>
    </row>
    <row r="6454" spans="1:10" x14ac:dyDescent="0.35">
      <c r="A6454" t="str">
        <f t="shared" si="101"/>
        <v/>
      </c>
      <c r="B6454" s="36"/>
      <c r="C6454" s="31"/>
      <c r="D6454" s="31"/>
      <c r="E6454" s="31"/>
      <c r="F6454" s="32"/>
      <c r="G6454" s="33"/>
      <c r="H6454" s="34"/>
      <c r="I6454" s="34"/>
      <c r="J6454" s="34"/>
    </row>
    <row r="6455" spans="1:10" x14ac:dyDescent="0.35">
      <c r="A6455" t="str">
        <f t="shared" si="101"/>
        <v/>
      </c>
      <c r="B6455" s="35"/>
      <c r="C6455" s="27"/>
      <c r="D6455" s="27"/>
      <c r="E6455" s="27"/>
      <c r="F6455" s="28"/>
      <c r="G6455" s="29"/>
      <c r="H6455" s="30"/>
      <c r="I6455" s="30"/>
      <c r="J6455" s="30"/>
    </row>
    <row r="6456" spans="1:10" x14ac:dyDescent="0.35">
      <c r="A6456" t="str">
        <f t="shared" si="101"/>
        <v/>
      </c>
      <c r="B6456" s="36"/>
      <c r="C6456" s="31"/>
      <c r="D6456" s="31"/>
      <c r="E6456" s="31"/>
      <c r="F6456" s="32"/>
      <c r="G6456" s="33"/>
      <c r="H6456" s="34"/>
      <c r="I6456" s="34"/>
      <c r="J6456" s="34"/>
    </row>
    <row r="6457" spans="1:10" x14ac:dyDescent="0.35">
      <c r="A6457" t="str">
        <f t="shared" si="101"/>
        <v/>
      </c>
      <c r="B6457" s="35"/>
      <c r="C6457" s="27"/>
      <c r="D6457" s="27"/>
      <c r="E6457" s="27"/>
      <c r="F6457" s="28"/>
      <c r="G6457" s="29"/>
      <c r="H6457" s="30"/>
      <c r="I6457" s="30"/>
      <c r="J6457" s="30"/>
    </row>
    <row r="6458" spans="1:10" x14ac:dyDescent="0.35">
      <c r="A6458" t="str">
        <f t="shared" si="101"/>
        <v/>
      </c>
      <c r="B6458" s="36"/>
      <c r="C6458" s="31"/>
      <c r="D6458" s="31"/>
      <c r="E6458" s="31"/>
      <c r="F6458" s="32"/>
      <c r="G6458" s="33"/>
      <c r="H6458" s="34"/>
      <c r="I6458" s="34"/>
      <c r="J6458" s="34"/>
    </row>
    <row r="6459" spans="1:10" x14ac:dyDescent="0.35">
      <c r="A6459" t="str">
        <f t="shared" si="101"/>
        <v/>
      </c>
      <c r="B6459" s="35"/>
      <c r="C6459" s="27"/>
      <c r="D6459" s="27"/>
      <c r="E6459" s="27"/>
      <c r="F6459" s="28"/>
      <c r="G6459" s="29"/>
      <c r="H6459" s="30"/>
      <c r="I6459" s="30"/>
      <c r="J6459" s="30"/>
    </row>
    <row r="6460" spans="1:10" x14ac:dyDescent="0.35">
      <c r="A6460" t="str">
        <f t="shared" si="101"/>
        <v/>
      </c>
      <c r="B6460" s="36"/>
      <c r="C6460" s="31"/>
      <c r="D6460" s="31"/>
      <c r="E6460" s="31"/>
      <c r="F6460" s="32"/>
      <c r="G6460" s="33"/>
      <c r="H6460" s="34"/>
      <c r="I6460" s="34"/>
      <c r="J6460" s="34"/>
    </row>
    <row r="6461" spans="1:10" x14ac:dyDescent="0.35">
      <c r="A6461" t="str">
        <f t="shared" si="101"/>
        <v/>
      </c>
      <c r="B6461" s="35"/>
      <c r="C6461" s="27"/>
      <c r="D6461" s="27"/>
      <c r="E6461" s="27"/>
      <c r="F6461" s="28"/>
      <c r="G6461" s="29"/>
      <c r="H6461" s="30"/>
      <c r="I6461" s="30"/>
      <c r="J6461" s="30"/>
    </row>
    <row r="6462" spans="1:10" x14ac:dyDescent="0.35">
      <c r="A6462" t="str">
        <f t="shared" si="101"/>
        <v/>
      </c>
      <c r="B6462" s="36"/>
      <c r="C6462" s="31"/>
      <c r="D6462" s="31"/>
      <c r="E6462" s="31"/>
      <c r="F6462" s="32"/>
      <c r="G6462" s="33"/>
      <c r="H6462" s="34"/>
      <c r="I6462" s="34"/>
      <c r="J6462" s="34"/>
    </row>
    <row r="6463" spans="1:10" x14ac:dyDescent="0.35">
      <c r="A6463" t="str">
        <f t="shared" si="101"/>
        <v/>
      </c>
      <c r="B6463" s="35"/>
      <c r="C6463" s="27"/>
      <c r="D6463" s="27"/>
      <c r="E6463" s="27"/>
      <c r="F6463" s="28"/>
      <c r="G6463" s="29"/>
      <c r="H6463" s="30"/>
      <c r="I6463" s="30"/>
      <c r="J6463" s="30"/>
    </row>
    <row r="6464" spans="1:10" x14ac:dyDescent="0.35">
      <c r="A6464" t="str">
        <f t="shared" si="101"/>
        <v/>
      </c>
      <c r="B6464" s="36"/>
      <c r="C6464" s="31"/>
      <c r="D6464" s="31"/>
      <c r="E6464" s="31"/>
      <c r="F6464" s="32"/>
      <c r="G6464" s="33"/>
      <c r="H6464" s="34"/>
      <c r="I6464" s="34"/>
      <c r="J6464" s="34"/>
    </row>
    <row r="6465" spans="1:10" x14ac:dyDescent="0.35">
      <c r="A6465" t="str">
        <f t="shared" si="101"/>
        <v/>
      </c>
      <c r="B6465" s="35"/>
      <c r="C6465" s="27"/>
      <c r="D6465" s="27"/>
      <c r="E6465" s="27"/>
      <c r="F6465" s="28"/>
      <c r="G6465" s="29"/>
      <c r="H6465" s="30"/>
      <c r="I6465" s="30"/>
      <c r="J6465" s="30"/>
    </row>
    <row r="6466" spans="1:10" x14ac:dyDescent="0.35">
      <c r="A6466" t="str">
        <f t="shared" si="101"/>
        <v/>
      </c>
      <c r="B6466" s="36"/>
      <c r="C6466" s="31"/>
      <c r="D6466" s="31"/>
      <c r="E6466" s="31"/>
      <c r="F6466" s="32"/>
      <c r="G6466" s="33"/>
      <c r="H6466" s="34"/>
      <c r="I6466" s="34"/>
      <c r="J6466" s="34"/>
    </row>
    <row r="6467" spans="1:10" x14ac:dyDescent="0.35">
      <c r="A6467" t="str">
        <f t="shared" si="101"/>
        <v/>
      </c>
      <c r="B6467" s="35"/>
      <c r="C6467" s="27"/>
      <c r="D6467" s="27"/>
      <c r="E6467" s="27"/>
      <c r="F6467" s="28"/>
      <c r="G6467" s="29"/>
      <c r="H6467" s="30"/>
      <c r="I6467" s="30"/>
      <c r="J6467" s="30"/>
    </row>
    <row r="6468" spans="1:10" x14ac:dyDescent="0.35">
      <c r="A6468" t="str">
        <f t="shared" si="101"/>
        <v/>
      </c>
      <c r="B6468" s="36"/>
      <c r="C6468" s="31"/>
      <c r="D6468" s="31"/>
      <c r="E6468" s="31"/>
      <c r="F6468" s="32"/>
      <c r="G6468" s="33"/>
      <c r="H6468" s="34"/>
      <c r="I6468" s="34"/>
      <c r="J6468" s="34"/>
    </row>
    <row r="6469" spans="1:10" x14ac:dyDescent="0.35">
      <c r="A6469" t="str">
        <f t="shared" si="101"/>
        <v/>
      </c>
      <c r="B6469" s="35"/>
      <c r="C6469" s="27"/>
      <c r="D6469" s="27"/>
      <c r="E6469" s="27"/>
      <c r="F6469" s="28"/>
      <c r="G6469" s="29"/>
      <c r="H6469" s="30"/>
      <c r="I6469" s="30"/>
      <c r="J6469" s="30"/>
    </row>
    <row r="6470" spans="1:10" x14ac:dyDescent="0.35">
      <c r="A6470" t="str">
        <f t="shared" si="101"/>
        <v/>
      </c>
      <c r="B6470" s="36"/>
      <c r="C6470" s="31"/>
      <c r="D6470" s="31"/>
      <c r="E6470" s="31"/>
      <c r="F6470" s="32"/>
      <c r="G6470" s="33"/>
      <c r="H6470" s="34"/>
      <c r="I6470" s="34"/>
      <c r="J6470" s="34"/>
    </row>
    <row r="6471" spans="1:10" x14ac:dyDescent="0.35">
      <c r="A6471" t="str">
        <f t="shared" si="101"/>
        <v/>
      </c>
      <c r="B6471" s="35"/>
      <c r="C6471" s="27"/>
      <c r="D6471" s="27"/>
      <c r="E6471" s="27"/>
      <c r="F6471" s="28"/>
      <c r="G6471" s="29"/>
      <c r="H6471" s="30"/>
      <c r="I6471" s="30"/>
      <c r="J6471" s="30"/>
    </row>
    <row r="6472" spans="1:10" x14ac:dyDescent="0.35">
      <c r="A6472" t="str">
        <f t="shared" si="101"/>
        <v/>
      </c>
      <c r="B6472" s="36"/>
      <c r="C6472" s="31"/>
      <c r="D6472" s="31"/>
      <c r="E6472" s="31"/>
      <c r="F6472" s="32"/>
      <c r="G6472" s="33"/>
      <c r="H6472" s="34"/>
      <c r="I6472" s="34"/>
      <c r="J6472" s="34"/>
    </row>
    <row r="6473" spans="1:10" x14ac:dyDescent="0.35">
      <c r="A6473" t="str">
        <f t="shared" si="101"/>
        <v/>
      </c>
      <c r="B6473" s="35"/>
      <c r="C6473" s="27"/>
      <c r="D6473" s="27"/>
      <c r="E6473" s="27"/>
      <c r="F6473" s="28"/>
      <c r="G6473" s="29"/>
      <c r="H6473" s="30"/>
      <c r="I6473" s="30"/>
      <c r="J6473" s="30"/>
    </row>
    <row r="6474" spans="1:10" x14ac:dyDescent="0.35">
      <c r="A6474" t="str">
        <f t="shared" si="101"/>
        <v/>
      </c>
      <c r="B6474" s="36"/>
      <c r="C6474" s="31"/>
      <c r="D6474" s="31"/>
      <c r="E6474" s="31"/>
      <c r="F6474" s="32"/>
      <c r="G6474" s="33"/>
      <c r="H6474" s="34"/>
      <c r="I6474" s="34"/>
      <c r="J6474" s="34"/>
    </row>
    <row r="6475" spans="1:10" x14ac:dyDescent="0.35">
      <c r="A6475" t="str">
        <f t="shared" si="101"/>
        <v/>
      </c>
      <c r="B6475" s="35"/>
      <c r="C6475" s="27"/>
      <c r="D6475" s="27"/>
      <c r="E6475" s="27"/>
      <c r="F6475" s="28"/>
      <c r="G6475" s="29"/>
      <c r="H6475" s="30"/>
      <c r="I6475" s="30"/>
      <c r="J6475" s="30"/>
    </row>
    <row r="6476" spans="1:10" x14ac:dyDescent="0.35">
      <c r="A6476" t="str">
        <f t="shared" si="101"/>
        <v/>
      </c>
      <c r="B6476" s="36"/>
      <c r="C6476" s="31"/>
      <c r="D6476" s="31"/>
      <c r="E6476" s="31"/>
      <c r="F6476" s="32"/>
      <c r="G6476" s="33"/>
      <c r="H6476" s="34"/>
      <c r="I6476" s="34"/>
      <c r="J6476" s="34"/>
    </row>
    <row r="6477" spans="1:10" x14ac:dyDescent="0.35">
      <c r="A6477" t="str">
        <f t="shared" si="101"/>
        <v/>
      </c>
      <c r="B6477" s="35"/>
      <c r="C6477" s="27"/>
      <c r="D6477" s="27"/>
      <c r="E6477" s="27"/>
      <c r="F6477" s="28"/>
      <c r="G6477" s="29"/>
      <c r="H6477" s="30"/>
      <c r="I6477" s="30"/>
      <c r="J6477" s="30"/>
    </row>
    <row r="6478" spans="1:10" x14ac:dyDescent="0.35">
      <c r="A6478" t="str">
        <f t="shared" si="101"/>
        <v/>
      </c>
      <c r="B6478" s="36"/>
      <c r="C6478" s="31"/>
      <c r="D6478" s="31"/>
      <c r="E6478" s="31"/>
      <c r="F6478" s="32"/>
      <c r="G6478" s="33"/>
      <c r="H6478" s="34"/>
      <c r="I6478" s="34"/>
      <c r="J6478" s="34"/>
    </row>
    <row r="6479" spans="1:10" x14ac:dyDescent="0.35">
      <c r="A6479" t="str">
        <f t="shared" si="101"/>
        <v/>
      </c>
      <c r="B6479" s="35"/>
      <c r="C6479" s="27"/>
      <c r="D6479" s="27"/>
      <c r="E6479" s="27"/>
      <c r="F6479" s="28"/>
      <c r="G6479" s="29"/>
      <c r="H6479" s="30"/>
      <c r="I6479" s="30"/>
      <c r="J6479" s="30"/>
    </row>
    <row r="6480" spans="1:10" x14ac:dyDescent="0.35">
      <c r="A6480" t="str">
        <f t="shared" si="101"/>
        <v/>
      </c>
      <c r="B6480" s="36"/>
      <c r="C6480" s="31"/>
      <c r="D6480" s="31"/>
      <c r="E6480" s="31"/>
      <c r="F6480" s="32"/>
      <c r="G6480" s="33"/>
      <c r="H6480" s="34"/>
      <c r="I6480" s="34"/>
      <c r="J6480" s="34"/>
    </row>
    <row r="6481" spans="1:10" x14ac:dyDescent="0.35">
      <c r="A6481" t="str">
        <f t="shared" si="101"/>
        <v/>
      </c>
      <c r="B6481" s="35"/>
      <c r="C6481" s="27"/>
      <c r="D6481" s="27"/>
      <c r="E6481" s="27"/>
      <c r="F6481" s="28"/>
      <c r="G6481" s="29"/>
      <c r="H6481" s="30"/>
      <c r="I6481" s="30"/>
      <c r="J6481" s="30"/>
    </row>
    <row r="6482" spans="1:10" x14ac:dyDescent="0.35">
      <c r="A6482" t="str">
        <f t="shared" si="101"/>
        <v/>
      </c>
      <c r="B6482" s="36"/>
      <c r="C6482" s="31"/>
      <c r="D6482" s="31"/>
      <c r="E6482" s="31"/>
      <c r="F6482" s="32"/>
      <c r="G6482" s="33"/>
      <c r="H6482" s="34"/>
      <c r="I6482" s="34"/>
      <c r="J6482" s="34"/>
    </row>
    <row r="6483" spans="1:10" x14ac:dyDescent="0.35">
      <c r="A6483" t="str">
        <f t="shared" ref="A6483:A6546" si="102">CONCATENATE(B6483,C6483,D6483,E6483)</f>
        <v/>
      </c>
      <c r="B6483" s="35"/>
      <c r="C6483" s="27"/>
      <c r="D6483" s="27"/>
      <c r="E6483" s="27"/>
      <c r="F6483" s="28"/>
      <c r="G6483" s="29"/>
      <c r="H6483" s="30"/>
      <c r="I6483" s="30"/>
      <c r="J6483" s="30"/>
    </row>
    <row r="6484" spans="1:10" x14ac:dyDescent="0.35">
      <c r="A6484" t="str">
        <f t="shared" si="102"/>
        <v/>
      </c>
      <c r="B6484" s="36"/>
      <c r="C6484" s="31"/>
      <c r="D6484" s="31"/>
      <c r="E6484" s="31"/>
      <c r="F6484" s="32"/>
      <c r="G6484" s="33"/>
      <c r="H6484" s="34"/>
      <c r="I6484" s="34"/>
      <c r="J6484" s="34"/>
    </row>
    <row r="6485" spans="1:10" x14ac:dyDescent="0.35">
      <c r="A6485" t="str">
        <f t="shared" si="102"/>
        <v/>
      </c>
      <c r="B6485" s="35"/>
      <c r="C6485" s="27"/>
      <c r="D6485" s="27"/>
      <c r="E6485" s="27"/>
      <c r="F6485" s="28"/>
      <c r="G6485" s="29"/>
      <c r="H6485" s="30"/>
      <c r="I6485" s="30"/>
      <c r="J6485" s="30"/>
    </row>
    <row r="6486" spans="1:10" x14ac:dyDescent="0.35">
      <c r="A6486" t="str">
        <f t="shared" si="102"/>
        <v/>
      </c>
      <c r="B6486" s="36"/>
      <c r="C6486" s="31"/>
      <c r="D6486" s="31"/>
      <c r="E6486" s="31"/>
      <c r="F6486" s="32"/>
      <c r="G6486" s="33"/>
      <c r="H6486" s="34"/>
      <c r="I6486" s="34"/>
      <c r="J6486" s="34"/>
    </row>
    <row r="6487" spans="1:10" x14ac:dyDescent="0.35">
      <c r="A6487" t="str">
        <f t="shared" si="102"/>
        <v/>
      </c>
      <c r="B6487" s="35"/>
      <c r="C6487" s="27"/>
      <c r="D6487" s="27"/>
      <c r="E6487" s="27"/>
      <c r="F6487" s="28"/>
      <c r="G6487" s="29"/>
      <c r="H6487" s="30"/>
      <c r="I6487" s="30"/>
      <c r="J6487" s="30"/>
    </row>
    <row r="6488" spans="1:10" x14ac:dyDescent="0.35">
      <c r="A6488" t="str">
        <f t="shared" si="102"/>
        <v/>
      </c>
      <c r="B6488" s="36"/>
      <c r="C6488" s="31"/>
      <c r="D6488" s="31"/>
      <c r="E6488" s="31"/>
      <c r="F6488" s="32"/>
      <c r="G6488" s="33"/>
      <c r="H6488" s="34"/>
      <c r="I6488" s="34"/>
      <c r="J6488" s="34"/>
    </row>
    <row r="6489" spans="1:10" x14ac:dyDescent="0.35">
      <c r="A6489" t="str">
        <f t="shared" si="102"/>
        <v/>
      </c>
      <c r="B6489" s="35"/>
      <c r="C6489" s="27"/>
      <c r="D6489" s="27"/>
      <c r="E6489" s="27"/>
      <c r="F6489" s="28"/>
      <c r="G6489" s="29"/>
      <c r="H6489" s="30"/>
      <c r="I6489" s="30"/>
      <c r="J6489" s="30"/>
    </row>
    <row r="6490" spans="1:10" x14ac:dyDescent="0.35">
      <c r="A6490" t="str">
        <f t="shared" si="102"/>
        <v/>
      </c>
      <c r="B6490" s="36"/>
      <c r="C6490" s="31"/>
      <c r="D6490" s="31"/>
      <c r="E6490" s="31"/>
      <c r="F6490" s="32"/>
      <c r="G6490" s="33"/>
      <c r="H6490" s="34"/>
      <c r="I6490" s="34"/>
      <c r="J6490" s="34"/>
    </row>
    <row r="6491" spans="1:10" x14ac:dyDescent="0.35">
      <c r="A6491" t="str">
        <f t="shared" si="102"/>
        <v/>
      </c>
      <c r="B6491" s="35"/>
      <c r="C6491" s="27"/>
      <c r="D6491" s="27"/>
      <c r="E6491" s="27"/>
      <c r="F6491" s="28"/>
      <c r="G6491" s="29"/>
      <c r="H6491" s="30"/>
      <c r="I6491" s="30"/>
      <c r="J6491" s="30"/>
    </row>
    <row r="6492" spans="1:10" x14ac:dyDescent="0.35">
      <c r="A6492" t="str">
        <f t="shared" si="102"/>
        <v/>
      </c>
      <c r="B6492" s="36"/>
      <c r="C6492" s="31"/>
      <c r="D6492" s="31"/>
      <c r="E6492" s="31"/>
      <c r="F6492" s="32"/>
      <c r="G6492" s="33"/>
      <c r="H6492" s="34"/>
      <c r="I6492" s="34"/>
      <c r="J6492" s="34"/>
    </row>
    <row r="6493" spans="1:10" x14ac:dyDescent="0.35">
      <c r="A6493" t="str">
        <f t="shared" si="102"/>
        <v/>
      </c>
      <c r="B6493" s="35"/>
      <c r="C6493" s="27"/>
      <c r="D6493" s="27"/>
      <c r="E6493" s="27"/>
      <c r="F6493" s="28"/>
      <c r="G6493" s="29"/>
      <c r="H6493" s="30"/>
      <c r="I6493" s="30"/>
      <c r="J6493" s="30"/>
    </row>
    <row r="6494" spans="1:10" x14ac:dyDescent="0.35">
      <c r="A6494" t="str">
        <f t="shared" si="102"/>
        <v/>
      </c>
      <c r="B6494" s="36"/>
      <c r="C6494" s="31"/>
      <c r="D6494" s="31"/>
      <c r="E6494" s="31"/>
      <c r="F6494" s="32"/>
      <c r="G6494" s="33"/>
      <c r="H6494" s="34"/>
      <c r="I6494" s="34"/>
      <c r="J6494" s="34"/>
    </row>
    <row r="6495" spans="1:10" x14ac:dyDescent="0.35">
      <c r="A6495" t="str">
        <f t="shared" si="102"/>
        <v/>
      </c>
      <c r="B6495" s="35"/>
      <c r="C6495" s="27"/>
      <c r="D6495" s="27"/>
      <c r="E6495" s="27"/>
      <c r="F6495" s="28"/>
      <c r="G6495" s="29"/>
      <c r="H6495" s="30"/>
      <c r="I6495" s="30"/>
      <c r="J6495" s="30"/>
    </row>
    <row r="6496" spans="1:10" x14ac:dyDescent="0.35">
      <c r="A6496" t="str">
        <f t="shared" si="102"/>
        <v/>
      </c>
      <c r="B6496" s="36"/>
      <c r="C6496" s="31"/>
      <c r="D6496" s="31"/>
      <c r="E6496" s="31"/>
      <c r="F6496" s="32"/>
      <c r="G6496" s="33"/>
      <c r="H6496" s="34"/>
      <c r="I6496" s="34"/>
      <c r="J6496" s="34"/>
    </row>
    <row r="6497" spans="1:10" x14ac:dyDescent="0.35">
      <c r="A6497" t="str">
        <f t="shared" si="102"/>
        <v/>
      </c>
      <c r="B6497" s="35"/>
      <c r="C6497" s="27"/>
      <c r="D6497" s="27"/>
      <c r="E6497" s="27"/>
      <c r="F6497" s="28"/>
      <c r="G6497" s="29"/>
      <c r="H6497" s="30"/>
      <c r="I6497" s="30"/>
      <c r="J6497" s="30"/>
    </row>
    <row r="6498" spans="1:10" x14ac:dyDescent="0.35">
      <c r="A6498" t="str">
        <f t="shared" si="102"/>
        <v/>
      </c>
      <c r="B6498" s="36"/>
      <c r="C6498" s="31"/>
      <c r="D6498" s="31"/>
      <c r="E6498" s="31"/>
      <c r="F6498" s="32"/>
      <c r="G6498" s="33"/>
      <c r="H6498" s="34"/>
      <c r="I6498" s="34"/>
      <c r="J6498" s="34"/>
    </row>
    <row r="6499" spans="1:10" x14ac:dyDescent="0.35">
      <c r="A6499" t="str">
        <f t="shared" si="102"/>
        <v/>
      </c>
      <c r="B6499" s="35"/>
      <c r="C6499" s="27"/>
      <c r="D6499" s="27"/>
      <c r="E6499" s="27"/>
      <c r="F6499" s="28"/>
      <c r="G6499" s="29"/>
      <c r="H6499" s="30"/>
      <c r="I6499" s="30"/>
      <c r="J6499" s="30"/>
    </row>
    <row r="6500" spans="1:10" x14ac:dyDescent="0.35">
      <c r="A6500" t="str">
        <f t="shared" si="102"/>
        <v/>
      </c>
      <c r="B6500" s="36"/>
      <c r="C6500" s="31"/>
      <c r="D6500" s="31"/>
      <c r="E6500" s="31"/>
      <c r="F6500" s="32"/>
      <c r="G6500" s="33"/>
      <c r="H6500" s="34"/>
      <c r="I6500" s="34"/>
      <c r="J6500" s="34"/>
    </row>
    <row r="6501" spans="1:10" x14ac:dyDescent="0.35">
      <c r="A6501" t="str">
        <f t="shared" si="102"/>
        <v/>
      </c>
      <c r="B6501" s="35"/>
      <c r="C6501" s="27"/>
      <c r="D6501" s="27"/>
      <c r="E6501" s="27"/>
      <c r="F6501" s="28"/>
      <c r="G6501" s="29"/>
      <c r="H6501" s="30"/>
      <c r="I6501" s="30"/>
      <c r="J6501" s="30"/>
    </row>
    <row r="6502" spans="1:10" x14ac:dyDescent="0.35">
      <c r="A6502" t="str">
        <f t="shared" si="102"/>
        <v/>
      </c>
      <c r="B6502" s="36"/>
      <c r="C6502" s="31"/>
      <c r="D6502" s="31"/>
      <c r="E6502" s="31"/>
      <c r="F6502" s="32"/>
      <c r="G6502" s="33"/>
      <c r="H6502" s="34"/>
      <c r="I6502" s="34"/>
      <c r="J6502" s="34"/>
    </row>
    <row r="6503" spans="1:10" x14ac:dyDescent="0.35">
      <c r="A6503" t="str">
        <f t="shared" si="102"/>
        <v/>
      </c>
      <c r="B6503" s="35"/>
      <c r="C6503" s="27"/>
      <c r="D6503" s="27"/>
      <c r="E6503" s="27"/>
      <c r="F6503" s="28"/>
      <c r="G6503" s="29"/>
      <c r="H6503" s="30"/>
      <c r="I6503" s="30"/>
      <c r="J6503" s="30"/>
    </row>
    <row r="6504" spans="1:10" x14ac:dyDescent="0.35">
      <c r="A6504" t="str">
        <f t="shared" si="102"/>
        <v/>
      </c>
      <c r="B6504" s="36"/>
      <c r="C6504" s="31"/>
      <c r="D6504" s="31"/>
      <c r="E6504" s="31"/>
      <c r="F6504" s="32"/>
      <c r="G6504" s="33"/>
      <c r="H6504" s="34"/>
      <c r="I6504" s="34"/>
      <c r="J6504" s="34"/>
    </row>
    <row r="6505" spans="1:10" x14ac:dyDescent="0.35">
      <c r="A6505" t="str">
        <f t="shared" si="102"/>
        <v/>
      </c>
      <c r="B6505" s="35"/>
      <c r="C6505" s="27"/>
      <c r="D6505" s="27"/>
      <c r="E6505" s="27"/>
      <c r="F6505" s="28"/>
      <c r="G6505" s="29"/>
      <c r="H6505" s="30"/>
      <c r="I6505" s="30"/>
      <c r="J6505" s="30"/>
    </row>
    <row r="6506" spans="1:10" x14ac:dyDescent="0.35">
      <c r="A6506" t="str">
        <f t="shared" si="102"/>
        <v/>
      </c>
      <c r="B6506" s="36"/>
      <c r="C6506" s="31"/>
      <c r="D6506" s="31"/>
      <c r="E6506" s="31"/>
      <c r="F6506" s="32"/>
      <c r="G6506" s="33"/>
      <c r="H6506" s="34"/>
      <c r="I6506" s="34"/>
      <c r="J6506" s="34"/>
    </row>
    <row r="6507" spans="1:10" x14ac:dyDescent="0.35">
      <c r="A6507" t="str">
        <f t="shared" si="102"/>
        <v/>
      </c>
      <c r="B6507" s="35"/>
      <c r="C6507" s="27"/>
      <c r="D6507" s="27"/>
      <c r="E6507" s="27"/>
      <c r="F6507" s="28"/>
      <c r="G6507" s="29"/>
      <c r="H6507" s="30"/>
      <c r="I6507" s="30"/>
      <c r="J6507" s="30"/>
    </row>
    <row r="6508" spans="1:10" x14ac:dyDescent="0.35">
      <c r="A6508" t="str">
        <f t="shared" si="102"/>
        <v/>
      </c>
      <c r="B6508" s="36"/>
      <c r="C6508" s="31"/>
      <c r="D6508" s="31"/>
      <c r="E6508" s="31"/>
      <c r="F6508" s="32"/>
      <c r="G6508" s="33"/>
      <c r="H6508" s="34"/>
      <c r="I6508" s="34"/>
      <c r="J6508" s="34"/>
    </row>
    <row r="6509" spans="1:10" x14ac:dyDescent="0.35">
      <c r="A6509" t="str">
        <f t="shared" si="102"/>
        <v/>
      </c>
      <c r="B6509" s="35"/>
      <c r="C6509" s="27"/>
      <c r="D6509" s="27"/>
      <c r="E6509" s="27"/>
      <c r="F6509" s="28"/>
      <c r="G6509" s="29"/>
      <c r="H6509" s="30"/>
      <c r="I6509" s="30"/>
      <c r="J6509" s="30"/>
    </row>
    <row r="6510" spans="1:10" x14ac:dyDescent="0.35">
      <c r="A6510" t="str">
        <f t="shared" si="102"/>
        <v/>
      </c>
      <c r="B6510" s="36"/>
      <c r="C6510" s="31"/>
      <c r="D6510" s="31"/>
      <c r="E6510" s="31"/>
      <c r="F6510" s="32"/>
      <c r="G6510" s="33"/>
      <c r="H6510" s="34"/>
      <c r="I6510" s="34"/>
      <c r="J6510" s="34"/>
    </row>
    <row r="6511" spans="1:10" x14ac:dyDescent="0.35">
      <c r="A6511" t="str">
        <f t="shared" si="102"/>
        <v/>
      </c>
      <c r="B6511" s="35"/>
      <c r="C6511" s="27"/>
      <c r="D6511" s="27"/>
      <c r="E6511" s="27"/>
      <c r="F6511" s="28"/>
      <c r="G6511" s="29"/>
      <c r="H6511" s="30"/>
      <c r="I6511" s="30"/>
      <c r="J6511" s="30"/>
    </row>
    <row r="6512" spans="1:10" x14ac:dyDescent="0.35">
      <c r="A6512" t="str">
        <f t="shared" si="102"/>
        <v/>
      </c>
      <c r="B6512" s="36"/>
      <c r="C6512" s="31"/>
      <c r="D6512" s="31"/>
      <c r="E6512" s="31"/>
      <c r="F6512" s="32"/>
      <c r="G6512" s="33"/>
      <c r="H6512" s="34"/>
      <c r="I6512" s="34"/>
      <c r="J6512" s="34"/>
    </row>
    <row r="6513" spans="1:10" x14ac:dyDescent="0.35">
      <c r="A6513" t="str">
        <f t="shared" si="102"/>
        <v/>
      </c>
      <c r="B6513" s="35"/>
      <c r="C6513" s="27"/>
      <c r="D6513" s="27"/>
      <c r="E6513" s="27"/>
      <c r="F6513" s="28"/>
      <c r="G6513" s="29"/>
      <c r="H6513" s="30"/>
      <c r="I6513" s="30"/>
      <c r="J6513" s="30"/>
    </row>
    <row r="6514" spans="1:10" x14ac:dyDescent="0.35">
      <c r="A6514" t="str">
        <f t="shared" si="102"/>
        <v/>
      </c>
      <c r="B6514" s="36"/>
      <c r="C6514" s="31"/>
      <c r="D6514" s="31"/>
      <c r="E6514" s="31"/>
      <c r="F6514" s="32"/>
      <c r="G6514" s="33"/>
      <c r="H6514" s="34"/>
      <c r="I6514" s="34"/>
      <c r="J6514" s="34"/>
    </row>
    <row r="6515" spans="1:10" x14ac:dyDescent="0.35">
      <c r="A6515" t="str">
        <f t="shared" si="102"/>
        <v/>
      </c>
      <c r="B6515" s="35"/>
      <c r="C6515" s="27"/>
      <c r="D6515" s="27"/>
      <c r="E6515" s="27"/>
      <c r="F6515" s="28"/>
      <c r="G6515" s="29"/>
      <c r="H6515" s="30"/>
      <c r="I6515" s="30"/>
      <c r="J6515" s="30"/>
    </row>
    <row r="6516" spans="1:10" x14ac:dyDescent="0.35">
      <c r="A6516" t="str">
        <f t="shared" si="102"/>
        <v/>
      </c>
      <c r="B6516" s="36"/>
      <c r="C6516" s="31"/>
      <c r="D6516" s="31"/>
      <c r="E6516" s="31"/>
      <c r="F6516" s="32"/>
      <c r="G6516" s="33"/>
      <c r="H6516" s="34"/>
      <c r="I6516" s="34"/>
      <c r="J6516" s="34"/>
    </row>
    <row r="6517" spans="1:10" x14ac:dyDescent="0.35">
      <c r="A6517" t="str">
        <f t="shared" si="102"/>
        <v/>
      </c>
      <c r="B6517" s="35"/>
      <c r="C6517" s="27"/>
      <c r="D6517" s="27"/>
      <c r="E6517" s="27"/>
      <c r="F6517" s="28"/>
      <c r="G6517" s="29"/>
      <c r="H6517" s="30"/>
      <c r="I6517" s="30"/>
      <c r="J6517" s="30"/>
    </row>
    <row r="6518" spans="1:10" x14ac:dyDescent="0.35">
      <c r="A6518" t="str">
        <f t="shared" si="102"/>
        <v/>
      </c>
      <c r="B6518" s="36"/>
      <c r="C6518" s="31"/>
      <c r="D6518" s="31"/>
      <c r="E6518" s="31"/>
      <c r="F6518" s="32"/>
      <c r="G6518" s="33"/>
      <c r="H6518" s="34"/>
      <c r="I6518" s="34"/>
      <c r="J6518" s="34"/>
    </row>
    <row r="6519" spans="1:10" x14ac:dyDescent="0.35">
      <c r="A6519" t="str">
        <f t="shared" si="102"/>
        <v/>
      </c>
      <c r="B6519" s="35"/>
      <c r="C6519" s="27"/>
      <c r="D6519" s="27"/>
      <c r="E6519" s="27"/>
      <c r="F6519" s="28"/>
      <c r="G6519" s="29"/>
      <c r="H6519" s="30"/>
      <c r="I6519" s="30"/>
      <c r="J6519" s="30"/>
    </row>
    <row r="6520" spans="1:10" x14ac:dyDescent="0.35">
      <c r="A6520" t="str">
        <f t="shared" si="102"/>
        <v/>
      </c>
      <c r="B6520" s="36"/>
      <c r="C6520" s="31"/>
      <c r="D6520" s="31"/>
      <c r="E6520" s="31"/>
      <c r="F6520" s="32"/>
      <c r="G6520" s="33"/>
      <c r="H6520" s="34"/>
      <c r="I6520" s="34"/>
      <c r="J6520" s="34"/>
    </row>
    <row r="6521" spans="1:10" x14ac:dyDescent="0.35">
      <c r="A6521" t="str">
        <f t="shared" si="102"/>
        <v/>
      </c>
      <c r="B6521" s="35"/>
      <c r="C6521" s="27"/>
      <c r="D6521" s="27"/>
      <c r="E6521" s="27"/>
      <c r="F6521" s="28"/>
      <c r="G6521" s="29"/>
      <c r="H6521" s="30"/>
      <c r="I6521" s="30"/>
      <c r="J6521" s="30"/>
    </row>
    <row r="6522" spans="1:10" x14ac:dyDescent="0.35">
      <c r="A6522" t="str">
        <f t="shared" si="102"/>
        <v/>
      </c>
      <c r="B6522" s="36"/>
      <c r="C6522" s="31"/>
      <c r="D6522" s="31"/>
      <c r="E6522" s="31"/>
      <c r="F6522" s="32"/>
      <c r="G6522" s="33"/>
      <c r="H6522" s="34"/>
      <c r="I6522" s="34"/>
      <c r="J6522" s="34"/>
    </row>
    <row r="6523" spans="1:10" x14ac:dyDescent="0.35">
      <c r="A6523" t="str">
        <f t="shared" si="102"/>
        <v/>
      </c>
      <c r="B6523" s="35"/>
      <c r="C6523" s="27"/>
      <c r="D6523" s="27"/>
      <c r="E6523" s="27"/>
      <c r="F6523" s="28"/>
      <c r="G6523" s="29"/>
      <c r="H6523" s="30"/>
      <c r="I6523" s="30"/>
      <c r="J6523" s="30"/>
    </row>
    <row r="6524" spans="1:10" x14ac:dyDescent="0.35">
      <c r="A6524" t="str">
        <f t="shared" si="102"/>
        <v/>
      </c>
      <c r="B6524" s="36"/>
      <c r="C6524" s="31"/>
      <c r="D6524" s="31"/>
      <c r="E6524" s="31"/>
      <c r="F6524" s="32"/>
      <c r="G6524" s="33"/>
      <c r="H6524" s="34"/>
      <c r="I6524" s="34"/>
      <c r="J6524" s="34"/>
    </row>
    <row r="6525" spans="1:10" x14ac:dyDescent="0.35">
      <c r="A6525" t="str">
        <f t="shared" si="102"/>
        <v/>
      </c>
      <c r="B6525" s="35"/>
      <c r="C6525" s="27"/>
      <c r="D6525" s="27"/>
      <c r="E6525" s="27"/>
      <c r="F6525" s="28"/>
      <c r="G6525" s="29"/>
      <c r="H6525" s="30"/>
      <c r="I6525" s="30"/>
      <c r="J6525" s="30"/>
    </row>
    <row r="6526" spans="1:10" x14ac:dyDescent="0.35">
      <c r="A6526" t="str">
        <f t="shared" si="102"/>
        <v/>
      </c>
      <c r="B6526" s="36"/>
      <c r="C6526" s="31"/>
      <c r="D6526" s="31"/>
      <c r="E6526" s="31"/>
      <c r="F6526" s="32"/>
      <c r="G6526" s="33"/>
      <c r="H6526" s="34"/>
      <c r="I6526" s="34"/>
      <c r="J6526" s="34"/>
    </row>
    <row r="6527" spans="1:10" x14ac:dyDescent="0.35">
      <c r="A6527" t="str">
        <f t="shared" si="102"/>
        <v/>
      </c>
      <c r="B6527" s="35"/>
      <c r="C6527" s="27"/>
      <c r="D6527" s="27"/>
      <c r="E6527" s="27"/>
      <c r="F6527" s="28"/>
      <c r="G6527" s="29"/>
      <c r="H6527" s="30"/>
      <c r="I6527" s="30"/>
      <c r="J6527" s="30"/>
    </row>
    <row r="6528" spans="1:10" x14ac:dyDescent="0.35">
      <c r="A6528" t="str">
        <f t="shared" si="102"/>
        <v/>
      </c>
      <c r="B6528" s="36"/>
      <c r="C6528" s="31"/>
      <c r="D6528" s="31"/>
      <c r="E6528" s="31"/>
      <c r="F6528" s="32"/>
      <c r="G6528" s="33"/>
      <c r="H6528" s="34"/>
      <c r="I6528" s="34"/>
      <c r="J6528" s="34"/>
    </row>
    <row r="6529" spans="1:10" x14ac:dyDescent="0.35">
      <c r="A6529" t="str">
        <f t="shared" si="102"/>
        <v/>
      </c>
      <c r="B6529" s="35"/>
      <c r="C6529" s="27"/>
      <c r="D6529" s="27"/>
      <c r="E6529" s="27"/>
      <c r="F6529" s="28"/>
      <c r="G6529" s="29"/>
      <c r="H6529" s="30"/>
      <c r="I6529" s="30"/>
      <c r="J6529" s="30"/>
    </row>
    <row r="6530" spans="1:10" x14ac:dyDescent="0.35">
      <c r="A6530" t="str">
        <f t="shared" si="102"/>
        <v/>
      </c>
      <c r="B6530" s="36"/>
      <c r="C6530" s="31"/>
      <c r="D6530" s="31"/>
      <c r="E6530" s="31"/>
      <c r="F6530" s="32"/>
      <c r="G6530" s="33"/>
      <c r="H6530" s="34"/>
      <c r="I6530" s="34"/>
      <c r="J6530" s="34"/>
    </row>
    <row r="6531" spans="1:10" x14ac:dyDescent="0.35">
      <c r="A6531" t="str">
        <f t="shared" si="102"/>
        <v/>
      </c>
      <c r="B6531" s="35"/>
      <c r="C6531" s="27"/>
      <c r="D6531" s="27"/>
      <c r="E6531" s="27"/>
      <c r="F6531" s="28"/>
      <c r="G6531" s="29"/>
      <c r="H6531" s="30"/>
      <c r="I6531" s="30"/>
      <c r="J6531" s="30"/>
    </row>
    <row r="6532" spans="1:10" x14ac:dyDescent="0.35">
      <c r="A6532" t="str">
        <f t="shared" si="102"/>
        <v/>
      </c>
      <c r="B6532" s="36"/>
      <c r="C6532" s="31"/>
      <c r="D6532" s="31"/>
      <c r="E6532" s="31"/>
      <c r="F6532" s="32"/>
      <c r="G6532" s="33"/>
      <c r="H6532" s="34"/>
      <c r="I6532" s="34"/>
      <c r="J6532" s="34"/>
    </row>
    <row r="6533" spans="1:10" x14ac:dyDescent="0.35">
      <c r="A6533" t="str">
        <f t="shared" si="102"/>
        <v/>
      </c>
      <c r="B6533" s="35"/>
      <c r="C6533" s="27"/>
      <c r="D6533" s="27"/>
      <c r="E6533" s="27"/>
      <c r="F6533" s="28"/>
      <c r="G6533" s="29"/>
      <c r="H6533" s="30"/>
      <c r="I6533" s="30"/>
      <c r="J6533" s="30"/>
    </row>
    <row r="6534" spans="1:10" x14ac:dyDescent="0.35">
      <c r="A6534" t="str">
        <f t="shared" si="102"/>
        <v/>
      </c>
      <c r="B6534" s="36"/>
      <c r="C6534" s="31"/>
      <c r="D6534" s="31"/>
      <c r="E6534" s="31"/>
      <c r="F6534" s="32"/>
      <c r="G6534" s="33"/>
      <c r="H6534" s="34"/>
      <c r="I6534" s="34"/>
      <c r="J6534" s="34"/>
    </row>
    <row r="6535" spans="1:10" x14ac:dyDescent="0.35">
      <c r="A6535" t="str">
        <f t="shared" si="102"/>
        <v/>
      </c>
      <c r="B6535" s="35"/>
      <c r="C6535" s="27"/>
      <c r="D6535" s="27"/>
      <c r="E6535" s="27"/>
      <c r="F6535" s="28"/>
      <c r="G6535" s="29"/>
      <c r="H6535" s="30"/>
      <c r="I6535" s="30"/>
      <c r="J6535" s="30"/>
    </row>
    <row r="6536" spans="1:10" x14ac:dyDescent="0.35">
      <c r="A6536" t="str">
        <f t="shared" si="102"/>
        <v/>
      </c>
      <c r="B6536" s="36"/>
      <c r="C6536" s="31"/>
      <c r="D6536" s="31"/>
      <c r="E6536" s="31"/>
      <c r="F6536" s="32"/>
      <c r="G6536" s="33"/>
      <c r="H6536" s="34"/>
      <c r="I6536" s="34"/>
      <c r="J6536" s="34"/>
    </row>
    <row r="6537" spans="1:10" x14ac:dyDescent="0.35">
      <c r="A6537" t="str">
        <f t="shared" si="102"/>
        <v/>
      </c>
      <c r="B6537" s="35"/>
      <c r="C6537" s="27"/>
      <c r="D6537" s="27"/>
      <c r="E6537" s="27"/>
      <c r="F6537" s="28"/>
      <c r="G6537" s="29"/>
      <c r="H6537" s="30"/>
      <c r="I6537" s="30"/>
      <c r="J6537" s="30"/>
    </row>
    <row r="6538" spans="1:10" x14ac:dyDescent="0.35">
      <c r="A6538" t="str">
        <f t="shared" si="102"/>
        <v/>
      </c>
      <c r="B6538" s="36"/>
      <c r="C6538" s="31"/>
      <c r="D6538" s="31"/>
      <c r="E6538" s="31"/>
      <c r="F6538" s="32"/>
      <c r="G6538" s="33"/>
      <c r="H6538" s="34"/>
      <c r="I6538" s="34"/>
      <c r="J6538" s="34"/>
    </row>
    <row r="6539" spans="1:10" x14ac:dyDescent="0.35">
      <c r="A6539" t="str">
        <f t="shared" si="102"/>
        <v/>
      </c>
      <c r="B6539" s="35"/>
      <c r="C6539" s="27"/>
      <c r="D6539" s="27"/>
      <c r="E6539" s="27"/>
      <c r="F6539" s="28"/>
      <c r="G6539" s="29"/>
      <c r="H6539" s="30"/>
      <c r="I6539" s="30"/>
      <c r="J6539" s="30"/>
    </row>
    <row r="6540" spans="1:10" x14ac:dyDescent="0.35">
      <c r="A6540" t="str">
        <f t="shared" si="102"/>
        <v/>
      </c>
      <c r="B6540" s="36"/>
      <c r="C6540" s="31"/>
      <c r="D6540" s="31"/>
      <c r="E6540" s="31"/>
      <c r="F6540" s="32"/>
      <c r="G6540" s="33"/>
      <c r="H6540" s="34"/>
      <c r="I6540" s="34"/>
      <c r="J6540" s="34"/>
    </row>
    <row r="6541" spans="1:10" x14ac:dyDescent="0.35">
      <c r="A6541" t="str">
        <f t="shared" si="102"/>
        <v/>
      </c>
      <c r="B6541" s="35"/>
      <c r="C6541" s="27"/>
      <c r="D6541" s="27"/>
      <c r="E6541" s="27"/>
      <c r="F6541" s="28"/>
      <c r="G6541" s="29"/>
      <c r="H6541" s="30"/>
      <c r="I6541" s="30"/>
      <c r="J6541" s="30"/>
    </row>
    <row r="6542" spans="1:10" x14ac:dyDescent="0.35">
      <c r="A6542" t="str">
        <f t="shared" si="102"/>
        <v/>
      </c>
      <c r="B6542" s="36"/>
      <c r="C6542" s="31"/>
      <c r="D6542" s="31"/>
      <c r="E6542" s="31"/>
      <c r="F6542" s="32"/>
      <c r="G6542" s="33"/>
      <c r="H6542" s="34"/>
      <c r="I6542" s="34"/>
      <c r="J6542" s="34"/>
    </row>
    <row r="6543" spans="1:10" x14ac:dyDescent="0.35">
      <c r="A6543" t="str">
        <f t="shared" si="102"/>
        <v/>
      </c>
      <c r="B6543" s="35"/>
      <c r="C6543" s="27"/>
      <c r="D6543" s="27"/>
      <c r="E6543" s="27"/>
      <c r="F6543" s="28"/>
      <c r="G6543" s="29"/>
      <c r="H6543" s="30"/>
      <c r="I6543" s="30"/>
      <c r="J6543" s="30"/>
    </row>
    <row r="6544" spans="1:10" x14ac:dyDescent="0.35">
      <c r="A6544" t="str">
        <f t="shared" si="102"/>
        <v/>
      </c>
      <c r="B6544" s="36"/>
      <c r="C6544" s="31"/>
      <c r="D6544" s="31"/>
      <c r="E6544" s="31"/>
      <c r="F6544" s="32"/>
      <c r="G6544" s="33"/>
      <c r="H6544" s="34"/>
      <c r="I6544" s="34"/>
      <c r="J6544" s="34"/>
    </row>
    <row r="6545" spans="1:10" x14ac:dyDescent="0.35">
      <c r="A6545" t="str">
        <f t="shared" si="102"/>
        <v/>
      </c>
      <c r="B6545" s="35"/>
      <c r="C6545" s="27"/>
      <c r="D6545" s="27"/>
      <c r="E6545" s="27"/>
      <c r="F6545" s="28"/>
      <c r="G6545" s="29"/>
      <c r="H6545" s="30"/>
      <c r="I6545" s="30"/>
      <c r="J6545" s="30"/>
    </row>
    <row r="6546" spans="1:10" x14ac:dyDescent="0.35">
      <c r="A6546" t="str">
        <f t="shared" si="102"/>
        <v/>
      </c>
      <c r="B6546" s="36"/>
      <c r="C6546" s="31"/>
      <c r="D6546" s="31"/>
      <c r="E6546" s="31"/>
      <c r="F6546" s="32"/>
      <c r="G6546" s="33"/>
      <c r="H6546" s="34"/>
      <c r="I6546" s="34"/>
      <c r="J6546" s="34"/>
    </row>
    <row r="6547" spans="1:10" x14ac:dyDescent="0.35">
      <c r="A6547" t="str">
        <f t="shared" ref="A6547:A6610" si="103">CONCATENATE(B6547,C6547,D6547,E6547)</f>
        <v/>
      </c>
      <c r="B6547" s="35"/>
      <c r="C6547" s="27"/>
      <c r="D6547" s="27"/>
      <c r="E6547" s="27"/>
      <c r="F6547" s="28"/>
      <c r="G6547" s="29"/>
      <c r="H6547" s="30"/>
      <c r="I6547" s="30"/>
      <c r="J6547" s="30"/>
    </row>
    <row r="6548" spans="1:10" x14ac:dyDescent="0.35">
      <c r="A6548" t="str">
        <f t="shared" si="103"/>
        <v/>
      </c>
      <c r="B6548" s="36"/>
      <c r="C6548" s="31"/>
      <c r="D6548" s="31"/>
      <c r="E6548" s="31"/>
      <c r="F6548" s="32"/>
      <c r="G6548" s="33"/>
      <c r="H6548" s="34"/>
      <c r="I6548" s="34"/>
      <c r="J6548" s="34"/>
    </row>
    <row r="6549" spans="1:10" x14ac:dyDescent="0.35">
      <c r="A6549" t="str">
        <f t="shared" si="103"/>
        <v/>
      </c>
      <c r="B6549" s="35"/>
      <c r="C6549" s="27"/>
      <c r="D6549" s="27"/>
      <c r="E6549" s="27"/>
      <c r="F6549" s="28"/>
      <c r="G6549" s="29"/>
      <c r="H6549" s="30"/>
      <c r="I6549" s="30"/>
      <c r="J6549" s="30"/>
    </row>
    <row r="6550" spans="1:10" x14ac:dyDescent="0.35">
      <c r="A6550" t="str">
        <f t="shared" si="103"/>
        <v/>
      </c>
      <c r="B6550" s="36"/>
      <c r="C6550" s="31"/>
      <c r="D6550" s="31"/>
      <c r="E6550" s="31"/>
      <c r="F6550" s="32"/>
      <c r="G6550" s="33"/>
      <c r="H6550" s="34"/>
      <c r="I6550" s="34"/>
      <c r="J6550" s="34"/>
    </row>
    <row r="6551" spans="1:10" x14ac:dyDescent="0.35">
      <c r="A6551" t="str">
        <f t="shared" si="103"/>
        <v/>
      </c>
      <c r="B6551" s="35"/>
      <c r="C6551" s="27"/>
      <c r="D6551" s="27"/>
      <c r="E6551" s="27"/>
      <c r="F6551" s="28"/>
      <c r="G6551" s="29"/>
      <c r="H6551" s="30"/>
      <c r="I6551" s="30"/>
      <c r="J6551" s="30"/>
    </row>
    <row r="6552" spans="1:10" x14ac:dyDescent="0.35">
      <c r="A6552" t="str">
        <f t="shared" si="103"/>
        <v/>
      </c>
      <c r="B6552" s="36"/>
      <c r="C6552" s="31"/>
      <c r="D6552" s="31"/>
      <c r="E6552" s="31"/>
      <c r="F6552" s="32"/>
      <c r="G6552" s="33"/>
      <c r="H6552" s="34"/>
      <c r="I6552" s="34"/>
      <c r="J6552" s="34"/>
    </row>
    <row r="6553" spans="1:10" x14ac:dyDescent="0.35">
      <c r="A6553" t="str">
        <f t="shared" si="103"/>
        <v/>
      </c>
      <c r="B6553" s="35"/>
      <c r="C6553" s="27"/>
      <c r="D6553" s="27"/>
      <c r="E6553" s="27"/>
      <c r="F6553" s="28"/>
      <c r="G6553" s="29"/>
      <c r="H6553" s="30"/>
      <c r="I6553" s="30"/>
      <c r="J6553" s="30"/>
    </row>
    <row r="6554" spans="1:10" x14ac:dyDescent="0.35">
      <c r="A6554" t="str">
        <f t="shared" si="103"/>
        <v/>
      </c>
      <c r="B6554" s="36"/>
      <c r="C6554" s="31"/>
      <c r="D6554" s="31"/>
      <c r="E6554" s="31"/>
      <c r="F6554" s="32"/>
      <c r="G6554" s="33"/>
      <c r="H6554" s="34"/>
      <c r="I6554" s="34"/>
      <c r="J6554" s="34"/>
    </row>
    <row r="6555" spans="1:10" x14ac:dyDescent="0.35">
      <c r="A6555" t="str">
        <f t="shared" si="103"/>
        <v/>
      </c>
      <c r="B6555" s="35"/>
      <c r="C6555" s="27"/>
      <c r="D6555" s="27"/>
      <c r="E6555" s="27"/>
      <c r="F6555" s="28"/>
      <c r="G6555" s="29"/>
      <c r="H6555" s="30"/>
      <c r="I6555" s="30"/>
      <c r="J6555" s="30"/>
    </row>
    <row r="6556" spans="1:10" x14ac:dyDescent="0.35">
      <c r="A6556" t="str">
        <f t="shared" si="103"/>
        <v/>
      </c>
      <c r="B6556" s="36"/>
      <c r="C6556" s="31"/>
      <c r="D6556" s="31"/>
      <c r="E6556" s="31"/>
      <c r="F6556" s="32"/>
      <c r="G6556" s="33"/>
      <c r="H6556" s="34"/>
      <c r="I6556" s="34"/>
      <c r="J6556" s="34"/>
    </row>
    <row r="6557" spans="1:10" x14ac:dyDescent="0.35">
      <c r="A6557" t="str">
        <f t="shared" si="103"/>
        <v/>
      </c>
      <c r="B6557" s="35"/>
      <c r="C6557" s="27"/>
      <c r="D6557" s="27"/>
      <c r="E6557" s="27"/>
      <c r="F6557" s="28"/>
      <c r="G6557" s="29"/>
      <c r="H6557" s="30"/>
      <c r="I6557" s="30"/>
      <c r="J6557" s="30"/>
    </row>
    <row r="6558" spans="1:10" x14ac:dyDescent="0.35">
      <c r="A6558" t="str">
        <f t="shared" si="103"/>
        <v/>
      </c>
      <c r="B6558" s="36"/>
      <c r="C6558" s="31"/>
      <c r="D6558" s="31"/>
      <c r="E6558" s="31"/>
      <c r="F6558" s="32"/>
      <c r="G6558" s="33"/>
      <c r="H6558" s="34"/>
      <c r="I6558" s="34"/>
      <c r="J6558" s="34"/>
    </row>
    <row r="6559" spans="1:10" x14ac:dyDescent="0.35">
      <c r="A6559" t="str">
        <f t="shared" si="103"/>
        <v/>
      </c>
      <c r="B6559" s="35"/>
      <c r="C6559" s="27"/>
      <c r="D6559" s="27"/>
      <c r="E6559" s="27"/>
      <c r="F6559" s="28"/>
      <c r="G6559" s="29"/>
      <c r="H6559" s="30"/>
      <c r="I6559" s="30"/>
      <c r="J6559" s="30"/>
    </row>
    <row r="6560" spans="1:10" x14ac:dyDescent="0.35">
      <c r="A6560" t="str">
        <f t="shared" si="103"/>
        <v/>
      </c>
      <c r="B6560" s="36"/>
      <c r="C6560" s="31"/>
      <c r="D6560" s="31"/>
      <c r="E6560" s="31"/>
      <c r="F6560" s="32"/>
      <c r="G6560" s="33"/>
      <c r="H6560" s="34"/>
      <c r="I6560" s="34"/>
      <c r="J6560" s="34"/>
    </row>
    <row r="6561" spans="1:10" x14ac:dyDescent="0.35">
      <c r="A6561" t="str">
        <f t="shared" si="103"/>
        <v/>
      </c>
      <c r="B6561" s="35"/>
      <c r="C6561" s="27"/>
      <c r="D6561" s="27"/>
      <c r="E6561" s="27"/>
      <c r="F6561" s="28"/>
      <c r="G6561" s="29"/>
      <c r="H6561" s="30"/>
      <c r="I6561" s="30"/>
      <c r="J6561" s="30"/>
    </row>
    <row r="6562" spans="1:10" x14ac:dyDescent="0.35">
      <c r="A6562" t="str">
        <f t="shared" si="103"/>
        <v/>
      </c>
      <c r="B6562" s="36"/>
      <c r="C6562" s="31"/>
      <c r="D6562" s="31"/>
      <c r="E6562" s="31"/>
      <c r="F6562" s="32"/>
      <c r="G6562" s="33"/>
      <c r="H6562" s="34"/>
      <c r="I6562" s="34"/>
      <c r="J6562" s="34"/>
    </row>
    <row r="6563" spans="1:10" x14ac:dyDescent="0.35">
      <c r="A6563" t="str">
        <f t="shared" si="103"/>
        <v/>
      </c>
      <c r="B6563" s="35"/>
      <c r="C6563" s="27"/>
      <c r="D6563" s="27"/>
      <c r="E6563" s="27"/>
      <c r="F6563" s="28"/>
      <c r="G6563" s="29"/>
      <c r="H6563" s="30"/>
      <c r="I6563" s="30"/>
      <c r="J6563" s="30"/>
    </row>
    <row r="6564" spans="1:10" x14ac:dyDescent="0.35">
      <c r="A6564" t="str">
        <f t="shared" si="103"/>
        <v/>
      </c>
      <c r="B6564" s="36"/>
      <c r="C6564" s="31"/>
      <c r="D6564" s="31"/>
      <c r="E6564" s="31"/>
      <c r="F6564" s="32"/>
      <c r="G6564" s="33"/>
      <c r="H6564" s="34"/>
      <c r="I6564" s="34"/>
      <c r="J6564" s="34"/>
    </row>
    <row r="6565" spans="1:10" x14ac:dyDescent="0.35">
      <c r="A6565" t="str">
        <f t="shared" si="103"/>
        <v/>
      </c>
      <c r="B6565" s="35"/>
      <c r="C6565" s="27"/>
      <c r="D6565" s="27"/>
      <c r="E6565" s="27"/>
      <c r="F6565" s="28"/>
      <c r="G6565" s="29"/>
      <c r="H6565" s="30"/>
      <c r="I6565" s="30"/>
      <c r="J6565" s="30"/>
    </row>
    <row r="6566" spans="1:10" x14ac:dyDescent="0.35">
      <c r="A6566" t="str">
        <f t="shared" si="103"/>
        <v/>
      </c>
      <c r="B6566" s="36"/>
      <c r="C6566" s="31"/>
      <c r="D6566" s="31"/>
      <c r="E6566" s="31"/>
      <c r="F6566" s="32"/>
      <c r="G6566" s="33"/>
      <c r="H6566" s="34"/>
      <c r="I6566" s="34"/>
      <c r="J6566" s="34"/>
    </row>
    <row r="6567" spans="1:10" x14ac:dyDescent="0.35">
      <c r="A6567" t="str">
        <f t="shared" si="103"/>
        <v/>
      </c>
      <c r="B6567" s="35"/>
      <c r="C6567" s="27"/>
      <c r="D6567" s="27"/>
      <c r="E6567" s="27"/>
      <c r="F6567" s="28"/>
      <c r="G6567" s="29"/>
      <c r="H6567" s="30"/>
      <c r="I6567" s="30"/>
      <c r="J6567" s="30"/>
    </row>
    <row r="6568" spans="1:10" x14ac:dyDescent="0.35">
      <c r="A6568" t="str">
        <f t="shared" si="103"/>
        <v/>
      </c>
      <c r="B6568" s="36"/>
      <c r="C6568" s="31"/>
      <c r="D6568" s="31"/>
      <c r="E6568" s="31"/>
      <c r="F6568" s="32"/>
      <c r="G6568" s="33"/>
      <c r="H6568" s="34"/>
      <c r="I6568" s="34"/>
      <c r="J6568" s="34"/>
    </row>
    <row r="6569" spans="1:10" x14ac:dyDescent="0.35">
      <c r="A6569" t="str">
        <f t="shared" si="103"/>
        <v/>
      </c>
      <c r="B6569" s="35"/>
      <c r="C6569" s="27"/>
      <c r="D6569" s="27"/>
      <c r="E6569" s="27"/>
      <c r="F6569" s="28"/>
      <c r="G6569" s="29"/>
      <c r="H6569" s="30"/>
      <c r="I6569" s="30"/>
      <c r="J6569" s="30"/>
    </row>
    <row r="6570" spans="1:10" x14ac:dyDescent="0.35">
      <c r="A6570" t="str">
        <f t="shared" si="103"/>
        <v/>
      </c>
      <c r="B6570" s="36"/>
      <c r="C6570" s="31"/>
      <c r="D6570" s="31"/>
      <c r="E6570" s="31"/>
      <c r="F6570" s="32"/>
      <c r="G6570" s="33"/>
      <c r="H6570" s="34"/>
      <c r="I6570" s="34"/>
      <c r="J6570" s="34"/>
    </row>
    <row r="6571" spans="1:10" x14ac:dyDescent="0.35">
      <c r="A6571" t="str">
        <f t="shared" si="103"/>
        <v/>
      </c>
      <c r="B6571" s="35"/>
      <c r="C6571" s="27"/>
      <c r="D6571" s="27"/>
      <c r="E6571" s="27"/>
      <c r="F6571" s="28"/>
      <c r="G6571" s="29"/>
      <c r="H6571" s="30"/>
      <c r="I6571" s="30"/>
      <c r="J6571" s="30"/>
    </row>
    <row r="6572" spans="1:10" x14ac:dyDescent="0.35">
      <c r="A6572" t="str">
        <f t="shared" si="103"/>
        <v/>
      </c>
      <c r="B6572" s="36"/>
      <c r="C6572" s="31"/>
      <c r="D6572" s="31"/>
      <c r="E6572" s="31"/>
      <c r="F6572" s="32"/>
      <c r="G6572" s="33"/>
      <c r="H6572" s="34"/>
      <c r="I6572" s="34"/>
      <c r="J6572" s="34"/>
    </row>
    <row r="6573" spans="1:10" x14ac:dyDescent="0.35">
      <c r="A6573" t="str">
        <f t="shared" si="103"/>
        <v/>
      </c>
      <c r="B6573" s="35"/>
      <c r="C6573" s="27"/>
      <c r="D6573" s="27"/>
      <c r="E6573" s="27"/>
      <c r="F6573" s="28"/>
      <c r="G6573" s="29"/>
      <c r="H6573" s="30"/>
      <c r="I6573" s="30"/>
      <c r="J6573" s="30"/>
    </row>
    <row r="6574" spans="1:10" x14ac:dyDescent="0.35">
      <c r="A6574" t="str">
        <f t="shared" si="103"/>
        <v/>
      </c>
      <c r="B6574" s="36"/>
      <c r="C6574" s="31"/>
      <c r="D6574" s="31"/>
      <c r="E6574" s="31"/>
      <c r="F6574" s="32"/>
      <c r="G6574" s="33"/>
      <c r="H6574" s="34"/>
      <c r="I6574" s="34"/>
      <c r="J6574" s="34"/>
    </row>
    <row r="6575" spans="1:10" x14ac:dyDescent="0.35">
      <c r="A6575" t="str">
        <f t="shared" si="103"/>
        <v/>
      </c>
      <c r="B6575" s="35"/>
      <c r="C6575" s="27"/>
      <c r="D6575" s="27"/>
      <c r="E6575" s="27"/>
      <c r="F6575" s="28"/>
      <c r="G6575" s="29"/>
      <c r="H6575" s="30"/>
      <c r="I6575" s="30"/>
      <c r="J6575" s="30"/>
    </row>
    <row r="6576" spans="1:10" x14ac:dyDescent="0.35">
      <c r="A6576" t="str">
        <f t="shared" si="103"/>
        <v/>
      </c>
      <c r="B6576" s="36"/>
      <c r="C6576" s="31"/>
      <c r="D6576" s="31"/>
      <c r="E6576" s="31"/>
      <c r="F6576" s="32"/>
      <c r="G6576" s="33"/>
      <c r="H6576" s="34"/>
      <c r="I6576" s="34"/>
      <c r="J6576" s="34"/>
    </row>
    <row r="6577" spans="1:10" x14ac:dyDescent="0.35">
      <c r="A6577" t="str">
        <f t="shared" si="103"/>
        <v/>
      </c>
      <c r="B6577" s="35"/>
      <c r="C6577" s="27"/>
      <c r="D6577" s="27"/>
      <c r="E6577" s="27"/>
      <c r="F6577" s="28"/>
      <c r="G6577" s="29"/>
      <c r="H6577" s="30"/>
      <c r="I6577" s="30"/>
      <c r="J6577" s="30"/>
    </row>
    <row r="6578" spans="1:10" x14ac:dyDescent="0.35">
      <c r="A6578" t="str">
        <f t="shared" si="103"/>
        <v/>
      </c>
      <c r="B6578" s="36"/>
      <c r="C6578" s="31"/>
      <c r="D6578" s="31"/>
      <c r="E6578" s="31"/>
      <c r="F6578" s="32"/>
      <c r="G6578" s="33"/>
      <c r="H6578" s="34"/>
      <c r="I6578" s="34"/>
      <c r="J6578" s="34"/>
    </row>
    <row r="6579" spans="1:10" x14ac:dyDescent="0.35">
      <c r="A6579" t="str">
        <f t="shared" si="103"/>
        <v/>
      </c>
      <c r="B6579" s="35"/>
      <c r="C6579" s="27"/>
      <c r="D6579" s="27"/>
      <c r="E6579" s="27"/>
      <c r="F6579" s="28"/>
      <c r="G6579" s="29"/>
      <c r="H6579" s="30"/>
      <c r="I6579" s="30"/>
      <c r="J6579" s="30"/>
    </row>
    <row r="6580" spans="1:10" x14ac:dyDescent="0.35">
      <c r="A6580" t="str">
        <f t="shared" si="103"/>
        <v/>
      </c>
      <c r="B6580" s="36"/>
      <c r="C6580" s="31"/>
      <c r="D6580" s="31"/>
      <c r="E6580" s="31"/>
      <c r="F6580" s="32"/>
      <c r="G6580" s="33"/>
      <c r="H6580" s="34"/>
      <c r="I6580" s="34"/>
      <c r="J6580" s="34"/>
    </row>
    <row r="6581" spans="1:10" x14ac:dyDescent="0.35">
      <c r="A6581" t="str">
        <f t="shared" si="103"/>
        <v/>
      </c>
      <c r="B6581" s="35"/>
      <c r="C6581" s="27"/>
      <c r="D6581" s="27"/>
      <c r="E6581" s="27"/>
      <c r="F6581" s="28"/>
      <c r="G6581" s="29"/>
      <c r="H6581" s="30"/>
      <c r="I6581" s="30"/>
      <c r="J6581" s="30"/>
    </row>
    <row r="6582" spans="1:10" x14ac:dyDescent="0.35">
      <c r="A6582" t="str">
        <f t="shared" si="103"/>
        <v/>
      </c>
      <c r="B6582" s="36"/>
      <c r="C6582" s="31"/>
      <c r="D6582" s="31"/>
      <c r="E6582" s="31"/>
      <c r="F6582" s="32"/>
      <c r="G6582" s="33"/>
      <c r="H6582" s="34"/>
      <c r="I6582" s="34"/>
      <c r="J6582" s="34"/>
    </row>
    <row r="6583" spans="1:10" x14ac:dyDescent="0.35">
      <c r="A6583" t="str">
        <f t="shared" si="103"/>
        <v/>
      </c>
      <c r="B6583" s="35"/>
      <c r="C6583" s="27"/>
      <c r="D6583" s="27"/>
      <c r="E6583" s="27"/>
      <c r="F6583" s="28"/>
      <c r="G6583" s="29"/>
      <c r="H6583" s="30"/>
      <c r="I6583" s="30"/>
      <c r="J6583" s="30"/>
    </row>
    <row r="6584" spans="1:10" x14ac:dyDescent="0.35">
      <c r="A6584" t="str">
        <f t="shared" si="103"/>
        <v/>
      </c>
      <c r="B6584" s="36"/>
      <c r="C6584" s="31"/>
      <c r="D6584" s="31"/>
      <c r="E6584" s="31"/>
      <c r="F6584" s="32"/>
      <c r="G6584" s="33"/>
      <c r="H6584" s="34"/>
      <c r="I6584" s="34"/>
      <c r="J6584" s="34"/>
    </row>
    <row r="6585" spans="1:10" x14ac:dyDescent="0.35">
      <c r="A6585" t="str">
        <f t="shared" si="103"/>
        <v/>
      </c>
      <c r="B6585" s="35"/>
      <c r="C6585" s="27"/>
      <c r="D6585" s="27"/>
      <c r="E6585" s="27"/>
      <c r="F6585" s="28"/>
      <c r="G6585" s="29"/>
      <c r="H6585" s="30"/>
      <c r="I6585" s="30"/>
      <c r="J6585" s="30"/>
    </row>
    <row r="6586" spans="1:10" x14ac:dyDescent="0.35">
      <c r="A6586" t="str">
        <f t="shared" si="103"/>
        <v/>
      </c>
      <c r="B6586" s="36"/>
      <c r="C6586" s="31"/>
      <c r="D6586" s="31"/>
      <c r="E6586" s="31"/>
      <c r="F6586" s="32"/>
      <c r="G6586" s="33"/>
      <c r="H6586" s="34"/>
      <c r="I6586" s="34"/>
      <c r="J6586" s="34"/>
    </row>
    <row r="6587" spans="1:10" x14ac:dyDescent="0.35">
      <c r="A6587" t="str">
        <f t="shared" si="103"/>
        <v/>
      </c>
      <c r="B6587" s="35"/>
      <c r="C6587" s="27"/>
      <c r="D6587" s="27"/>
      <c r="E6587" s="27"/>
      <c r="F6587" s="28"/>
      <c r="G6587" s="29"/>
      <c r="H6587" s="30"/>
      <c r="I6587" s="30"/>
      <c r="J6587" s="30"/>
    </row>
    <row r="6588" spans="1:10" x14ac:dyDescent="0.35">
      <c r="A6588" t="str">
        <f t="shared" si="103"/>
        <v/>
      </c>
      <c r="B6588" s="36"/>
      <c r="C6588" s="31"/>
      <c r="D6588" s="31"/>
      <c r="E6588" s="31"/>
      <c r="F6588" s="32"/>
      <c r="G6588" s="33"/>
      <c r="H6588" s="34"/>
      <c r="I6588" s="34"/>
      <c r="J6588" s="34"/>
    </row>
    <row r="6589" spans="1:10" x14ac:dyDescent="0.35">
      <c r="A6589" t="str">
        <f t="shared" si="103"/>
        <v/>
      </c>
      <c r="B6589" s="35"/>
      <c r="C6589" s="27"/>
      <c r="D6589" s="27"/>
      <c r="E6589" s="27"/>
      <c r="F6589" s="28"/>
      <c r="G6589" s="29"/>
      <c r="H6589" s="30"/>
      <c r="I6589" s="30"/>
      <c r="J6589" s="30"/>
    </row>
    <row r="6590" spans="1:10" x14ac:dyDescent="0.35">
      <c r="A6590" t="str">
        <f t="shared" si="103"/>
        <v/>
      </c>
      <c r="B6590" s="36"/>
      <c r="C6590" s="31"/>
      <c r="D6590" s="31"/>
      <c r="E6590" s="31"/>
      <c r="F6590" s="32"/>
      <c r="G6590" s="33"/>
      <c r="H6590" s="34"/>
      <c r="I6590" s="34"/>
      <c r="J6590" s="34"/>
    </row>
    <row r="6591" spans="1:10" x14ac:dyDescent="0.35">
      <c r="A6591" t="str">
        <f t="shared" si="103"/>
        <v/>
      </c>
      <c r="B6591" s="35"/>
      <c r="C6591" s="27"/>
      <c r="D6591" s="27"/>
      <c r="E6591" s="27"/>
      <c r="F6591" s="28"/>
      <c r="G6591" s="29"/>
      <c r="H6591" s="30"/>
      <c r="I6591" s="30"/>
      <c r="J6591" s="30"/>
    </row>
    <row r="6592" spans="1:10" x14ac:dyDescent="0.35">
      <c r="A6592" t="str">
        <f t="shared" si="103"/>
        <v/>
      </c>
      <c r="B6592" s="36"/>
      <c r="C6592" s="31"/>
      <c r="D6592" s="31"/>
      <c r="E6592" s="31"/>
      <c r="F6592" s="32"/>
      <c r="G6592" s="33"/>
      <c r="H6592" s="34"/>
      <c r="I6592" s="34"/>
      <c r="J6592" s="34"/>
    </row>
    <row r="6593" spans="1:10" x14ac:dyDescent="0.35">
      <c r="A6593" t="str">
        <f t="shared" si="103"/>
        <v/>
      </c>
      <c r="B6593" s="35"/>
      <c r="C6593" s="27"/>
      <c r="D6593" s="27"/>
      <c r="E6593" s="27"/>
      <c r="F6593" s="28"/>
      <c r="G6593" s="29"/>
      <c r="H6593" s="30"/>
      <c r="I6593" s="30"/>
      <c r="J6593" s="30"/>
    </row>
    <row r="6594" spans="1:10" x14ac:dyDescent="0.35">
      <c r="A6594" t="str">
        <f t="shared" si="103"/>
        <v/>
      </c>
      <c r="B6594" s="36"/>
      <c r="C6594" s="31"/>
      <c r="D6594" s="31"/>
      <c r="E6594" s="31"/>
      <c r="F6594" s="32"/>
      <c r="G6594" s="33"/>
      <c r="H6594" s="34"/>
      <c r="I6594" s="34"/>
      <c r="J6594" s="34"/>
    </row>
    <row r="6595" spans="1:10" x14ac:dyDescent="0.35">
      <c r="A6595" t="str">
        <f t="shared" si="103"/>
        <v/>
      </c>
      <c r="B6595" s="35"/>
      <c r="C6595" s="27"/>
      <c r="D6595" s="27"/>
      <c r="E6595" s="27"/>
      <c r="F6595" s="28"/>
      <c r="G6595" s="29"/>
      <c r="H6595" s="30"/>
      <c r="I6595" s="30"/>
      <c r="J6595" s="30"/>
    </row>
    <row r="6596" spans="1:10" x14ac:dyDescent="0.35">
      <c r="A6596" t="str">
        <f t="shared" si="103"/>
        <v/>
      </c>
      <c r="B6596" s="36"/>
      <c r="C6596" s="31"/>
      <c r="D6596" s="31"/>
      <c r="E6596" s="31"/>
      <c r="F6596" s="32"/>
      <c r="G6596" s="33"/>
      <c r="H6596" s="34"/>
      <c r="I6596" s="34"/>
      <c r="J6596" s="34"/>
    </row>
    <row r="6597" spans="1:10" x14ac:dyDescent="0.35">
      <c r="A6597" t="str">
        <f t="shared" si="103"/>
        <v/>
      </c>
      <c r="B6597" s="35"/>
      <c r="C6597" s="27"/>
      <c r="D6597" s="27"/>
      <c r="E6597" s="27"/>
      <c r="F6597" s="28"/>
      <c r="G6597" s="29"/>
      <c r="H6597" s="30"/>
      <c r="I6597" s="30"/>
      <c r="J6597" s="30"/>
    </row>
    <row r="6598" spans="1:10" x14ac:dyDescent="0.35">
      <c r="A6598" t="str">
        <f t="shared" si="103"/>
        <v/>
      </c>
      <c r="B6598" s="36"/>
      <c r="C6598" s="31"/>
      <c r="D6598" s="31"/>
      <c r="E6598" s="31"/>
      <c r="F6598" s="32"/>
      <c r="G6598" s="33"/>
      <c r="H6598" s="34"/>
      <c r="I6598" s="34"/>
      <c r="J6598" s="34"/>
    </row>
    <row r="6599" spans="1:10" x14ac:dyDescent="0.35">
      <c r="A6599" t="str">
        <f t="shared" si="103"/>
        <v/>
      </c>
      <c r="B6599" s="35"/>
      <c r="C6599" s="27"/>
      <c r="D6599" s="27"/>
      <c r="E6599" s="27"/>
      <c r="F6599" s="28"/>
      <c r="G6599" s="29"/>
      <c r="H6599" s="30"/>
      <c r="I6599" s="30"/>
      <c r="J6599" s="30"/>
    </row>
    <row r="6600" spans="1:10" x14ac:dyDescent="0.35">
      <c r="A6600" t="str">
        <f t="shared" si="103"/>
        <v/>
      </c>
      <c r="B6600" s="36"/>
      <c r="C6600" s="31"/>
      <c r="D6600" s="31"/>
      <c r="E6600" s="31"/>
      <c r="F6600" s="32"/>
      <c r="G6600" s="33"/>
      <c r="H6600" s="34"/>
      <c r="I6600" s="34"/>
      <c r="J6600" s="34"/>
    </row>
    <row r="6601" spans="1:10" x14ac:dyDescent="0.35">
      <c r="A6601" t="str">
        <f t="shared" si="103"/>
        <v/>
      </c>
      <c r="B6601" s="35"/>
      <c r="C6601" s="27"/>
      <c r="D6601" s="27"/>
      <c r="E6601" s="27"/>
      <c r="F6601" s="28"/>
      <c r="G6601" s="29"/>
      <c r="H6601" s="30"/>
      <c r="I6601" s="30"/>
      <c r="J6601" s="30"/>
    </row>
    <row r="6602" spans="1:10" x14ac:dyDescent="0.35">
      <c r="A6602" t="str">
        <f t="shared" si="103"/>
        <v/>
      </c>
      <c r="B6602" s="36"/>
      <c r="C6602" s="31"/>
      <c r="D6602" s="31"/>
      <c r="E6602" s="31"/>
      <c r="F6602" s="32"/>
      <c r="G6602" s="33"/>
      <c r="H6602" s="34"/>
      <c r="I6602" s="34"/>
      <c r="J6602" s="34"/>
    </row>
    <row r="6603" spans="1:10" x14ac:dyDescent="0.35">
      <c r="A6603" t="str">
        <f t="shared" si="103"/>
        <v/>
      </c>
      <c r="B6603" s="35"/>
      <c r="C6603" s="27"/>
      <c r="D6603" s="27"/>
      <c r="E6603" s="27"/>
      <c r="F6603" s="28"/>
      <c r="G6603" s="29"/>
      <c r="H6603" s="30"/>
      <c r="I6603" s="30"/>
      <c r="J6603" s="30"/>
    </row>
    <row r="6604" spans="1:10" x14ac:dyDescent="0.35">
      <c r="A6604" t="str">
        <f t="shared" si="103"/>
        <v/>
      </c>
      <c r="B6604" s="36"/>
      <c r="C6604" s="31"/>
      <c r="D6604" s="31"/>
      <c r="E6604" s="31"/>
      <c r="F6604" s="32"/>
      <c r="G6604" s="33"/>
      <c r="H6604" s="34"/>
      <c r="I6604" s="34"/>
      <c r="J6604" s="34"/>
    </row>
    <row r="6605" spans="1:10" x14ac:dyDescent="0.35">
      <c r="A6605" t="str">
        <f t="shared" si="103"/>
        <v/>
      </c>
      <c r="B6605" s="35"/>
      <c r="C6605" s="27"/>
      <c r="D6605" s="27"/>
      <c r="E6605" s="27"/>
      <c r="F6605" s="28"/>
      <c r="G6605" s="29"/>
      <c r="H6605" s="30"/>
      <c r="I6605" s="30"/>
      <c r="J6605" s="30"/>
    </row>
    <row r="6606" spans="1:10" x14ac:dyDescent="0.35">
      <c r="A6606" t="str">
        <f t="shared" si="103"/>
        <v/>
      </c>
      <c r="B6606" s="36"/>
      <c r="C6606" s="31"/>
      <c r="D6606" s="31"/>
      <c r="E6606" s="31"/>
      <c r="F6606" s="32"/>
      <c r="G6606" s="33"/>
      <c r="H6606" s="34"/>
      <c r="I6606" s="34"/>
      <c r="J6606" s="34"/>
    </row>
    <row r="6607" spans="1:10" x14ac:dyDescent="0.35">
      <c r="A6607" t="str">
        <f t="shared" si="103"/>
        <v/>
      </c>
      <c r="B6607" s="35"/>
      <c r="C6607" s="27"/>
      <c r="D6607" s="27"/>
      <c r="E6607" s="27"/>
      <c r="F6607" s="28"/>
      <c r="G6607" s="29"/>
      <c r="H6607" s="30"/>
      <c r="I6607" s="30"/>
      <c r="J6607" s="30"/>
    </row>
    <row r="6608" spans="1:10" x14ac:dyDescent="0.35">
      <c r="A6608" t="str">
        <f t="shared" si="103"/>
        <v/>
      </c>
      <c r="B6608" s="36"/>
      <c r="C6608" s="31"/>
      <c r="D6608" s="31"/>
      <c r="E6608" s="31"/>
      <c r="F6608" s="32"/>
      <c r="G6608" s="33"/>
      <c r="H6608" s="34"/>
      <c r="I6608" s="34"/>
      <c r="J6608" s="34"/>
    </row>
    <row r="6609" spans="1:10" x14ac:dyDescent="0.35">
      <c r="A6609" t="str">
        <f t="shared" si="103"/>
        <v/>
      </c>
      <c r="B6609" s="35"/>
      <c r="C6609" s="27"/>
      <c r="D6609" s="27"/>
      <c r="E6609" s="27"/>
      <c r="F6609" s="28"/>
      <c r="G6609" s="29"/>
      <c r="H6609" s="30"/>
      <c r="I6609" s="30"/>
      <c r="J6609" s="30"/>
    </row>
    <row r="6610" spans="1:10" x14ac:dyDescent="0.35">
      <c r="A6610" t="str">
        <f t="shared" si="103"/>
        <v/>
      </c>
      <c r="B6610" s="36"/>
      <c r="C6610" s="31"/>
      <c r="D6610" s="31"/>
      <c r="E6610" s="31"/>
      <c r="F6610" s="32"/>
      <c r="G6610" s="33"/>
      <c r="H6610" s="34"/>
      <c r="I6610" s="34"/>
      <c r="J6610" s="34"/>
    </row>
    <row r="6611" spans="1:10" x14ac:dyDescent="0.35">
      <c r="A6611" t="str">
        <f t="shared" ref="A6611:A6674" si="104">CONCATENATE(B6611,C6611,D6611,E6611)</f>
        <v/>
      </c>
      <c r="B6611" s="35"/>
      <c r="C6611" s="27"/>
      <c r="D6611" s="27"/>
      <c r="E6611" s="27"/>
      <c r="F6611" s="28"/>
      <c r="G6611" s="29"/>
      <c r="H6611" s="30"/>
      <c r="I6611" s="30"/>
      <c r="J6611" s="30"/>
    </row>
    <row r="6612" spans="1:10" x14ac:dyDescent="0.35">
      <c r="A6612" t="str">
        <f t="shared" si="104"/>
        <v/>
      </c>
      <c r="B6612" s="36"/>
      <c r="C6612" s="31"/>
      <c r="D6612" s="31"/>
      <c r="E6612" s="31"/>
      <c r="F6612" s="32"/>
      <c r="G6612" s="33"/>
      <c r="H6612" s="34"/>
      <c r="I6612" s="34"/>
      <c r="J6612" s="34"/>
    </row>
    <row r="6613" spans="1:10" x14ac:dyDescent="0.35">
      <c r="A6613" t="str">
        <f t="shared" si="104"/>
        <v/>
      </c>
      <c r="B6613" s="35"/>
      <c r="C6613" s="27"/>
      <c r="D6613" s="27"/>
      <c r="E6613" s="27"/>
      <c r="F6613" s="28"/>
      <c r="G6613" s="29"/>
      <c r="H6613" s="30"/>
      <c r="I6613" s="30"/>
      <c r="J6613" s="30"/>
    </row>
    <row r="6614" spans="1:10" x14ac:dyDescent="0.35">
      <c r="A6614" t="str">
        <f t="shared" si="104"/>
        <v/>
      </c>
      <c r="B6614" s="36"/>
      <c r="C6614" s="31"/>
      <c r="D6614" s="31"/>
      <c r="E6614" s="31"/>
      <c r="F6614" s="32"/>
      <c r="G6614" s="33"/>
      <c r="H6614" s="34"/>
      <c r="I6614" s="34"/>
      <c r="J6614" s="34"/>
    </row>
    <row r="6615" spans="1:10" x14ac:dyDescent="0.35">
      <c r="A6615" t="str">
        <f t="shared" si="104"/>
        <v/>
      </c>
      <c r="B6615" s="35"/>
      <c r="C6615" s="27"/>
      <c r="D6615" s="27"/>
      <c r="E6615" s="27"/>
      <c r="F6615" s="28"/>
      <c r="G6615" s="29"/>
      <c r="H6615" s="30"/>
      <c r="I6615" s="30"/>
      <c r="J6615" s="30"/>
    </row>
    <row r="6616" spans="1:10" x14ac:dyDescent="0.35">
      <c r="A6616" t="str">
        <f t="shared" si="104"/>
        <v/>
      </c>
      <c r="B6616" s="36"/>
      <c r="C6616" s="31"/>
      <c r="D6616" s="31"/>
      <c r="E6616" s="31"/>
      <c r="F6616" s="32"/>
      <c r="G6616" s="33"/>
      <c r="H6616" s="34"/>
      <c r="I6616" s="34"/>
      <c r="J6616" s="34"/>
    </row>
    <row r="6617" spans="1:10" x14ac:dyDescent="0.35">
      <c r="A6617" t="str">
        <f t="shared" si="104"/>
        <v/>
      </c>
      <c r="B6617" s="35"/>
      <c r="C6617" s="27"/>
      <c r="D6617" s="27"/>
      <c r="E6617" s="27"/>
      <c r="F6617" s="28"/>
      <c r="G6617" s="29"/>
      <c r="H6617" s="30"/>
      <c r="I6617" s="30"/>
      <c r="J6617" s="30"/>
    </row>
    <row r="6618" spans="1:10" x14ac:dyDescent="0.35">
      <c r="A6618" t="str">
        <f t="shared" si="104"/>
        <v/>
      </c>
      <c r="B6618" s="36"/>
      <c r="C6618" s="31"/>
      <c r="D6618" s="31"/>
      <c r="E6618" s="31"/>
      <c r="F6618" s="32"/>
      <c r="G6618" s="33"/>
      <c r="H6618" s="34"/>
      <c r="I6618" s="34"/>
      <c r="J6618" s="34"/>
    </row>
    <row r="6619" spans="1:10" x14ac:dyDescent="0.35">
      <c r="A6619" t="str">
        <f t="shared" si="104"/>
        <v/>
      </c>
      <c r="B6619" s="35"/>
      <c r="C6619" s="27"/>
      <c r="D6619" s="27"/>
      <c r="E6619" s="27"/>
      <c r="F6619" s="28"/>
      <c r="G6619" s="29"/>
      <c r="H6619" s="30"/>
      <c r="I6619" s="30"/>
      <c r="J6619" s="30"/>
    </row>
    <row r="6620" spans="1:10" x14ac:dyDescent="0.35">
      <c r="A6620" t="str">
        <f t="shared" si="104"/>
        <v/>
      </c>
      <c r="B6620" s="36"/>
      <c r="C6620" s="31"/>
      <c r="D6620" s="31"/>
      <c r="E6620" s="31"/>
      <c r="F6620" s="32"/>
      <c r="G6620" s="33"/>
      <c r="H6620" s="34"/>
      <c r="I6620" s="34"/>
      <c r="J6620" s="34"/>
    </row>
    <row r="6621" spans="1:10" x14ac:dyDescent="0.35">
      <c r="A6621" t="str">
        <f t="shared" si="104"/>
        <v/>
      </c>
      <c r="B6621" s="35"/>
      <c r="C6621" s="27"/>
      <c r="D6621" s="27"/>
      <c r="E6621" s="27"/>
      <c r="F6621" s="28"/>
      <c r="G6621" s="29"/>
      <c r="H6621" s="30"/>
      <c r="I6621" s="30"/>
      <c r="J6621" s="30"/>
    </row>
    <row r="6622" spans="1:10" x14ac:dyDescent="0.35">
      <c r="A6622" t="str">
        <f t="shared" si="104"/>
        <v/>
      </c>
      <c r="B6622" s="36"/>
      <c r="C6622" s="31"/>
      <c r="D6622" s="31"/>
      <c r="E6622" s="31"/>
      <c r="F6622" s="32"/>
      <c r="G6622" s="33"/>
      <c r="H6622" s="34"/>
      <c r="I6622" s="34"/>
      <c r="J6622" s="34"/>
    </row>
    <row r="6623" spans="1:10" x14ac:dyDescent="0.35">
      <c r="A6623" t="str">
        <f t="shared" si="104"/>
        <v/>
      </c>
      <c r="B6623" s="35"/>
      <c r="C6623" s="27"/>
      <c r="D6623" s="27"/>
      <c r="E6623" s="27"/>
      <c r="F6623" s="28"/>
      <c r="G6623" s="29"/>
      <c r="H6623" s="30"/>
      <c r="I6623" s="30"/>
      <c r="J6623" s="30"/>
    </row>
    <row r="6624" spans="1:10" x14ac:dyDescent="0.35">
      <c r="A6624" t="str">
        <f t="shared" si="104"/>
        <v/>
      </c>
      <c r="B6624" s="36"/>
      <c r="C6624" s="31"/>
      <c r="D6624" s="31"/>
      <c r="E6624" s="31"/>
      <c r="F6624" s="32"/>
      <c r="G6624" s="33"/>
      <c r="H6624" s="34"/>
      <c r="I6624" s="34"/>
      <c r="J6624" s="34"/>
    </row>
    <row r="6625" spans="1:10" x14ac:dyDescent="0.35">
      <c r="A6625" t="str">
        <f t="shared" si="104"/>
        <v/>
      </c>
      <c r="B6625" s="35"/>
      <c r="C6625" s="27"/>
      <c r="D6625" s="27"/>
      <c r="E6625" s="27"/>
      <c r="F6625" s="28"/>
      <c r="G6625" s="29"/>
      <c r="H6625" s="30"/>
      <c r="I6625" s="30"/>
      <c r="J6625" s="30"/>
    </row>
    <row r="6626" spans="1:10" x14ac:dyDescent="0.35">
      <c r="A6626" t="str">
        <f t="shared" si="104"/>
        <v/>
      </c>
      <c r="B6626" s="36"/>
      <c r="C6626" s="31"/>
      <c r="D6626" s="31"/>
      <c r="E6626" s="31"/>
      <c r="F6626" s="32"/>
      <c r="G6626" s="33"/>
      <c r="H6626" s="34"/>
      <c r="I6626" s="34"/>
      <c r="J6626" s="34"/>
    </row>
    <row r="6627" spans="1:10" x14ac:dyDescent="0.35">
      <c r="A6627" t="str">
        <f t="shared" si="104"/>
        <v/>
      </c>
      <c r="B6627" s="35"/>
      <c r="C6627" s="27"/>
      <c r="D6627" s="27"/>
      <c r="E6627" s="27"/>
      <c r="F6627" s="28"/>
      <c r="G6627" s="29"/>
      <c r="H6627" s="30"/>
      <c r="I6627" s="30"/>
      <c r="J6627" s="30"/>
    </row>
    <row r="6628" spans="1:10" x14ac:dyDescent="0.35">
      <c r="A6628" t="str">
        <f t="shared" si="104"/>
        <v/>
      </c>
      <c r="B6628" s="36"/>
      <c r="C6628" s="31"/>
      <c r="D6628" s="31"/>
      <c r="E6628" s="31"/>
      <c r="F6628" s="32"/>
      <c r="G6628" s="33"/>
      <c r="H6628" s="34"/>
      <c r="I6628" s="34"/>
      <c r="J6628" s="34"/>
    </row>
    <row r="6629" spans="1:10" x14ac:dyDescent="0.35">
      <c r="A6629" t="str">
        <f t="shared" si="104"/>
        <v/>
      </c>
      <c r="B6629" s="35"/>
      <c r="C6629" s="27"/>
      <c r="D6629" s="27"/>
      <c r="E6629" s="27"/>
      <c r="F6629" s="28"/>
      <c r="G6629" s="29"/>
      <c r="H6629" s="30"/>
      <c r="I6629" s="30"/>
      <c r="J6629" s="30"/>
    </row>
    <row r="6630" spans="1:10" x14ac:dyDescent="0.35">
      <c r="A6630" t="str">
        <f t="shared" si="104"/>
        <v/>
      </c>
      <c r="B6630" s="36"/>
      <c r="C6630" s="31"/>
      <c r="D6630" s="31"/>
      <c r="E6630" s="31"/>
      <c r="F6630" s="32"/>
      <c r="G6630" s="33"/>
      <c r="H6630" s="34"/>
      <c r="I6630" s="34"/>
      <c r="J6630" s="34"/>
    </row>
    <row r="6631" spans="1:10" x14ac:dyDescent="0.35">
      <c r="A6631" t="str">
        <f t="shared" si="104"/>
        <v/>
      </c>
      <c r="B6631" s="35"/>
      <c r="C6631" s="27"/>
      <c r="D6631" s="27"/>
      <c r="E6631" s="27"/>
      <c r="F6631" s="28"/>
      <c r="G6631" s="29"/>
      <c r="H6631" s="30"/>
      <c r="I6631" s="30"/>
      <c r="J6631" s="30"/>
    </row>
    <row r="6632" spans="1:10" x14ac:dyDescent="0.35">
      <c r="A6632" t="str">
        <f t="shared" si="104"/>
        <v/>
      </c>
      <c r="B6632" s="36"/>
      <c r="C6632" s="31"/>
      <c r="D6632" s="31"/>
      <c r="E6632" s="31"/>
      <c r="F6632" s="32"/>
      <c r="G6632" s="33"/>
      <c r="H6632" s="34"/>
      <c r="I6632" s="34"/>
      <c r="J6632" s="34"/>
    </row>
    <row r="6633" spans="1:10" x14ac:dyDescent="0.35">
      <c r="A6633" t="str">
        <f t="shared" si="104"/>
        <v/>
      </c>
      <c r="B6633" s="35"/>
      <c r="C6633" s="27"/>
      <c r="D6633" s="27"/>
      <c r="E6633" s="27"/>
      <c r="F6633" s="28"/>
      <c r="G6633" s="29"/>
      <c r="H6633" s="30"/>
      <c r="I6633" s="30"/>
      <c r="J6633" s="30"/>
    </row>
    <row r="6634" spans="1:10" x14ac:dyDescent="0.35">
      <c r="A6634" t="str">
        <f t="shared" si="104"/>
        <v/>
      </c>
      <c r="B6634" s="36"/>
      <c r="C6634" s="31"/>
      <c r="D6634" s="31"/>
      <c r="E6634" s="31"/>
      <c r="F6634" s="32"/>
      <c r="G6634" s="33"/>
      <c r="H6634" s="34"/>
      <c r="I6634" s="34"/>
      <c r="J6634" s="34"/>
    </row>
    <row r="6635" spans="1:10" x14ac:dyDescent="0.35">
      <c r="A6635" t="str">
        <f t="shared" si="104"/>
        <v/>
      </c>
      <c r="B6635" s="35"/>
      <c r="C6635" s="27"/>
      <c r="D6635" s="27"/>
      <c r="E6635" s="27"/>
      <c r="F6635" s="28"/>
      <c r="G6635" s="29"/>
      <c r="H6635" s="30"/>
      <c r="I6635" s="30"/>
      <c r="J6635" s="30"/>
    </row>
    <row r="6636" spans="1:10" x14ac:dyDescent="0.35">
      <c r="A6636" t="str">
        <f t="shared" si="104"/>
        <v/>
      </c>
      <c r="B6636" s="36"/>
      <c r="C6636" s="31"/>
      <c r="D6636" s="31"/>
      <c r="E6636" s="31"/>
      <c r="F6636" s="32"/>
      <c r="G6636" s="33"/>
      <c r="H6636" s="34"/>
      <c r="I6636" s="34"/>
      <c r="J6636" s="34"/>
    </row>
    <row r="6637" spans="1:10" x14ac:dyDescent="0.35">
      <c r="A6637" t="str">
        <f t="shared" si="104"/>
        <v/>
      </c>
      <c r="B6637" s="35"/>
      <c r="C6637" s="27"/>
      <c r="D6637" s="27"/>
      <c r="E6637" s="27"/>
      <c r="F6637" s="28"/>
      <c r="G6637" s="29"/>
      <c r="H6637" s="30"/>
      <c r="I6637" s="30"/>
      <c r="J6637" s="30"/>
    </row>
    <row r="6638" spans="1:10" x14ac:dyDescent="0.35">
      <c r="A6638" t="str">
        <f t="shared" si="104"/>
        <v/>
      </c>
      <c r="B6638" s="36"/>
      <c r="C6638" s="31"/>
      <c r="D6638" s="31"/>
      <c r="E6638" s="31"/>
      <c r="F6638" s="32"/>
      <c r="G6638" s="33"/>
      <c r="H6638" s="34"/>
      <c r="I6638" s="34"/>
      <c r="J6638" s="34"/>
    </row>
    <row r="6639" spans="1:10" x14ac:dyDescent="0.35">
      <c r="A6639" t="str">
        <f t="shared" si="104"/>
        <v/>
      </c>
      <c r="B6639" s="35"/>
      <c r="C6639" s="27"/>
      <c r="D6639" s="27"/>
      <c r="E6639" s="27"/>
      <c r="F6639" s="28"/>
      <c r="G6639" s="29"/>
      <c r="H6639" s="30"/>
      <c r="I6639" s="30"/>
      <c r="J6639" s="30"/>
    </row>
    <row r="6640" spans="1:10" x14ac:dyDescent="0.35">
      <c r="A6640" t="str">
        <f t="shared" si="104"/>
        <v/>
      </c>
      <c r="B6640" s="36"/>
      <c r="C6640" s="31"/>
      <c r="D6640" s="31"/>
      <c r="E6640" s="31"/>
      <c r="F6640" s="32"/>
      <c r="G6640" s="33"/>
      <c r="H6640" s="34"/>
      <c r="I6640" s="34"/>
      <c r="J6640" s="34"/>
    </row>
    <row r="6641" spans="1:10" x14ac:dyDescent="0.35">
      <c r="A6641" t="str">
        <f t="shared" si="104"/>
        <v/>
      </c>
      <c r="B6641" s="35"/>
      <c r="C6641" s="27"/>
      <c r="D6641" s="27"/>
      <c r="E6641" s="27"/>
      <c r="F6641" s="28"/>
      <c r="G6641" s="29"/>
      <c r="H6641" s="30"/>
      <c r="I6641" s="30"/>
      <c r="J6641" s="30"/>
    </row>
    <row r="6642" spans="1:10" x14ac:dyDescent="0.35">
      <c r="A6642" t="str">
        <f t="shared" si="104"/>
        <v/>
      </c>
      <c r="B6642" s="36"/>
      <c r="C6642" s="31"/>
      <c r="D6642" s="31"/>
      <c r="E6642" s="31"/>
      <c r="F6642" s="32"/>
      <c r="G6642" s="33"/>
      <c r="H6642" s="34"/>
      <c r="I6642" s="34"/>
      <c r="J6642" s="34"/>
    </row>
    <row r="6643" spans="1:10" x14ac:dyDescent="0.35">
      <c r="A6643" t="str">
        <f t="shared" si="104"/>
        <v/>
      </c>
      <c r="B6643" s="35"/>
      <c r="C6643" s="27"/>
      <c r="D6643" s="27"/>
      <c r="E6643" s="27"/>
      <c r="F6643" s="28"/>
      <c r="G6643" s="29"/>
      <c r="H6643" s="30"/>
      <c r="I6643" s="30"/>
      <c r="J6643" s="30"/>
    </row>
    <row r="6644" spans="1:10" x14ac:dyDescent="0.35">
      <c r="A6644" t="str">
        <f t="shared" si="104"/>
        <v/>
      </c>
      <c r="B6644" s="36"/>
      <c r="C6644" s="31"/>
      <c r="D6644" s="31"/>
      <c r="E6644" s="31"/>
      <c r="F6644" s="32"/>
      <c r="G6644" s="33"/>
      <c r="H6644" s="34"/>
      <c r="I6644" s="34"/>
      <c r="J6644" s="34"/>
    </row>
    <row r="6645" spans="1:10" x14ac:dyDescent="0.35">
      <c r="A6645" t="str">
        <f t="shared" si="104"/>
        <v/>
      </c>
      <c r="B6645" s="35"/>
      <c r="C6645" s="27"/>
      <c r="D6645" s="27"/>
      <c r="E6645" s="27"/>
      <c r="F6645" s="28"/>
      <c r="G6645" s="29"/>
      <c r="H6645" s="30"/>
      <c r="I6645" s="30"/>
      <c r="J6645" s="30"/>
    </row>
    <row r="6646" spans="1:10" x14ac:dyDescent="0.35">
      <c r="A6646" t="str">
        <f t="shared" si="104"/>
        <v/>
      </c>
      <c r="B6646" s="36"/>
      <c r="C6646" s="31"/>
      <c r="D6646" s="31"/>
      <c r="E6646" s="31"/>
      <c r="F6646" s="32"/>
      <c r="G6646" s="33"/>
      <c r="H6646" s="34"/>
      <c r="I6646" s="34"/>
      <c r="J6646" s="34"/>
    </row>
    <row r="6647" spans="1:10" x14ac:dyDescent="0.35">
      <c r="A6647" t="str">
        <f t="shared" si="104"/>
        <v/>
      </c>
      <c r="B6647" s="35"/>
      <c r="C6647" s="27"/>
      <c r="D6647" s="27"/>
      <c r="E6647" s="27"/>
      <c r="F6647" s="28"/>
      <c r="G6647" s="29"/>
      <c r="H6647" s="30"/>
      <c r="I6647" s="30"/>
      <c r="J6647" s="30"/>
    </row>
    <row r="6648" spans="1:10" x14ac:dyDescent="0.35">
      <c r="A6648" t="str">
        <f t="shared" si="104"/>
        <v/>
      </c>
      <c r="B6648" s="36"/>
      <c r="C6648" s="31"/>
      <c r="D6648" s="31"/>
      <c r="E6648" s="31"/>
      <c r="F6648" s="32"/>
      <c r="G6648" s="33"/>
      <c r="H6648" s="34"/>
      <c r="I6648" s="34"/>
      <c r="J6648" s="34"/>
    </row>
    <row r="6649" spans="1:10" x14ac:dyDescent="0.35">
      <c r="A6649" t="str">
        <f t="shared" si="104"/>
        <v/>
      </c>
      <c r="B6649" s="35"/>
      <c r="C6649" s="27"/>
      <c r="D6649" s="27"/>
      <c r="E6649" s="27"/>
      <c r="F6649" s="28"/>
      <c r="G6649" s="29"/>
      <c r="H6649" s="30"/>
      <c r="I6649" s="30"/>
      <c r="J6649" s="30"/>
    </row>
    <row r="6650" spans="1:10" x14ac:dyDescent="0.35">
      <c r="A6650" t="str">
        <f t="shared" si="104"/>
        <v/>
      </c>
      <c r="B6650" s="36"/>
      <c r="C6650" s="31"/>
      <c r="D6650" s="31"/>
      <c r="E6650" s="31"/>
      <c r="F6650" s="32"/>
      <c r="G6650" s="33"/>
      <c r="H6650" s="34"/>
      <c r="I6650" s="34"/>
      <c r="J6650" s="34"/>
    </row>
    <row r="6651" spans="1:10" x14ac:dyDescent="0.35">
      <c r="A6651" t="str">
        <f t="shared" si="104"/>
        <v/>
      </c>
      <c r="B6651" s="35"/>
      <c r="C6651" s="27"/>
      <c r="D6651" s="27"/>
      <c r="E6651" s="27"/>
      <c r="F6651" s="28"/>
      <c r="G6651" s="29"/>
      <c r="H6651" s="30"/>
      <c r="I6651" s="30"/>
      <c r="J6651" s="30"/>
    </row>
    <row r="6652" spans="1:10" x14ac:dyDescent="0.35">
      <c r="A6652" t="str">
        <f t="shared" si="104"/>
        <v/>
      </c>
      <c r="B6652" s="36"/>
      <c r="C6652" s="31"/>
      <c r="D6652" s="31"/>
      <c r="E6652" s="31"/>
      <c r="F6652" s="32"/>
      <c r="G6652" s="33"/>
      <c r="H6652" s="34"/>
      <c r="I6652" s="34"/>
      <c r="J6652" s="34"/>
    </row>
    <row r="6653" spans="1:10" x14ac:dyDescent="0.35">
      <c r="A6653" t="str">
        <f t="shared" si="104"/>
        <v/>
      </c>
      <c r="B6653" s="35"/>
      <c r="C6653" s="27"/>
      <c r="D6653" s="27"/>
      <c r="E6653" s="27"/>
      <c r="F6653" s="28"/>
      <c r="G6653" s="29"/>
      <c r="H6653" s="30"/>
      <c r="I6653" s="30"/>
      <c r="J6653" s="30"/>
    </row>
    <row r="6654" spans="1:10" x14ac:dyDescent="0.35">
      <c r="A6654" t="str">
        <f t="shared" si="104"/>
        <v/>
      </c>
      <c r="B6654" s="36"/>
      <c r="C6654" s="31"/>
      <c r="D6654" s="31"/>
      <c r="E6654" s="31"/>
      <c r="F6654" s="32"/>
      <c r="G6654" s="33"/>
      <c r="H6654" s="34"/>
      <c r="I6654" s="34"/>
      <c r="J6654" s="34"/>
    </row>
    <row r="6655" spans="1:10" x14ac:dyDescent="0.35">
      <c r="A6655" t="str">
        <f t="shared" si="104"/>
        <v/>
      </c>
      <c r="B6655" s="35"/>
      <c r="C6655" s="27"/>
      <c r="D6655" s="27"/>
      <c r="E6655" s="27"/>
      <c r="F6655" s="28"/>
      <c r="G6655" s="29"/>
      <c r="H6655" s="30"/>
      <c r="I6655" s="30"/>
      <c r="J6655" s="30"/>
    </row>
    <row r="6656" spans="1:10" x14ac:dyDescent="0.35">
      <c r="A6656" t="str">
        <f t="shared" si="104"/>
        <v/>
      </c>
      <c r="B6656" s="36"/>
      <c r="C6656" s="31"/>
      <c r="D6656" s="31"/>
      <c r="E6656" s="31"/>
      <c r="F6656" s="32"/>
      <c r="G6656" s="33"/>
      <c r="H6656" s="34"/>
      <c r="I6656" s="34"/>
      <c r="J6656" s="34"/>
    </row>
    <row r="6657" spans="1:10" x14ac:dyDescent="0.35">
      <c r="A6657" t="str">
        <f t="shared" si="104"/>
        <v/>
      </c>
      <c r="B6657" s="35"/>
      <c r="C6657" s="27"/>
      <c r="D6657" s="27"/>
      <c r="E6657" s="27"/>
      <c r="F6657" s="28"/>
      <c r="G6657" s="29"/>
      <c r="H6657" s="30"/>
      <c r="I6657" s="30"/>
      <c r="J6657" s="30"/>
    </row>
    <row r="6658" spans="1:10" x14ac:dyDescent="0.35">
      <c r="A6658" t="str">
        <f t="shared" si="104"/>
        <v/>
      </c>
      <c r="B6658" s="36"/>
      <c r="C6658" s="31"/>
      <c r="D6658" s="31"/>
      <c r="E6658" s="31"/>
      <c r="F6658" s="32"/>
      <c r="G6658" s="33"/>
      <c r="H6658" s="34"/>
      <c r="I6658" s="34"/>
      <c r="J6658" s="34"/>
    </row>
    <row r="6659" spans="1:10" x14ac:dyDescent="0.35">
      <c r="A6659" t="str">
        <f t="shared" si="104"/>
        <v/>
      </c>
      <c r="B6659" s="35"/>
      <c r="C6659" s="27"/>
      <c r="D6659" s="27"/>
      <c r="E6659" s="27"/>
      <c r="F6659" s="28"/>
      <c r="G6659" s="29"/>
      <c r="H6659" s="30"/>
      <c r="I6659" s="30"/>
      <c r="J6659" s="30"/>
    </row>
    <row r="6660" spans="1:10" x14ac:dyDescent="0.35">
      <c r="A6660" t="str">
        <f t="shared" si="104"/>
        <v/>
      </c>
      <c r="B6660" s="36"/>
      <c r="C6660" s="31"/>
      <c r="D6660" s="31"/>
      <c r="E6660" s="31"/>
      <c r="F6660" s="32"/>
      <c r="G6660" s="33"/>
      <c r="H6660" s="34"/>
      <c r="I6660" s="34"/>
      <c r="J6660" s="34"/>
    </row>
    <row r="6661" spans="1:10" x14ac:dyDescent="0.35">
      <c r="A6661" t="str">
        <f t="shared" si="104"/>
        <v/>
      </c>
      <c r="B6661" s="35"/>
      <c r="C6661" s="27"/>
      <c r="D6661" s="27"/>
      <c r="E6661" s="27"/>
      <c r="F6661" s="28"/>
      <c r="G6661" s="29"/>
      <c r="H6661" s="30"/>
      <c r="I6661" s="30"/>
      <c r="J6661" s="30"/>
    </row>
    <row r="6662" spans="1:10" x14ac:dyDescent="0.35">
      <c r="A6662" t="str">
        <f t="shared" si="104"/>
        <v/>
      </c>
      <c r="B6662" s="36"/>
      <c r="C6662" s="31"/>
      <c r="D6662" s="31"/>
      <c r="E6662" s="31"/>
      <c r="F6662" s="32"/>
      <c r="G6662" s="33"/>
      <c r="H6662" s="34"/>
      <c r="I6662" s="34"/>
      <c r="J6662" s="34"/>
    </row>
    <row r="6663" spans="1:10" x14ac:dyDescent="0.35">
      <c r="A6663" t="str">
        <f t="shared" si="104"/>
        <v/>
      </c>
      <c r="B6663" s="35"/>
      <c r="C6663" s="27"/>
      <c r="D6663" s="27"/>
      <c r="E6663" s="27"/>
      <c r="F6663" s="28"/>
      <c r="G6663" s="29"/>
      <c r="H6663" s="30"/>
      <c r="I6663" s="30"/>
      <c r="J6663" s="30"/>
    </row>
    <row r="6664" spans="1:10" x14ac:dyDescent="0.35">
      <c r="A6664" t="str">
        <f t="shared" si="104"/>
        <v/>
      </c>
      <c r="B6664" s="36"/>
      <c r="C6664" s="31"/>
      <c r="D6664" s="31"/>
      <c r="E6664" s="31"/>
      <c r="F6664" s="32"/>
      <c r="G6664" s="33"/>
      <c r="H6664" s="34"/>
      <c r="I6664" s="34"/>
      <c r="J6664" s="34"/>
    </row>
    <row r="6665" spans="1:10" x14ac:dyDescent="0.35">
      <c r="A6665" t="str">
        <f t="shared" si="104"/>
        <v/>
      </c>
      <c r="B6665" s="35"/>
      <c r="C6665" s="27"/>
      <c r="D6665" s="27"/>
      <c r="E6665" s="27"/>
      <c r="F6665" s="28"/>
      <c r="G6665" s="29"/>
      <c r="H6665" s="30"/>
      <c r="I6665" s="30"/>
      <c r="J6665" s="30"/>
    </row>
    <row r="6666" spans="1:10" x14ac:dyDescent="0.35">
      <c r="A6666" t="str">
        <f t="shared" si="104"/>
        <v/>
      </c>
      <c r="B6666" s="36"/>
      <c r="C6666" s="31"/>
      <c r="D6666" s="31"/>
      <c r="E6666" s="31"/>
      <c r="F6666" s="32"/>
      <c r="G6666" s="33"/>
      <c r="H6666" s="34"/>
      <c r="I6666" s="34"/>
      <c r="J6666" s="34"/>
    </row>
    <row r="6667" spans="1:10" x14ac:dyDescent="0.35">
      <c r="A6667" t="str">
        <f t="shared" si="104"/>
        <v/>
      </c>
      <c r="B6667" s="35"/>
      <c r="C6667" s="27"/>
      <c r="D6667" s="27"/>
      <c r="E6667" s="27"/>
      <c r="F6667" s="28"/>
      <c r="G6667" s="29"/>
      <c r="H6667" s="30"/>
      <c r="I6667" s="30"/>
      <c r="J6667" s="30"/>
    </row>
    <row r="6668" spans="1:10" x14ac:dyDescent="0.35">
      <c r="A6668" t="str">
        <f t="shared" si="104"/>
        <v/>
      </c>
      <c r="B6668" s="36"/>
      <c r="C6668" s="31"/>
      <c r="D6668" s="31"/>
      <c r="E6668" s="31"/>
      <c r="F6668" s="32"/>
      <c r="G6668" s="33"/>
      <c r="H6668" s="34"/>
      <c r="I6668" s="34"/>
      <c r="J6668" s="34"/>
    </row>
    <row r="6669" spans="1:10" x14ac:dyDescent="0.35">
      <c r="A6669" t="str">
        <f t="shared" si="104"/>
        <v/>
      </c>
      <c r="B6669" s="35"/>
      <c r="C6669" s="27"/>
      <c r="D6669" s="27"/>
      <c r="E6669" s="27"/>
      <c r="F6669" s="28"/>
      <c r="G6669" s="29"/>
      <c r="H6669" s="30"/>
      <c r="I6669" s="30"/>
      <c r="J6669" s="30"/>
    </row>
    <row r="6670" spans="1:10" x14ac:dyDescent="0.35">
      <c r="A6670" t="str">
        <f t="shared" si="104"/>
        <v/>
      </c>
      <c r="B6670" s="36"/>
      <c r="C6670" s="31"/>
      <c r="D6670" s="31"/>
      <c r="E6670" s="31"/>
      <c r="F6670" s="32"/>
      <c r="G6670" s="33"/>
      <c r="H6670" s="34"/>
      <c r="I6670" s="34"/>
      <c r="J6670" s="34"/>
    </row>
    <row r="6671" spans="1:10" x14ac:dyDescent="0.35">
      <c r="A6671" t="str">
        <f t="shared" si="104"/>
        <v/>
      </c>
      <c r="B6671" s="35"/>
      <c r="C6671" s="27"/>
      <c r="D6671" s="27"/>
      <c r="E6671" s="27"/>
      <c r="F6671" s="28"/>
      <c r="G6671" s="29"/>
      <c r="H6671" s="30"/>
      <c r="I6671" s="30"/>
      <c r="J6671" s="30"/>
    </row>
    <row r="6672" spans="1:10" x14ac:dyDescent="0.35">
      <c r="A6672" t="str">
        <f t="shared" si="104"/>
        <v/>
      </c>
      <c r="B6672" s="36"/>
      <c r="C6672" s="31"/>
      <c r="D6672" s="31"/>
      <c r="E6672" s="31"/>
      <c r="F6672" s="32"/>
      <c r="G6672" s="33"/>
      <c r="H6672" s="34"/>
      <c r="I6672" s="34"/>
      <c r="J6672" s="34"/>
    </row>
    <row r="6673" spans="1:10" x14ac:dyDescent="0.35">
      <c r="A6673" t="str">
        <f t="shared" si="104"/>
        <v/>
      </c>
      <c r="B6673" s="35"/>
      <c r="C6673" s="27"/>
      <c r="D6673" s="27"/>
      <c r="E6673" s="27"/>
      <c r="F6673" s="28"/>
      <c r="G6673" s="29"/>
      <c r="H6673" s="30"/>
      <c r="I6673" s="30"/>
      <c r="J6673" s="30"/>
    </row>
    <row r="6674" spans="1:10" x14ac:dyDescent="0.35">
      <c r="A6674" t="str">
        <f t="shared" si="104"/>
        <v/>
      </c>
      <c r="B6674" s="36"/>
      <c r="C6674" s="31"/>
      <c r="D6674" s="31"/>
      <c r="E6674" s="31"/>
      <c r="F6674" s="32"/>
      <c r="G6674" s="33"/>
      <c r="H6674" s="34"/>
      <c r="I6674" s="34"/>
      <c r="J6674" s="34"/>
    </row>
    <row r="6675" spans="1:10" x14ac:dyDescent="0.35">
      <c r="A6675" t="str">
        <f t="shared" ref="A6675:A6738" si="105">CONCATENATE(B6675,C6675,D6675,E6675)</f>
        <v/>
      </c>
      <c r="B6675" s="35"/>
      <c r="C6675" s="27"/>
      <c r="D6675" s="27"/>
      <c r="E6675" s="27"/>
      <c r="F6675" s="28"/>
      <c r="G6675" s="29"/>
      <c r="H6675" s="30"/>
      <c r="I6675" s="30"/>
      <c r="J6675" s="30"/>
    </row>
    <row r="6676" spans="1:10" x14ac:dyDescent="0.35">
      <c r="A6676" t="str">
        <f t="shared" si="105"/>
        <v/>
      </c>
      <c r="B6676" s="36"/>
      <c r="C6676" s="31"/>
      <c r="D6676" s="31"/>
      <c r="E6676" s="31"/>
      <c r="F6676" s="32"/>
      <c r="G6676" s="33"/>
      <c r="H6676" s="34"/>
      <c r="I6676" s="34"/>
      <c r="J6676" s="34"/>
    </row>
    <row r="6677" spans="1:10" x14ac:dyDescent="0.35">
      <c r="A6677" t="str">
        <f t="shared" si="105"/>
        <v/>
      </c>
      <c r="B6677" s="35"/>
      <c r="C6677" s="27"/>
      <c r="D6677" s="27"/>
      <c r="E6677" s="27"/>
      <c r="F6677" s="28"/>
      <c r="G6677" s="29"/>
      <c r="H6677" s="30"/>
      <c r="I6677" s="30"/>
      <c r="J6677" s="30"/>
    </row>
    <row r="6678" spans="1:10" x14ac:dyDescent="0.35">
      <c r="A6678" t="str">
        <f t="shared" si="105"/>
        <v/>
      </c>
      <c r="B6678" s="36"/>
      <c r="C6678" s="31"/>
      <c r="D6678" s="31"/>
      <c r="E6678" s="31"/>
      <c r="F6678" s="32"/>
      <c r="G6678" s="33"/>
      <c r="H6678" s="34"/>
      <c r="I6678" s="34"/>
      <c r="J6678" s="34"/>
    </row>
    <row r="6679" spans="1:10" x14ac:dyDescent="0.35">
      <c r="A6679" t="str">
        <f t="shared" si="105"/>
        <v/>
      </c>
      <c r="B6679" s="35"/>
      <c r="C6679" s="27"/>
      <c r="D6679" s="27"/>
      <c r="E6679" s="27"/>
      <c r="F6679" s="28"/>
      <c r="G6679" s="29"/>
      <c r="H6679" s="30"/>
      <c r="I6679" s="30"/>
      <c r="J6679" s="30"/>
    </row>
    <row r="6680" spans="1:10" x14ac:dyDescent="0.35">
      <c r="A6680" t="str">
        <f t="shared" si="105"/>
        <v/>
      </c>
      <c r="B6680" s="36"/>
      <c r="C6680" s="31"/>
      <c r="D6680" s="31"/>
      <c r="E6680" s="31"/>
      <c r="F6680" s="32"/>
      <c r="G6680" s="33"/>
      <c r="H6680" s="34"/>
      <c r="I6680" s="34"/>
      <c r="J6680" s="34"/>
    </row>
    <row r="6681" spans="1:10" x14ac:dyDescent="0.35">
      <c r="A6681" t="str">
        <f t="shared" si="105"/>
        <v/>
      </c>
      <c r="B6681" s="35"/>
      <c r="C6681" s="27"/>
      <c r="D6681" s="27"/>
      <c r="E6681" s="27"/>
      <c r="F6681" s="28"/>
      <c r="G6681" s="29"/>
      <c r="H6681" s="30"/>
      <c r="I6681" s="30"/>
      <c r="J6681" s="30"/>
    </row>
    <row r="6682" spans="1:10" x14ac:dyDescent="0.35">
      <c r="A6682" t="str">
        <f t="shared" si="105"/>
        <v/>
      </c>
      <c r="B6682" s="36"/>
      <c r="C6682" s="31"/>
      <c r="D6682" s="31"/>
      <c r="E6682" s="31"/>
      <c r="F6682" s="32"/>
      <c r="G6682" s="33"/>
      <c r="H6682" s="34"/>
      <c r="I6682" s="34"/>
      <c r="J6682" s="34"/>
    </row>
    <row r="6683" spans="1:10" x14ac:dyDescent="0.35">
      <c r="A6683" t="str">
        <f t="shared" si="105"/>
        <v/>
      </c>
      <c r="B6683" s="35"/>
      <c r="C6683" s="27"/>
      <c r="D6683" s="27"/>
      <c r="E6683" s="27"/>
      <c r="F6683" s="28"/>
      <c r="G6683" s="29"/>
      <c r="H6683" s="30"/>
      <c r="I6683" s="30"/>
      <c r="J6683" s="30"/>
    </row>
    <row r="6684" spans="1:10" x14ac:dyDescent="0.35">
      <c r="A6684" t="str">
        <f t="shared" si="105"/>
        <v/>
      </c>
      <c r="B6684" s="36"/>
      <c r="C6684" s="31"/>
      <c r="D6684" s="31"/>
      <c r="E6684" s="31"/>
      <c r="F6684" s="32"/>
      <c r="G6684" s="33"/>
      <c r="H6684" s="34"/>
      <c r="I6684" s="34"/>
      <c r="J6684" s="34"/>
    </row>
    <row r="6685" spans="1:10" x14ac:dyDescent="0.35">
      <c r="A6685" t="str">
        <f t="shared" si="105"/>
        <v/>
      </c>
      <c r="B6685" s="35"/>
      <c r="C6685" s="27"/>
      <c r="D6685" s="27"/>
      <c r="E6685" s="27"/>
      <c r="F6685" s="28"/>
      <c r="G6685" s="29"/>
      <c r="H6685" s="30"/>
      <c r="I6685" s="30"/>
      <c r="J6685" s="30"/>
    </row>
    <row r="6686" spans="1:10" x14ac:dyDescent="0.35">
      <c r="A6686" t="str">
        <f t="shared" si="105"/>
        <v/>
      </c>
      <c r="B6686" s="36"/>
      <c r="C6686" s="31"/>
      <c r="D6686" s="31"/>
      <c r="E6686" s="31"/>
      <c r="F6686" s="32"/>
      <c r="G6686" s="33"/>
      <c r="H6686" s="34"/>
      <c r="I6686" s="34"/>
      <c r="J6686" s="34"/>
    </row>
    <row r="6687" spans="1:10" x14ac:dyDescent="0.35">
      <c r="A6687" t="str">
        <f t="shared" si="105"/>
        <v/>
      </c>
      <c r="B6687" s="35"/>
      <c r="C6687" s="27"/>
      <c r="D6687" s="27"/>
      <c r="E6687" s="27"/>
      <c r="F6687" s="28"/>
      <c r="G6687" s="29"/>
      <c r="H6687" s="30"/>
      <c r="I6687" s="30"/>
      <c r="J6687" s="30"/>
    </row>
    <row r="6688" spans="1:10" x14ac:dyDescent="0.35">
      <c r="A6688" t="str">
        <f t="shared" si="105"/>
        <v/>
      </c>
      <c r="B6688" s="36"/>
      <c r="C6688" s="31"/>
      <c r="D6688" s="31"/>
      <c r="E6688" s="31"/>
      <c r="F6688" s="32"/>
      <c r="G6688" s="33"/>
      <c r="H6688" s="34"/>
      <c r="I6688" s="34"/>
      <c r="J6688" s="34"/>
    </row>
    <row r="6689" spans="1:10" x14ac:dyDescent="0.35">
      <c r="A6689" t="str">
        <f t="shared" si="105"/>
        <v/>
      </c>
      <c r="B6689" s="35"/>
      <c r="C6689" s="27"/>
      <c r="D6689" s="27"/>
      <c r="E6689" s="27"/>
      <c r="F6689" s="28"/>
      <c r="G6689" s="29"/>
      <c r="H6689" s="30"/>
      <c r="I6689" s="30"/>
      <c r="J6689" s="30"/>
    </row>
    <row r="6690" spans="1:10" x14ac:dyDescent="0.35">
      <c r="A6690" t="str">
        <f t="shared" si="105"/>
        <v/>
      </c>
      <c r="B6690" s="36"/>
      <c r="C6690" s="31"/>
      <c r="D6690" s="31"/>
      <c r="E6690" s="31"/>
      <c r="F6690" s="32"/>
      <c r="G6690" s="33"/>
      <c r="H6690" s="34"/>
      <c r="I6690" s="34"/>
      <c r="J6690" s="34"/>
    </row>
    <row r="6691" spans="1:10" x14ac:dyDescent="0.35">
      <c r="A6691" t="str">
        <f t="shared" si="105"/>
        <v/>
      </c>
      <c r="B6691" s="35"/>
      <c r="C6691" s="27"/>
      <c r="D6691" s="27"/>
      <c r="E6691" s="27"/>
      <c r="F6691" s="28"/>
      <c r="G6691" s="29"/>
      <c r="H6691" s="30"/>
      <c r="I6691" s="30"/>
      <c r="J6691" s="30"/>
    </row>
    <row r="6692" spans="1:10" x14ac:dyDescent="0.35">
      <c r="A6692" t="str">
        <f t="shared" si="105"/>
        <v/>
      </c>
      <c r="B6692" s="36"/>
      <c r="C6692" s="31"/>
      <c r="D6692" s="31"/>
      <c r="E6692" s="31"/>
      <c r="F6692" s="32"/>
      <c r="G6692" s="33"/>
      <c r="H6692" s="34"/>
      <c r="I6692" s="34"/>
      <c r="J6692" s="34"/>
    </row>
    <row r="6693" spans="1:10" x14ac:dyDescent="0.35">
      <c r="A6693" t="str">
        <f t="shared" si="105"/>
        <v/>
      </c>
      <c r="B6693" s="35"/>
      <c r="C6693" s="27"/>
      <c r="D6693" s="27"/>
      <c r="E6693" s="27"/>
      <c r="F6693" s="28"/>
      <c r="G6693" s="29"/>
      <c r="H6693" s="30"/>
      <c r="I6693" s="30"/>
      <c r="J6693" s="30"/>
    </row>
    <row r="6694" spans="1:10" x14ac:dyDescent="0.35">
      <c r="A6694" t="str">
        <f t="shared" si="105"/>
        <v/>
      </c>
      <c r="B6694" s="36"/>
      <c r="C6694" s="31"/>
      <c r="D6694" s="31"/>
      <c r="E6694" s="31"/>
      <c r="F6694" s="32"/>
      <c r="G6694" s="33"/>
      <c r="H6694" s="34"/>
      <c r="I6694" s="34"/>
      <c r="J6694" s="34"/>
    </row>
    <row r="6695" spans="1:10" x14ac:dyDescent="0.35">
      <c r="A6695" t="str">
        <f t="shared" si="105"/>
        <v/>
      </c>
      <c r="B6695" s="35"/>
      <c r="C6695" s="27"/>
      <c r="D6695" s="27"/>
      <c r="E6695" s="27"/>
      <c r="F6695" s="28"/>
      <c r="G6695" s="29"/>
      <c r="H6695" s="30"/>
      <c r="I6695" s="30"/>
      <c r="J6695" s="30"/>
    </row>
    <row r="6696" spans="1:10" x14ac:dyDescent="0.35">
      <c r="A6696" t="str">
        <f t="shared" si="105"/>
        <v/>
      </c>
      <c r="B6696" s="36"/>
      <c r="C6696" s="31"/>
      <c r="D6696" s="31"/>
      <c r="E6696" s="31"/>
      <c r="F6696" s="32"/>
      <c r="G6696" s="33"/>
      <c r="H6696" s="34"/>
      <c r="I6696" s="34"/>
      <c r="J6696" s="34"/>
    </row>
    <row r="6697" spans="1:10" x14ac:dyDescent="0.35">
      <c r="A6697" t="str">
        <f t="shared" si="105"/>
        <v/>
      </c>
      <c r="B6697" s="35"/>
      <c r="C6697" s="27"/>
      <c r="D6697" s="27"/>
      <c r="E6697" s="27"/>
      <c r="F6697" s="28"/>
      <c r="G6697" s="29"/>
      <c r="H6697" s="30"/>
      <c r="I6697" s="30"/>
      <c r="J6697" s="30"/>
    </row>
    <row r="6698" spans="1:10" x14ac:dyDescent="0.35">
      <c r="A6698" t="str">
        <f t="shared" si="105"/>
        <v/>
      </c>
      <c r="B6698" s="36"/>
      <c r="C6698" s="31"/>
      <c r="D6698" s="31"/>
      <c r="E6698" s="31"/>
      <c r="F6698" s="32"/>
      <c r="G6698" s="33"/>
      <c r="H6698" s="34"/>
      <c r="I6698" s="34"/>
      <c r="J6698" s="34"/>
    </row>
    <row r="6699" spans="1:10" x14ac:dyDescent="0.35">
      <c r="A6699" t="str">
        <f t="shared" si="105"/>
        <v/>
      </c>
      <c r="B6699" s="35"/>
      <c r="C6699" s="27"/>
      <c r="D6699" s="27"/>
      <c r="E6699" s="27"/>
      <c r="F6699" s="28"/>
      <c r="G6699" s="29"/>
      <c r="H6699" s="30"/>
      <c r="I6699" s="30"/>
      <c r="J6699" s="30"/>
    </row>
    <row r="6700" spans="1:10" x14ac:dyDescent="0.35">
      <c r="A6700" t="str">
        <f t="shared" si="105"/>
        <v/>
      </c>
      <c r="B6700" s="36"/>
      <c r="C6700" s="31"/>
      <c r="D6700" s="31"/>
      <c r="E6700" s="31"/>
      <c r="F6700" s="32"/>
      <c r="G6700" s="33"/>
      <c r="H6700" s="34"/>
      <c r="I6700" s="34"/>
      <c r="J6700" s="34"/>
    </row>
    <row r="6701" spans="1:10" x14ac:dyDescent="0.35">
      <c r="A6701" t="str">
        <f t="shared" si="105"/>
        <v/>
      </c>
      <c r="B6701" s="35"/>
      <c r="C6701" s="27"/>
      <c r="D6701" s="27"/>
      <c r="E6701" s="27"/>
      <c r="F6701" s="28"/>
      <c r="G6701" s="29"/>
      <c r="H6701" s="30"/>
      <c r="I6701" s="30"/>
      <c r="J6701" s="30"/>
    </row>
    <row r="6702" spans="1:10" x14ac:dyDescent="0.35">
      <c r="A6702" t="str">
        <f t="shared" si="105"/>
        <v/>
      </c>
      <c r="B6702" s="35"/>
      <c r="C6702" s="27"/>
      <c r="D6702" s="27"/>
      <c r="E6702" s="27"/>
      <c r="F6702" s="28"/>
      <c r="G6702" s="29"/>
      <c r="H6702" s="30"/>
      <c r="I6702" s="30"/>
      <c r="J6702" s="30"/>
    </row>
    <row r="6703" spans="1:10" x14ac:dyDescent="0.35">
      <c r="A6703" t="str">
        <f t="shared" si="105"/>
        <v/>
      </c>
      <c r="B6703" s="36"/>
      <c r="C6703" s="31"/>
      <c r="D6703" s="31"/>
      <c r="E6703" s="31"/>
      <c r="F6703" s="32"/>
      <c r="G6703" s="33"/>
      <c r="H6703" s="34"/>
      <c r="I6703" s="34"/>
      <c r="J6703" s="34"/>
    </row>
    <row r="6704" spans="1:10" x14ac:dyDescent="0.35">
      <c r="A6704" t="str">
        <f t="shared" si="105"/>
        <v/>
      </c>
      <c r="B6704" s="35"/>
      <c r="C6704" s="27"/>
      <c r="D6704" s="27"/>
      <c r="E6704" s="27"/>
      <c r="F6704" s="28"/>
      <c r="G6704" s="29"/>
      <c r="H6704" s="30"/>
      <c r="I6704" s="30"/>
      <c r="J6704" s="30"/>
    </row>
    <row r="6705" spans="1:10" x14ac:dyDescent="0.35">
      <c r="A6705" t="str">
        <f t="shared" si="105"/>
        <v/>
      </c>
      <c r="B6705" s="36"/>
      <c r="C6705" s="31"/>
      <c r="D6705" s="31"/>
      <c r="E6705" s="31"/>
      <c r="F6705" s="32"/>
      <c r="G6705" s="33"/>
      <c r="H6705" s="34"/>
      <c r="I6705" s="34"/>
      <c r="J6705" s="34"/>
    </row>
    <row r="6706" spans="1:10" x14ac:dyDescent="0.35">
      <c r="A6706" t="str">
        <f t="shared" si="105"/>
        <v/>
      </c>
      <c r="B6706" s="35"/>
      <c r="C6706" s="27"/>
      <c r="D6706" s="27"/>
      <c r="E6706" s="27"/>
      <c r="F6706" s="28"/>
      <c r="G6706" s="29"/>
      <c r="H6706" s="30"/>
      <c r="I6706" s="30"/>
      <c r="J6706" s="30"/>
    </row>
    <row r="6707" spans="1:10" x14ac:dyDescent="0.35">
      <c r="A6707" t="str">
        <f t="shared" si="105"/>
        <v/>
      </c>
      <c r="B6707" s="36"/>
      <c r="C6707" s="31"/>
      <c r="D6707" s="31"/>
      <c r="E6707" s="31"/>
      <c r="F6707" s="32"/>
      <c r="G6707" s="33"/>
      <c r="H6707" s="34"/>
      <c r="I6707" s="34"/>
      <c r="J6707" s="34"/>
    </row>
    <row r="6708" spans="1:10" x14ac:dyDescent="0.35">
      <c r="A6708" t="str">
        <f t="shared" si="105"/>
        <v/>
      </c>
      <c r="B6708" s="35"/>
      <c r="C6708" s="27"/>
      <c r="D6708" s="27"/>
      <c r="E6708" s="27"/>
      <c r="F6708" s="28"/>
      <c r="G6708" s="29"/>
      <c r="H6708" s="30"/>
      <c r="I6708" s="30"/>
      <c r="J6708" s="30"/>
    </row>
    <row r="6709" spans="1:10" x14ac:dyDescent="0.35">
      <c r="A6709" t="str">
        <f t="shared" si="105"/>
        <v/>
      </c>
      <c r="B6709" s="36"/>
      <c r="C6709" s="31"/>
      <c r="D6709" s="31"/>
      <c r="E6709" s="31"/>
      <c r="F6709" s="32"/>
      <c r="G6709" s="33"/>
      <c r="H6709" s="34"/>
      <c r="I6709" s="34"/>
      <c r="J6709" s="34"/>
    </row>
    <row r="6710" spans="1:10" x14ac:dyDescent="0.35">
      <c r="A6710" t="str">
        <f t="shared" si="105"/>
        <v/>
      </c>
      <c r="B6710" s="35"/>
      <c r="C6710" s="27"/>
      <c r="D6710" s="27"/>
      <c r="E6710" s="27"/>
      <c r="F6710" s="28"/>
      <c r="G6710" s="29"/>
      <c r="H6710" s="30"/>
      <c r="I6710" s="30"/>
      <c r="J6710" s="30"/>
    </row>
    <row r="6711" spans="1:10" x14ac:dyDescent="0.35">
      <c r="A6711" t="str">
        <f t="shared" si="105"/>
        <v/>
      </c>
      <c r="B6711" s="36"/>
      <c r="C6711" s="31"/>
      <c r="D6711" s="31"/>
      <c r="E6711" s="31"/>
      <c r="F6711" s="32"/>
      <c r="G6711" s="33"/>
      <c r="H6711" s="34"/>
      <c r="I6711" s="34"/>
      <c r="J6711" s="34"/>
    </row>
    <row r="6712" spans="1:10" x14ac:dyDescent="0.35">
      <c r="A6712" t="str">
        <f t="shared" si="105"/>
        <v/>
      </c>
      <c r="B6712" s="35"/>
      <c r="C6712" s="27"/>
      <c r="D6712" s="27"/>
      <c r="E6712" s="27"/>
      <c r="F6712" s="28"/>
      <c r="G6712" s="29"/>
      <c r="H6712" s="30"/>
      <c r="I6712" s="30"/>
      <c r="J6712" s="30"/>
    </row>
    <row r="6713" spans="1:10" x14ac:dyDescent="0.35">
      <c r="A6713" t="str">
        <f t="shared" si="105"/>
        <v/>
      </c>
      <c r="B6713" s="36"/>
      <c r="C6713" s="31"/>
      <c r="D6713" s="31"/>
      <c r="E6713" s="31"/>
      <c r="F6713" s="32"/>
      <c r="G6713" s="33"/>
      <c r="H6713" s="34"/>
      <c r="I6713" s="34"/>
      <c r="J6713" s="34"/>
    </row>
    <row r="6714" spans="1:10" x14ac:dyDescent="0.35">
      <c r="A6714" t="str">
        <f t="shared" si="105"/>
        <v/>
      </c>
      <c r="B6714" s="35"/>
      <c r="C6714" s="27"/>
      <c r="D6714" s="27"/>
      <c r="E6714" s="27"/>
      <c r="F6714" s="28"/>
      <c r="G6714" s="29"/>
      <c r="H6714" s="30"/>
      <c r="I6714" s="30"/>
      <c r="J6714" s="30"/>
    </row>
    <row r="6715" spans="1:10" x14ac:dyDescent="0.35">
      <c r="A6715" t="str">
        <f t="shared" si="105"/>
        <v/>
      </c>
      <c r="B6715" s="36"/>
      <c r="C6715" s="31"/>
      <c r="D6715" s="31"/>
      <c r="E6715" s="31"/>
      <c r="F6715" s="32"/>
      <c r="G6715" s="33"/>
      <c r="H6715" s="34"/>
      <c r="I6715" s="34"/>
      <c r="J6715" s="34"/>
    </row>
    <row r="6716" spans="1:10" x14ac:dyDescent="0.35">
      <c r="A6716" t="str">
        <f t="shared" si="105"/>
        <v/>
      </c>
      <c r="B6716" s="35"/>
      <c r="C6716" s="27"/>
      <c r="D6716" s="27"/>
      <c r="E6716" s="27"/>
      <c r="F6716" s="28"/>
      <c r="G6716" s="29"/>
      <c r="H6716" s="30"/>
      <c r="I6716" s="30"/>
      <c r="J6716" s="30"/>
    </row>
    <row r="6717" spans="1:10" x14ac:dyDescent="0.35">
      <c r="A6717" t="str">
        <f t="shared" si="105"/>
        <v/>
      </c>
      <c r="B6717" s="36"/>
      <c r="C6717" s="31"/>
      <c r="D6717" s="31"/>
      <c r="E6717" s="31"/>
      <c r="F6717" s="32"/>
      <c r="G6717" s="33"/>
      <c r="H6717" s="34"/>
      <c r="I6717" s="34"/>
      <c r="J6717" s="34"/>
    </row>
    <row r="6718" spans="1:10" x14ac:dyDescent="0.35">
      <c r="A6718" t="str">
        <f t="shared" si="105"/>
        <v/>
      </c>
      <c r="B6718" s="35"/>
      <c r="C6718" s="27"/>
      <c r="D6718" s="27"/>
      <c r="E6718" s="27"/>
      <c r="F6718" s="28"/>
      <c r="G6718" s="29"/>
      <c r="H6718" s="30"/>
      <c r="I6718" s="30"/>
      <c r="J6718" s="30"/>
    </row>
    <row r="6719" spans="1:10" x14ac:dyDescent="0.35">
      <c r="A6719" t="str">
        <f t="shared" si="105"/>
        <v/>
      </c>
      <c r="B6719" s="36"/>
      <c r="C6719" s="31"/>
      <c r="D6719" s="31"/>
      <c r="E6719" s="31"/>
      <c r="F6719" s="32"/>
      <c r="G6719" s="33"/>
      <c r="H6719" s="34"/>
      <c r="I6719" s="34"/>
      <c r="J6719" s="34"/>
    </row>
    <row r="6720" spans="1:10" x14ac:dyDescent="0.35">
      <c r="A6720" t="str">
        <f t="shared" si="105"/>
        <v/>
      </c>
      <c r="B6720" s="35"/>
      <c r="C6720" s="27"/>
      <c r="D6720" s="27"/>
      <c r="E6720" s="27"/>
      <c r="F6720" s="28"/>
      <c r="G6720" s="29"/>
      <c r="H6720" s="30"/>
      <c r="I6720" s="30"/>
      <c r="J6720" s="30"/>
    </row>
    <row r="6721" spans="1:10" x14ac:dyDescent="0.35">
      <c r="A6721" t="str">
        <f t="shared" si="105"/>
        <v/>
      </c>
      <c r="B6721" s="36"/>
      <c r="C6721" s="31"/>
      <c r="D6721" s="31"/>
      <c r="E6721" s="31"/>
      <c r="F6721" s="32"/>
      <c r="G6721" s="33"/>
      <c r="H6721" s="34"/>
      <c r="I6721" s="34"/>
      <c r="J6721" s="34"/>
    </row>
    <row r="6722" spans="1:10" x14ac:dyDescent="0.35">
      <c r="A6722" t="str">
        <f t="shared" si="105"/>
        <v/>
      </c>
      <c r="B6722" s="35"/>
      <c r="C6722" s="27"/>
      <c r="D6722" s="27"/>
      <c r="E6722" s="27"/>
      <c r="F6722" s="28"/>
      <c r="G6722" s="29"/>
      <c r="H6722" s="30"/>
      <c r="I6722" s="30"/>
      <c r="J6722" s="30"/>
    </row>
    <row r="6723" spans="1:10" x14ac:dyDescent="0.35">
      <c r="A6723" t="str">
        <f t="shared" si="105"/>
        <v/>
      </c>
      <c r="B6723" s="36"/>
      <c r="C6723" s="31"/>
      <c r="D6723" s="31"/>
      <c r="E6723" s="31"/>
      <c r="F6723" s="32"/>
      <c r="G6723" s="33"/>
      <c r="H6723" s="34"/>
      <c r="I6723" s="34"/>
      <c r="J6723" s="34"/>
    </row>
    <row r="6724" spans="1:10" x14ac:dyDescent="0.35">
      <c r="A6724" t="str">
        <f t="shared" si="105"/>
        <v/>
      </c>
      <c r="B6724" s="35"/>
      <c r="C6724" s="27"/>
      <c r="D6724" s="27"/>
      <c r="E6724" s="27"/>
      <c r="F6724" s="28"/>
      <c r="G6724" s="29"/>
      <c r="H6724" s="30"/>
      <c r="I6724" s="30"/>
      <c r="J6724" s="30"/>
    </row>
    <row r="6725" spans="1:10" x14ac:dyDescent="0.35">
      <c r="A6725" t="str">
        <f t="shared" si="105"/>
        <v/>
      </c>
      <c r="B6725" s="36"/>
      <c r="C6725" s="31"/>
      <c r="D6725" s="31"/>
      <c r="E6725" s="31"/>
      <c r="F6725" s="32"/>
      <c r="G6725" s="33"/>
      <c r="H6725" s="34"/>
      <c r="I6725" s="34"/>
      <c r="J6725" s="34"/>
    </row>
    <row r="6726" spans="1:10" x14ac:dyDescent="0.35">
      <c r="A6726" t="str">
        <f t="shared" si="105"/>
        <v/>
      </c>
      <c r="B6726" s="35"/>
      <c r="C6726" s="27"/>
      <c r="D6726" s="27"/>
      <c r="E6726" s="27"/>
      <c r="F6726" s="28"/>
      <c r="G6726" s="29"/>
      <c r="H6726" s="30"/>
      <c r="I6726" s="30"/>
      <c r="J6726" s="30"/>
    </row>
    <row r="6727" spans="1:10" x14ac:dyDescent="0.35">
      <c r="A6727" t="str">
        <f t="shared" si="105"/>
        <v/>
      </c>
      <c r="B6727" s="36"/>
      <c r="C6727" s="31"/>
      <c r="D6727" s="31"/>
      <c r="E6727" s="31"/>
      <c r="F6727" s="32"/>
      <c r="G6727" s="33"/>
      <c r="H6727" s="34"/>
      <c r="I6727" s="34"/>
      <c r="J6727" s="34"/>
    </row>
    <row r="6728" spans="1:10" x14ac:dyDescent="0.35">
      <c r="A6728" t="str">
        <f t="shared" si="105"/>
        <v/>
      </c>
      <c r="B6728" s="35"/>
      <c r="C6728" s="27"/>
      <c r="D6728" s="27"/>
      <c r="E6728" s="27"/>
      <c r="F6728" s="28"/>
      <c r="G6728" s="29"/>
      <c r="H6728" s="30"/>
      <c r="I6728" s="30"/>
      <c r="J6728" s="30"/>
    </row>
    <row r="6729" spans="1:10" x14ac:dyDescent="0.35">
      <c r="A6729" t="str">
        <f t="shared" si="105"/>
        <v/>
      </c>
      <c r="B6729" s="36"/>
      <c r="C6729" s="31"/>
      <c r="D6729" s="31"/>
      <c r="E6729" s="31"/>
      <c r="F6729" s="32"/>
      <c r="G6729" s="33"/>
      <c r="H6729" s="34"/>
      <c r="I6729" s="34"/>
      <c r="J6729" s="34"/>
    </row>
    <row r="6730" spans="1:10" x14ac:dyDescent="0.35">
      <c r="A6730" t="str">
        <f t="shared" si="105"/>
        <v/>
      </c>
      <c r="B6730" s="35"/>
      <c r="C6730" s="27"/>
      <c r="D6730" s="27"/>
      <c r="E6730" s="27"/>
      <c r="F6730" s="28"/>
      <c r="G6730" s="29"/>
      <c r="H6730" s="30"/>
      <c r="I6730" s="30"/>
      <c r="J6730" s="30"/>
    </row>
    <row r="6731" spans="1:10" x14ac:dyDescent="0.35">
      <c r="A6731" t="str">
        <f t="shared" si="105"/>
        <v/>
      </c>
      <c r="B6731" s="36"/>
      <c r="C6731" s="31"/>
      <c r="D6731" s="31"/>
      <c r="E6731" s="31"/>
      <c r="F6731" s="32"/>
      <c r="G6731" s="33"/>
      <c r="H6731" s="34"/>
      <c r="I6731" s="34"/>
      <c r="J6731" s="34"/>
    </row>
    <row r="6732" spans="1:10" x14ac:dyDescent="0.35">
      <c r="A6732" t="str">
        <f t="shared" si="105"/>
        <v/>
      </c>
      <c r="B6732" s="35"/>
      <c r="C6732" s="27"/>
      <c r="D6732" s="27"/>
      <c r="E6732" s="27"/>
      <c r="F6732" s="28"/>
      <c r="G6732" s="29"/>
      <c r="H6732" s="30"/>
      <c r="I6732" s="30"/>
      <c r="J6732" s="30"/>
    </row>
    <row r="6733" spans="1:10" x14ac:dyDescent="0.35">
      <c r="A6733" t="str">
        <f t="shared" si="105"/>
        <v/>
      </c>
      <c r="B6733" s="36"/>
      <c r="C6733" s="31"/>
      <c r="D6733" s="31"/>
      <c r="E6733" s="31"/>
      <c r="F6733" s="32"/>
      <c r="G6733" s="33"/>
      <c r="H6733" s="34"/>
      <c r="I6733" s="34"/>
      <c r="J6733" s="34"/>
    </row>
    <row r="6734" spans="1:10" x14ac:dyDescent="0.35">
      <c r="A6734" t="str">
        <f t="shared" si="105"/>
        <v/>
      </c>
      <c r="B6734" s="35"/>
      <c r="C6734" s="27"/>
      <c r="D6734" s="27"/>
      <c r="E6734" s="27"/>
      <c r="F6734" s="28"/>
      <c r="G6734" s="29"/>
      <c r="H6734" s="30"/>
      <c r="I6734" s="30"/>
      <c r="J6734" s="30"/>
    </row>
    <row r="6735" spans="1:10" x14ac:dyDescent="0.35">
      <c r="A6735" t="str">
        <f t="shared" si="105"/>
        <v/>
      </c>
      <c r="B6735" s="36"/>
      <c r="C6735" s="31"/>
      <c r="D6735" s="31"/>
      <c r="E6735" s="31"/>
      <c r="F6735" s="32"/>
      <c r="G6735" s="33"/>
      <c r="H6735" s="34"/>
      <c r="I6735" s="34"/>
      <c r="J6735" s="34"/>
    </row>
    <row r="6736" spans="1:10" x14ac:dyDescent="0.35">
      <c r="A6736" t="str">
        <f t="shared" si="105"/>
        <v/>
      </c>
      <c r="B6736" s="35"/>
      <c r="C6736" s="27"/>
      <c r="D6736" s="27"/>
      <c r="E6736" s="27"/>
      <c r="F6736" s="28"/>
      <c r="G6736" s="29"/>
      <c r="H6736" s="30"/>
      <c r="I6736" s="30"/>
      <c r="J6736" s="30"/>
    </row>
    <row r="6737" spans="1:10" x14ac:dyDescent="0.35">
      <c r="A6737" t="str">
        <f t="shared" si="105"/>
        <v/>
      </c>
      <c r="B6737" s="36"/>
      <c r="C6737" s="31"/>
      <c r="D6737" s="31"/>
      <c r="E6737" s="31"/>
      <c r="F6737" s="32"/>
      <c r="G6737" s="33"/>
      <c r="H6737" s="34"/>
      <c r="I6737" s="34"/>
      <c r="J6737" s="34"/>
    </row>
    <row r="6738" spans="1:10" x14ac:dyDescent="0.35">
      <c r="A6738" t="str">
        <f t="shared" si="105"/>
        <v/>
      </c>
      <c r="B6738" s="35"/>
      <c r="C6738" s="27"/>
      <c r="D6738" s="27"/>
      <c r="E6738" s="27"/>
      <c r="F6738" s="28"/>
      <c r="G6738" s="29"/>
      <c r="H6738" s="30"/>
      <c r="I6738" s="30"/>
      <c r="J6738" s="30"/>
    </row>
    <row r="6739" spans="1:10" x14ac:dyDescent="0.35">
      <c r="A6739" t="str">
        <f t="shared" ref="A6739:A6802" si="106">CONCATENATE(B6739,C6739,D6739,E6739)</f>
        <v/>
      </c>
      <c r="B6739" s="36"/>
      <c r="C6739" s="31"/>
      <c r="D6739" s="31"/>
      <c r="E6739" s="31"/>
      <c r="F6739" s="32"/>
      <c r="G6739" s="33"/>
      <c r="H6739" s="34"/>
      <c r="I6739" s="34"/>
      <c r="J6739" s="34"/>
    </row>
    <row r="6740" spans="1:10" x14ac:dyDescent="0.35">
      <c r="A6740" t="str">
        <f t="shared" si="106"/>
        <v/>
      </c>
      <c r="B6740" s="35"/>
      <c r="C6740" s="27"/>
      <c r="D6740" s="27"/>
      <c r="E6740" s="27"/>
      <c r="F6740" s="28"/>
      <c r="G6740" s="29"/>
      <c r="H6740" s="30"/>
      <c r="I6740" s="30"/>
      <c r="J6740" s="30"/>
    </row>
    <row r="6741" spans="1:10" x14ac:dyDescent="0.35">
      <c r="A6741" t="str">
        <f t="shared" si="106"/>
        <v/>
      </c>
      <c r="B6741" s="36"/>
      <c r="C6741" s="31"/>
      <c r="D6741" s="31"/>
      <c r="E6741" s="31"/>
      <c r="F6741" s="32"/>
      <c r="G6741" s="33"/>
      <c r="H6741" s="34"/>
      <c r="I6741" s="34"/>
      <c r="J6741" s="34"/>
    </row>
    <row r="6742" spans="1:10" x14ac:dyDescent="0.35">
      <c r="A6742" t="str">
        <f t="shared" si="106"/>
        <v/>
      </c>
      <c r="B6742" s="35"/>
      <c r="C6742" s="27"/>
      <c r="D6742" s="27"/>
      <c r="E6742" s="27"/>
      <c r="F6742" s="28"/>
      <c r="G6742" s="29"/>
      <c r="H6742" s="30"/>
      <c r="I6742" s="30"/>
      <c r="J6742" s="30"/>
    </row>
    <row r="6743" spans="1:10" x14ac:dyDescent="0.35">
      <c r="A6743" t="str">
        <f t="shared" si="106"/>
        <v/>
      </c>
      <c r="B6743" s="36"/>
      <c r="C6743" s="31"/>
      <c r="D6743" s="31"/>
      <c r="E6743" s="31"/>
      <c r="F6743" s="32"/>
      <c r="G6743" s="33"/>
      <c r="H6743" s="34"/>
      <c r="I6743" s="34"/>
      <c r="J6743" s="34"/>
    </row>
    <row r="6744" spans="1:10" x14ac:dyDescent="0.35">
      <c r="A6744" t="str">
        <f t="shared" si="106"/>
        <v/>
      </c>
      <c r="B6744" s="35"/>
      <c r="C6744" s="27"/>
      <c r="D6744" s="27"/>
      <c r="E6744" s="27"/>
      <c r="F6744" s="28"/>
      <c r="G6744" s="29"/>
      <c r="H6744" s="30"/>
      <c r="I6744" s="30"/>
      <c r="J6744" s="30"/>
    </row>
    <row r="6745" spans="1:10" x14ac:dyDescent="0.35">
      <c r="A6745" t="str">
        <f t="shared" si="106"/>
        <v/>
      </c>
      <c r="B6745" s="36"/>
      <c r="C6745" s="31"/>
      <c r="D6745" s="31"/>
      <c r="E6745" s="31"/>
      <c r="F6745" s="32"/>
      <c r="G6745" s="33"/>
      <c r="H6745" s="34"/>
      <c r="I6745" s="34"/>
      <c r="J6745" s="34"/>
    </row>
    <row r="6746" spans="1:10" x14ac:dyDescent="0.35">
      <c r="A6746" t="str">
        <f t="shared" si="106"/>
        <v/>
      </c>
      <c r="B6746" s="35"/>
      <c r="C6746" s="27"/>
      <c r="D6746" s="27"/>
      <c r="E6746" s="27"/>
      <c r="F6746" s="28"/>
      <c r="G6746" s="29"/>
      <c r="H6746" s="30"/>
      <c r="I6746" s="30"/>
      <c r="J6746" s="30"/>
    </row>
    <row r="6747" spans="1:10" x14ac:dyDescent="0.35">
      <c r="A6747" t="str">
        <f t="shared" si="106"/>
        <v/>
      </c>
      <c r="B6747" s="36"/>
      <c r="C6747" s="31"/>
      <c r="D6747" s="31"/>
      <c r="E6747" s="31"/>
      <c r="F6747" s="32"/>
      <c r="G6747" s="33"/>
      <c r="H6747" s="34"/>
      <c r="I6747" s="34"/>
      <c r="J6747" s="34"/>
    </row>
    <row r="6748" spans="1:10" x14ac:dyDescent="0.35">
      <c r="A6748" t="str">
        <f t="shared" si="106"/>
        <v/>
      </c>
      <c r="B6748" s="35"/>
      <c r="C6748" s="27"/>
      <c r="D6748" s="27"/>
      <c r="E6748" s="27"/>
      <c r="F6748" s="28"/>
      <c r="G6748" s="29"/>
      <c r="H6748" s="30"/>
      <c r="I6748" s="30"/>
      <c r="J6748" s="30"/>
    </row>
    <row r="6749" spans="1:10" x14ac:dyDescent="0.35">
      <c r="A6749" t="str">
        <f t="shared" si="106"/>
        <v/>
      </c>
      <c r="B6749" s="36"/>
      <c r="C6749" s="31"/>
      <c r="D6749" s="31"/>
      <c r="E6749" s="31"/>
      <c r="F6749" s="32"/>
      <c r="G6749" s="33"/>
      <c r="H6749" s="34"/>
      <c r="I6749" s="34"/>
      <c r="J6749" s="34"/>
    </row>
    <row r="6750" spans="1:10" x14ac:dyDescent="0.35">
      <c r="A6750" t="str">
        <f t="shared" si="106"/>
        <v/>
      </c>
      <c r="B6750" s="35"/>
      <c r="C6750" s="27"/>
      <c r="D6750" s="27"/>
      <c r="E6750" s="27"/>
      <c r="F6750" s="28"/>
      <c r="G6750" s="29"/>
      <c r="H6750" s="30"/>
      <c r="I6750" s="30"/>
      <c r="J6750" s="30"/>
    </row>
    <row r="6751" spans="1:10" x14ac:dyDescent="0.35">
      <c r="A6751" t="str">
        <f t="shared" si="106"/>
        <v/>
      </c>
      <c r="B6751" s="36"/>
      <c r="C6751" s="31"/>
      <c r="D6751" s="31"/>
      <c r="E6751" s="31"/>
      <c r="F6751" s="32"/>
      <c r="G6751" s="33"/>
      <c r="H6751" s="34"/>
      <c r="I6751" s="34"/>
      <c r="J6751" s="34"/>
    </row>
    <row r="6752" spans="1:10" x14ac:dyDescent="0.35">
      <c r="A6752" t="str">
        <f t="shared" si="106"/>
        <v/>
      </c>
      <c r="B6752" s="35"/>
      <c r="C6752" s="27"/>
      <c r="D6752" s="27"/>
      <c r="E6752" s="27"/>
      <c r="F6752" s="28"/>
      <c r="G6752" s="29"/>
      <c r="H6752" s="30"/>
      <c r="I6752" s="30"/>
      <c r="J6752" s="30"/>
    </row>
    <row r="6753" spans="1:10" x14ac:dyDescent="0.35">
      <c r="A6753" t="str">
        <f t="shared" si="106"/>
        <v/>
      </c>
      <c r="B6753" s="36"/>
      <c r="C6753" s="31"/>
      <c r="D6753" s="31"/>
      <c r="E6753" s="31"/>
      <c r="F6753" s="32"/>
      <c r="G6753" s="33"/>
      <c r="H6753" s="34"/>
      <c r="I6753" s="34"/>
      <c r="J6753" s="34"/>
    </row>
    <row r="6754" spans="1:10" x14ac:dyDescent="0.35">
      <c r="A6754" t="str">
        <f t="shared" si="106"/>
        <v/>
      </c>
      <c r="B6754" s="35"/>
      <c r="C6754" s="27"/>
      <c r="D6754" s="27"/>
      <c r="E6754" s="27"/>
      <c r="F6754" s="28"/>
      <c r="G6754" s="29"/>
      <c r="H6754" s="30"/>
      <c r="I6754" s="30"/>
      <c r="J6754" s="30"/>
    </row>
    <row r="6755" spans="1:10" x14ac:dyDescent="0.35">
      <c r="A6755" t="str">
        <f t="shared" si="106"/>
        <v/>
      </c>
      <c r="B6755" s="36"/>
      <c r="C6755" s="31"/>
      <c r="D6755" s="31"/>
      <c r="E6755" s="31"/>
      <c r="F6755" s="32"/>
      <c r="G6755" s="33"/>
      <c r="H6755" s="34"/>
      <c r="I6755" s="34"/>
      <c r="J6755" s="34"/>
    </row>
    <row r="6756" spans="1:10" x14ac:dyDescent="0.35">
      <c r="A6756" t="str">
        <f t="shared" si="106"/>
        <v/>
      </c>
      <c r="B6756" s="35"/>
      <c r="C6756" s="27"/>
      <c r="D6756" s="27"/>
      <c r="E6756" s="27"/>
      <c r="F6756" s="28"/>
      <c r="G6756" s="29"/>
      <c r="H6756" s="30"/>
      <c r="I6756" s="30"/>
      <c r="J6756" s="30"/>
    </row>
    <row r="6757" spans="1:10" x14ac:dyDescent="0.35">
      <c r="A6757" t="str">
        <f t="shared" si="106"/>
        <v/>
      </c>
      <c r="B6757" s="36"/>
      <c r="C6757" s="31"/>
      <c r="D6757" s="31"/>
      <c r="E6757" s="31"/>
      <c r="F6757" s="32"/>
      <c r="G6757" s="33"/>
      <c r="H6757" s="34"/>
      <c r="I6757" s="34"/>
      <c r="J6757" s="34"/>
    </row>
    <row r="6758" spans="1:10" x14ac:dyDescent="0.35">
      <c r="A6758" t="str">
        <f t="shared" si="106"/>
        <v/>
      </c>
      <c r="B6758" s="35"/>
      <c r="C6758" s="27"/>
      <c r="D6758" s="27"/>
      <c r="E6758" s="27"/>
      <c r="F6758" s="28"/>
      <c r="G6758" s="29"/>
      <c r="H6758" s="30"/>
      <c r="I6758" s="30"/>
      <c r="J6758" s="30"/>
    </row>
    <row r="6759" spans="1:10" x14ac:dyDescent="0.35">
      <c r="A6759" t="str">
        <f t="shared" si="106"/>
        <v/>
      </c>
      <c r="B6759" s="36"/>
      <c r="C6759" s="31"/>
      <c r="D6759" s="31"/>
      <c r="E6759" s="31"/>
      <c r="F6759" s="32"/>
      <c r="G6759" s="33"/>
      <c r="H6759" s="34"/>
      <c r="I6759" s="34"/>
      <c r="J6759" s="34"/>
    </row>
    <row r="6760" spans="1:10" x14ac:dyDescent="0.35">
      <c r="A6760" t="str">
        <f t="shared" si="106"/>
        <v/>
      </c>
      <c r="B6760" s="35"/>
      <c r="C6760" s="27"/>
      <c r="D6760" s="27"/>
      <c r="E6760" s="27"/>
      <c r="F6760" s="28"/>
      <c r="G6760" s="29"/>
      <c r="H6760" s="30"/>
      <c r="I6760" s="30"/>
      <c r="J6760" s="30"/>
    </row>
    <row r="6761" spans="1:10" x14ac:dyDescent="0.35">
      <c r="A6761" t="str">
        <f t="shared" si="106"/>
        <v/>
      </c>
      <c r="B6761" s="36"/>
      <c r="C6761" s="31"/>
      <c r="D6761" s="31"/>
      <c r="E6761" s="31"/>
      <c r="F6761" s="32"/>
      <c r="G6761" s="33"/>
      <c r="H6761" s="34"/>
      <c r="I6761" s="34"/>
      <c r="J6761" s="34"/>
    </row>
    <row r="6762" spans="1:10" x14ac:dyDescent="0.35">
      <c r="A6762" t="str">
        <f t="shared" si="106"/>
        <v/>
      </c>
      <c r="B6762" s="35"/>
      <c r="C6762" s="27"/>
      <c r="D6762" s="27"/>
      <c r="E6762" s="27"/>
      <c r="F6762" s="28"/>
      <c r="G6762" s="29"/>
      <c r="H6762" s="30"/>
      <c r="I6762" s="30"/>
      <c r="J6762" s="30"/>
    </row>
    <row r="6763" spans="1:10" x14ac:dyDescent="0.35">
      <c r="A6763" t="str">
        <f t="shared" si="106"/>
        <v/>
      </c>
      <c r="B6763" s="36"/>
      <c r="C6763" s="31"/>
      <c r="D6763" s="31"/>
      <c r="E6763" s="31"/>
      <c r="F6763" s="32"/>
      <c r="G6763" s="33"/>
      <c r="H6763" s="34"/>
      <c r="I6763" s="34"/>
      <c r="J6763" s="34"/>
    </row>
    <row r="6764" spans="1:10" x14ac:dyDescent="0.35">
      <c r="A6764" t="str">
        <f t="shared" si="106"/>
        <v/>
      </c>
      <c r="B6764" s="35"/>
      <c r="C6764" s="27"/>
      <c r="D6764" s="27"/>
      <c r="E6764" s="27"/>
      <c r="F6764" s="28"/>
      <c r="G6764" s="29"/>
      <c r="H6764" s="30"/>
      <c r="I6764" s="30"/>
      <c r="J6764" s="30"/>
    </row>
    <row r="6765" spans="1:10" x14ac:dyDescent="0.35">
      <c r="A6765" t="str">
        <f t="shared" si="106"/>
        <v/>
      </c>
      <c r="B6765" s="36"/>
      <c r="C6765" s="31"/>
      <c r="D6765" s="31"/>
      <c r="E6765" s="31"/>
      <c r="F6765" s="32"/>
      <c r="G6765" s="33"/>
      <c r="H6765" s="34"/>
      <c r="I6765" s="34"/>
      <c r="J6765" s="34"/>
    </row>
    <row r="6766" spans="1:10" x14ac:dyDescent="0.35">
      <c r="A6766" t="str">
        <f t="shared" si="106"/>
        <v/>
      </c>
      <c r="B6766" s="35"/>
      <c r="C6766" s="27"/>
      <c r="D6766" s="27"/>
      <c r="E6766" s="27"/>
      <c r="F6766" s="28"/>
      <c r="G6766" s="29"/>
      <c r="H6766" s="30"/>
      <c r="I6766" s="30"/>
      <c r="J6766" s="30"/>
    </row>
    <row r="6767" spans="1:10" x14ac:dyDescent="0.35">
      <c r="A6767" t="str">
        <f t="shared" si="106"/>
        <v/>
      </c>
      <c r="B6767" s="36"/>
      <c r="C6767" s="31"/>
      <c r="D6767" s="31"/>
      <c r="E6767" s="31"/>
      <c r="F6767" s="32"/>
      <c r="G6767" s="33"/>
      <c r="H6767" s="34"/>
      <c r="I6767" s="34"/>
      <c r="J6767" s="34"/>
    </row>
    <row r="6768" spans="1:10" x14ac:dyDescent="0.35">
      <c r="A6768" t="str">
        <f t="shared" si="106"/>
        <v/>
      </c>
      <c r="B6768" s="35"/>
      <c r="C6768" s="27"/>
      <c r="D6768" s="27"/>
      <c r="E6768" s="27"/>
      <c r="F6768" s="28"/>
      <c r="G6768" s="29"/>
      <c r="H6768" s="30"/>
      <c r="I6768" s="30"/>
      <c r="J6768" s="30"/>
    </row>
    <row r="6769" spans="1:10" x14ac:dyDescent="0.35">
      <c r="A6769" t="str">
        <f t="shared" si="106"/>
        <v/>
      </c>
      <c r="B6769" s="36"/>
      <c r="C6769" s="31"/>
      <c r="D6769" s="31"/>
      <c r="E6769" s="31"/>
      <c r="F6769" s="32"/>
      <c r="G6769" s="33"/>
      <c r="H6769" s="34"/>
      <c r="I6769" s="34"/>
      <c r="J6769" s="34"/>
    </row>
    <row r="6770" spans="1:10" x14ac:dyDescent="0.35">
      <c r="A6770" t="str">
        <f t="shared" si="106"/>
        <v/>
      </c>
      <c r="B6770" s="35"/>
      <c r="C6770" s="27"/>
      <c r="D6770" s="27"/>
      <c r="E6770" s="27"/>
      <c r="F6770" s="28"/>
      <c r="G6770" s="29"/>
      <c r="H6770" s="30"/>
      <c r="I6770" s="30"/>
      <c r="J6770" s="30"/>
    </row>
    <row r="6771" spans="1:10" x14ac:dyDescent="0.35">
      <c r="A6771" t="str">
        <f t="shared" si="106"/>
        <v/>
      </c>
      <c r="B6771" s="36"/>
      <c r="C6771" s="31"/>
      <c r="D6771" s="31"/>
      <c r="E6771" s="31"/>
      <c r="F6771" s="32"/>
      <c r="G6771" s="33"/>
      <c r="H6771" s="34"/>
      <c r="I6771" s="34"/>
      <c r="J6771" s="34"/>
    </row>
    <row r="6772" spans="1:10" x14ac:dyDescent="0.35">
      <c r="A6772" t="str">
        <f t="shared" si="106"/>
        <v/>
      </c>
      <c r="B6772" s="35"/>
      <c r="C6772" s="27"/>
      <c r="D6772" s="27"/>
      <c r="E6772" s="27"/>
      <c r="F6772" s="28"/>
      <c r="G6772" s="29"/>
      <c r="H6772" s="30"/>
      <c r="I6772" s="30"/>
      <c r="J6772" s="30"/>
    </row>
    <row r="6773" spans="1:10" x14ac:dyDescent="0.35">
      <c r="A6773" t="str">
        <f t="shared" si="106"/>
        <v/>
      </c>
      <c r="B6773" s="36"/>
      <c r="C6773" s="31"/>
      <c r="D6773" s="31"/>
      <c r="E6773" s="31"/>
      <c r="F6773" s="32"/>
      <c r="G6773" s="33"/>
      <c r="H6773" s="34"/>
      <c r="I6773" s="34"/>
      <c r="J6773" s="34"/>
    </row>
    <row r="6774" spans="1:10" x14ac:dyDescent="0.35">
      <c r="A6774" t="str">
        <f t="shared" si="106"/>
        <v/>
      </c>
      <c r="B6774" s="35"/>
      <c r="C6774" s="27"/>
      <c r="D6774" s="27"/>
      <c r="E6774" s="27"/>
      <c r="F6774" s="28"/>
      <c r="G6774" s="29"/>
      <c r="H6774" s="30"/>
      <c r="I6774" s="30"/>
      <c r="J6774" s="30"/>
    </row>
    <row r="6775" spans="1:10" x14ac:dyDescent="0.35">
      <c r="A6775" t="str">
        <f t="shared" si="106"/>
        <v/>
      </c>
      <c r="B6775" s="36"/>
      <c r="C6775" s="31"/>
      <c r="D6775" s="31"/>
      <c r="E6775" s="31"/>
      <c r="F6775" s="32"/>
      <c r="G6775" s="33"/>
      <c r="H6775" s="34"/>
      <c r="I6775" s="34"/>
      <c r="J6775" s="34"/>
    </row>
    <row r="6776" spans="1:10" x14ac:dyDescent="0.35">
      <c r="A6776" t="str">
        <f t="shared" si="106"/>
        <v/>
      </c>
      <c r="B6776" s="35"/>
      <c r="C6776" s="27"/>
      <c r="D6776" s="27"/>
      <c r="E6776" s="27"/>
      <c r="F6776" s="28"/>
      <c r="G6776" s="29"/>
      <c r="H6776" s="30"/>
      <c r="I6776" s="30"/>
      <c r="J6776" s="30"/>
    </row>
    <row r="6777" spans="1:10" x14ac:dyDescent="0.35">
      <c r="A6777" t="str">
        <f t="shared" si="106"/>
        <v/>
      </c>
      <c r="B6777" s="36"/>
      <c r="C6777" s="31"/>
      <c r="D6777" s="31"/>
      <c r="E6777" s="31"/>
      <c r="F6777" s="32"/>
      <c r="G6777" s="33"/>
      <c r="H6777" s="34"/>
      <c r="I6777" s="34"/>
      <c r="J6777" s="34"/>
    </row>
    <row r="6778" spans="1:10" x14ac:dyDescent="0.35">
      <c r="A6778" t="str">
        <f t="shared" si="106"/>
        <v/>
      </c>
      <c r="B6778" s="35"/>
      <c r="C6778" s="27"/>
      <c r="D6778" s="27"/>
      <c r="E6778" s="27"/>
      <c r="F6778" s="28"/>
      <c r="G6778" s="29"/>
      <c r="H6778" s="30"/>
      <c r="I6778" s="30"/>
      <c r="J6778" s="30"/>
    </row>
    <row r="6779" spans="1:10" x14ac:dyDescent="0.35">
      <c r="A6779" t="str">
        <f t="shared" si="106"/>
        <v/>
      </c>
      <c r="B6779" s="36"/>
      <c r="C6779" s="31"/>
      <c r="D6779" s="31"/>
      <c r="E6779" s="31"/>
      <c r="F6779" s="32"/>
      <c r="G6779" s="33"/>
      <c r="H6779" s="34"/>
      <c r="I6779" s="34"/>
      <c r="J6779" s="34"/>
    </row>
    <row r="6780" spans="1:10" x14ac:dyDescent="0.35">
      <c r="A6780" t="str">
        <f t="shared" si="106"/>
        <v/>
      </c>
      <c r="B6780" s="35"/>
      <c r="C6780" s="27"/>
      <c r="D6780" s="27"/>
      <c r="E6780" s="27"/>
      <c r="F6780" s="28"/>
      <c r="G6780" s="29"/>
      <c r="H6780" s="30"/>
      <c r="I6780" s="30"/>
      <c r="J6780" s="30"/>
    </row>
    <row r="6781" spans="1:10" x14ac:dyDescent="0.35">
      <c r="A6781" t="str">
        <f t="shared" si="106"/>
        <v/>
      </c>
      <c r="B6781" s="36"/>
      <c r="C6781" s="31"/>
      <c r="D6781" s="31"/>
      <c r="E6781" s="31"/>
      <c r="F6781" s="32"/>
      <c r="G6781" s="33"/>
      <c r="H6781" s="34"/>
      <c r="I6781" s="34"/>
      <c r="J6781" s="34"/>
    </row>
    <row r="6782" spans="1:10" x14ac:dyDescent="0.35">
      <c r="A6782" t="str">
        <f t="shared" si="106"/>
        <v/>
      </c>
      <c r="B6782" s="35"/>
      <c r="C6782" s="27"/>
      <c r="D6782" s="27"/>
      <c r="E6782" s="27"/>
      <c r="F6782" s="28"/>
      <c r="G6782" s="29"/>
      <c r="H6782" s="30"/>
      <c r="I6782" s="30"/>
      <c r="J6782" s="30"/>
    </row>
    <row r="6783" spans="1:10" x14ac:dyDescent="0.35">
      <c r="A6783" t="str">
        <f t="shared" si="106"/>
        <v/>
      </c>
      <c r="B6783" s="36"/>
      <c r="C6783" s="31"/>
      <c r="D6783" s="31"/>
      <c r="E6783" s="31"/>
      <c r="F6783" s="32"/>
      <c r="G6783" s="33"/>
      <c r="H6783" s="34"/>
      <c r="I6783" s="34"/>
      <c r="J6783" s="34"/>
    </row>
    <row r="6784" spans="1:10" x14ac:dyDescent="0.35">
      <c r="A6784" t="str">
        <f t="shared" si="106"/>
        <v/>
      </c>
      <c r="B6784" s="35"/>
      <c r="C6784" s="27"/>
      <c r="D6784" s="27"/>
      <c r="E6784" s="27"/>
      <c r="F6784" s="28"/>
      <c r="G6784" s="29"/>
      <c r="H6784" s="30"/>
      <c r="I6784" s="30"/>
      <c r="J6784" s="30"/>
    </row>
    <row r="6785" spans="1:10" x14ac:dyDescent="0.35">
      <c r="A6785" t="str">
        <f t="shared" si="106"/>
        <v/>
      </c>
      <c r="B6785" s="36"/>
      <c r="C6785" s="31"/>
      <c r="D6785" s="31"/>
      <c r="E6785" s="31"/>
      <c r="F6785" s="32"/>
      <c r="G6785" s="33"/>
      <c r="H6785" s="34"/>
      <c r="I6785" s="34"/>
      <c r="J6785" s="34"/>
    </row>
    <row r="6786" spans="1:10" x14ac:dyDescent="0.35">
      <c r="A6786" t="str">
        <f t="shared" si="106"/>
        <v/>
      </c>
      <c r="B6786" s="35"/>
      <c r="C6786" s="27"/>
      <c r="D6786" s="27"/>
      <c r="E6786" s="27"/>
      <c r="F6786" s="28"/>
      <c r="G6786" s="29"/>
      <c r="H6786" s="30"/>
      <c r="I6786" s="30"/>
      <c r="J6786" s="30"/>
    </row>
    <row r="6787" spans="1:10" x14ac:dyDescent="0.35">
      <c r="A6787" t="str">
        <f t="shared" si="106"/>
        <v/>
      </c>
      <c r="B6787" s="36"/>
      <c r="C6787" s="31"/>
      <c r="D6787" s="31"/>
      <c r="E6787" s="31"/>
      <c r="F6787" s="32"/>
      <c r="G6787" s="33"/>
      <c r="H6787" s="34"/>
      <c r="I6787" s="34"/>
      <c r="J6787" s="34"/>
    </row>
    <row r="6788" spans="1:10" x14ac:dyDescent="0.35">
      <c r="A6788" t="str">
        <f t="shared" si="106"/>
        <v/>
      </c>
      <c r="B6788" s="35"/>
      <c r="C6788" s="27"/>
      <c r="D6788" s="27"/>
      <c r="E6788" s="27"/>
      <c r="F6788" s="28"/>
      <c r="G6788" s="29"/>
      <c r="H6788" s="30"/>
      <c r="I6788" s="30"/>
      <c r="J6788" s="30"/>
    </row>
    <row r="6789" spans="1:10" x14ac:dyDescent="0.35">
      <c r="A6789" t="str">
        <f t="shared" si="106"/>
        <v/>
      </c>
      <c r="B6789" s="36"/>
      <c r="C6789" s="31"/>
      <c r="D6789" s="31"/>
      <c r="E6789" s="31"/>
      <c r="F6789" s="32"/>
      <c r="G6789" s="33"/>
      <c r="H6789" s="34"/>
      <c r="I6789" s="34"/>
      <c r="J6789" s="34"/>
    </row>
    <row r="6790" spans="1:10" x14ac:dyDescent="0.35">
      <c r="A6790" t="str">
        <f t="shared" si="106"/>
        <v/>
      </c>
      <c r="B6790" s="35"/>
      <c r="C6790" s="27"/>
      <c r="D6790" s="27"/>
      <c r="E6790" s="27"/>
      <c r="F6790" s="28"/>
      <c r="G6790" s="29"/>
      <c r="H6790" s="30"/>
      <c r="I6790" s="30"/>
      <c r="J6790" s="30"/>
    </row>
    <row r="6791" spans="1:10" x14ac:dyDescent="0.35">
      <c r="A6791" t="str">
        <f t="shared" si="106"/>
        <v/>
      </c>
      <c r="B6791" s="36"/>
      <c r="C6791" s="31"/>
      <c r="D6791" s="31"/>
      <c r="E6791" s="31"/>
      <c r="F6791" s="32"/>
      <c r="G6791" s="33"/>
      <c r="H6791" s="34"/>
      <c r="I6791" s="34"/>
      <c r="J6791" s="34"/>
    </row>
    <row r="6792" spans="1:10" x14ac:dyDescent="0.35">
      <c r="A6792" t="str">
        <f t="shared" si="106"/>
        <v/>
      </c>
      <c r="B6792" s="35"/>
      <c r="C6792" s="27"/>
      <c r="D6792" s="27"/>
      <c r="E6792" s="27"/>
      <c r="F6792" s="28"/>
      <c r="G6792" s="29"/>
      <c r="H6792" s="30"/>
      <c r="I6792" s="30"/>
      <c r="J6792" s="30"/>
    </row>
    <row r="6793" spans="1:10" x14ac:dyDescent="0.35">
      <c r="A6793" t="str">
        <f t="shared" si="106"/>
        <v/>
      </c>
      <c r="B6793" s="36"/>
      <c r="C6793" s="31"/>
      <c r="D6793" s="31"/>
      <c r="E6793" s="31"/>
      <c r="F6793" s="32"/>
      <c r="G6793" s="33"/>
      <c r="H6793" s="34"/>
      <c r="I6793" s="34"/>
      <c r="J6793" s="34"/>
    </row>
    <row r="6794" spans="1:10" x14ac:dyDescent="0.35">
      <c r="A6794" t="str">
        <f t="shared" si="106"/>
        <v/>
      </c>
      <c r="B6794" s="35"/>
      <c r="C6794" s="27"/>
      <c r="D6794" s="27"/>
      <c r="E6794" s="27"/>
      <c r="F6794" s="28"/>
      <c r="G6794" s="29"/>
      <c r="H6794" s="30"/>
      <c r="I6794" s="30"/>
      <c r="J6794" s="30"/>
    </row>
    <row r="6795" spans="1:10" x14ac:dyDescent="0.35">
      <c r="A6795" t="str">
        <f t="shared" si="106"/>
        <v/>
      </c>
      <c r="B6795" s="36"/>
      <c r="C6795" s="31"/>
      <c r="D6795" s="31"/>
      <c r="E6795" s="31"/>
      <c r="F6795" s="32"/>
      <c r="G6795" s="33"/>
      <c r="H6795" s="34"/>
      <c r="I6795" s="34"/>
      <c r="J6795" s="34"/>
    </row>
    <row r="6796" spans="1:10" x14ac:dyDescent="0.35">
      <c r="A6796" t="str">
        <f t="shared" si="106"/>
        <v/>
      </c>
      <c r="B6796" s="35"/>
      <c r="C6796" s="27"/>
      <c r="D6796" s="27"/>
      <c r="E6796" s="27"/>
      <c r="F6796" s="28"/>
      <c r="G6796" s="29"/>
      <c r="H6796" s="30"/>
      <c r="I6796" s="30"/>
      <c r="J6796" s="30"/>
    </row>
    <row r="6797" spans="1:10" x14ac:dyDescent="0.35">
      <c r="A6797" t="str">
        <f t="shared" si="106"/>
        <v/>
      </c>
      <c r="B6797" s="36"/>
      <c r="C6797" s="31"/>
      <c r="D6797" s="31"/>
      <c r="E6797" s="31"/>
      <c r="F6797" s="32"/>
      <c r="G6797" s="33"/>
      <c r="H6797" s="34"/>
      <c r="I6797" s="34"/>
      <c r="J6797" s="34"/>
    </row>
    <row r="6798" spans="1:10" x14ac:dyDescent="0.35">
      <c r="A6798" t="str">
        <f t="shared" si="106"/>
        <v/>
      </c>
      <c r="B6798" s="35"/>
      <c r="C6798" s="27"/>
      <c r="D6798" s="27"/>
      <c r="E6798" s="27"/>
      <c r="F6798" s="28"/>
      <c r="G6798" s="29"/>
      <c r="H6798" s="30"/>
      <c r="I6798" s="30"/>
      <c r="J6798" s="30"/>
    </row>
    <row r="6799" spans="1:10" x14ac:dyDescent="0.35">
      <c r="A6799" t="str">
        <f t="shared" si="106"/>
        <v/>
      </c>
      <c r="B6799" s="36"/>
      <c r="C6799" s="31"/>
      <c r="D6799" s="31"/>
      <c r="E6799" s="31"/>
      <c r="F6799" s="32"/>
      <c r="G6799" s="33"/>
      <c r="H6799" s="34"/>
      <c r="I6799" s="34"/>
      <c r="J6799" s="34"/>
    </row>
    <row r="6800" spans="1:10" x14ac:dyDescent="0.35">
      <c r="A6800" t="str">
        <f t="shared" si="106"/>
        <v/>
      </c>
      <c r="B6800" s="35"/>
      <c r="C6800" s="27"/>
      <c r="D6800" s="27"/>
      <c r="E6800" s="27"/>
      <c r="F6800" s="28"/>
      <c r="G6800" s="29"/>
      <c r="H6800" s="30"/>
      <c r="I6800" s="30"/>
      <c r="J6800" s="30"/>
    </row>
    <row r="6801" spans="1:10" x14ac:dyDescent="0.35">
      <c r="A6801" t="str">
        <f t="shared" si="106"/>
        <v/>
      </c>
      <c r="B6801" s="36"/>
      <c r="C6801" s="31"/>
      <c r="D6801" s="31"/>
      <c r="E6801" s="31"/>
      <c r="F6801" s="32"/>
      <c r="G6801" s="33"/>
      <c r="H6801" s="34"/>
      <c r="I6801" s="34"/>
      <c r="J6801" s="34"/>
    </row>
    <row r="6802" spans="1:10" x14ac:dyDescent="0.35">
      <c r="A6802" t="str">
        <f t="shared" si="106"/>
        <v/>
      </c>
      <c r="B6802" s="35"/>
      <c r="C6802" s="27"/>
      <c r="D6802" s="27"/>
      <c r="E6802" s="27"/>
      <c r="F6802" s="28"/>
      <c r="G6802" s="29"/>
      <c r="H6802" s="30"/>
      <c r="I6802" s="30"/>
      <c r="J6802" s="30"/>
    </row>
    <row r="6803" spans="1:10" x14ac:dyDescent="0.35">
      <c r="A6803" t="str">
        <f t="shared" ref="A6803:A6866" si="107">CONCATENATE(B6803,C6803,D6803,E6803)</f>
        <v/>
      </c>
      <c r="B6803" s="36"/>
      <c r="C6803" s="31"/>
      <c r="D6803" s="31"/>
      <c r="E6803" s="31"/>
      <c r="F6803" s="32"/>
      <c r="G6803" s="33"/>
      <c r="H6803" s="34"/>
      <c r="I6803" s="34"/>
      <c r="J6803" s="34"/>
    </row>
    <row r="6804" spans="1:10" x14ac:dyDescent="0.35">
      <c r="A6804" t="str">
        <f t="shared" si="107"/>
        <v/>
      </c>
      <c r="B6804" s="35"/>
      <c r="C6804" s="27"/>
      <c r="D6804" s="27"/>
      <c r="E6804" s="27"/>
      <c r="F6804" s="28"/>
      <c r="G6804" s="29"/>
      <c r="H6804" s="30"/>
      <c r="I6804" s="30"/>
      <c r="J6804" s="30"/>
    </row>
    <row r="6805" spans="1:10" x14ac:dyDescent="0.35">
      <c r="A6805" t="str">
        <f t="shared" si="107"/>
        <v/>
      </c>
      <c r="B6805" s="36"/>
      <c r="C6805" s="31"/>
      <c r="D6805" s="31"/>
      <c r="E6805" s="31"/>
      <c r="F6805" s="32"/>
      <c r="G6805" s="33"/>
      <c r="H6805" s="34"/>
      <c r="I6805" s="34"/>
      <c r="J6805" s="34"/>
    </row>
    <row r="6806" spans="1:10" x14ac:dyDescent="0.35">
      <c r="A6806" t="str">
        <f t="shared" si="107"/>
        <v/>
      </c>
      <c r="B6806" s="35"/>
      <c r="C6806" s="27"/>
      <c r="D6806" s="27"/>
      <c r="E6806" s="27"/>
      <c r="F6806" s="28"/>
      <c r="G6806" s="29"/>
      <c r="H6806" s="30"/>
      <c r="I6806" s="30"/>
      <c r="J6806" s="30"/>
    </row>
    <row r="6807" spans="1:10" x14ac:dyDescent="0.35">
      <c r="A6807" t="str">
        <f t="shared" si="107"/>
        <v/>
      </c>
      <c r="B6807" s="36"/>
      <c r="C6807" s="31"/>
      <c r="D6807" s="31"/>
      <c r="E6807" s="31"/>
      <c r="F6807" s="32"/>
      <c r="G6807" s="33"/>
      <c r="H6807" s="34"/>
      <c r="I6807" s="34"/>
      <c r="J6807" s="34"/>
    </row>
    <row r="6808" spans="1:10" x14ac:dyDescent="0.35">
      <c r="A6808" t="str">
        <f t="shared" si="107"/>
        <v/>
      </c>
      <c r="B6808" s="35"/>
      <c r="C6808" s="27"/>
      <c r="D6808" s="27"/>
      <c r="E6808" s="27"/>
      <c r="F6808" s="28"/>
      <c r="G6808" s="29"/>
      <c r="H6808" s="30"/>
      <c r="I6808" s="30"/>
      <c r="J6808" s="30"/>
    </row>
    <row r="6809" spans="1:10" x14ac:dyDescent="0.35">
      <c r="A6809" t="str">
        <f t="shared" si="107"/>
        <v/>
      </c>
      <c r="B6809" s="36"/>
      <c r="C6809" s="31"/>
      <c r="D6809" s="31"/>
      <c r="E6809" s="31"/>
      <c r="F6809" s="32"/>
      <c r="G6809" s="33"/>
      <c r="H6809" s="34"/>
      <c r="I6809" s="34"/>
      <c r="J6809" s="34"/>
    </row>
    <row r="6810" spans="1:10" x14ac:dyDescent="0.35">
      <c r="A6810" t="str">
        <f t="shared" si="107"/>
        <v/>
      </c>
      <c r="B6810" s="35"/>
      <c r="C6810" s="27"/>
      <c r="D6810" s="27"/>
      <c r="E6810" s="27"/>
      <c r="F6810" s="28"/>
      <c r="G6810" s="29"/>
      <c r="H6810" s="30"/>
      <c r="I6810" s="30"/>
      <c r="J6810" s="30"/>
    </row>
    <row r="6811" spans="1:10" x14ac:dyDescent="0.35">
      <c r="A6811" t="str">
        <f t="shared" si="107"/>
        <v/>
      </c>
      <c r="B6811" s="36"/>
      <c r="C6811" s="31"/>
      <c r="D6811" s="31"/>
      <c r="E6811" s="31"/>
      <c r="F6811" s="32"/>
      <c r="G6811" s="33"/>
      <c r="H6811" s="34"/>
      <c r="I6811" s="34"/>
      <c r="J6811" s="34"/>
    </row>
    <row r="6812" spans="1:10" x14ac:dyDescent="0.35">
      <c r="A6812" t="str">
        <f t="shared" si="107"/>
        <v/>
      </c>
      <c r="B6812" s="35"/>
      <c r="C6812" s="27"/>
      <c r="D6812" s="27"/>
      <c r="E6812" s="27"/>
      <c r="F6812" s="28"/>
      <c r="G6812" s="29"/>
      <c r="H6812" s="30"/>
      <c r="I6812" s="30"/>
      <c r="J6812" s="30"/>
    </row>
    <row r="6813" spans="1:10" x14ac:dyDescent="0.35">
      <c r="A6813" t="str">
        <f t="shared" si="107"/>
        <v/>
      </c>
      <c r="B6813" s="36"/>
      <c r="C6813" s="31"/>
      <c r="D6813" s="31"/>
      <c r="E6813" s="31"/>
      <c r="F6813" s="32"/>
      <c r="G6813" s="33"/>
      <c r="H6813" s="34"/>
      <c r="I6813" s="34"/>
      <c r="J6813" s="34"/>
    </row>
    <row r="6814" spans="1:10" x14ac:dyDescent="0.35">
      <c r="A6814" t="str">
        <f t="shared" si="107"/>
        <v/>
      </c>
      <c r="B6814" s="35"/>
      <c r="C6814" s="27"/>
      <c r="D6814" s="27"/>
      <c r="E6814" s="27"/>
      <c r="F6814" s="28"/>
      <c r="G6814" s="29"/>
      <c r="H6814" s="30"/>
      <c r="I6814" s="30"/>
      <c r="J6814" s="30"/>
    </row>
    <row r="6815" spans="1:10" x14ac:dyDescent="0.35">
      <c r="A6815" t="str">
        <f t="shared" si="107"/>
        <v/>
      </c>
      <c r="B6815" s="36"/>
      <c r="C6815" s="31"/>
      <c r="D6815" s="31"/>
      <c r="E6815" s="31"/>
      <c r="F6815" s="32"/>
      <c r="G6815" s="33"/>
      <c r="H6815" s="34"/>
      <c r="I6815" s="34"/>
      <c r="J6815" s="34"/>
    </row>
    <row r="6816" spans="1:10" x14ac:dyDescent="0.35">
      <c r="A6816" t="str">
        <f t="shared" si="107"/>
        <v/>
      </c>
      <c r="B6816" s="35"/>
      <c r="C6816" s="27"/>
      <c r="D6816" s="27"/>
      <c r="E6816" s="27"/>
      <c r="F6816" s="28"/>
      <c r="G6816" s="29"/>
      <c r="H6816" s="30"/>
      <c r="I6816" s="30"/>
      <c r="J6816" s="30"/>
    </row>
    <row r="6817" spans="1:10" x14ac:dyDescent="0.35">
      <c r="A6817" t="str">
        <f t="shared" si="107"/>
        <v/>
      </c>
      <c r="B6817" s="36"/>
      <c r="C6817" s="31"/>
      <c r="D6817" s="31"/>
      <c r="E6817" s="31"/>
      <c r="F6817" s="32"/>
      <c r="G6817" s="33"/>
      <c r="H6817" s="34"/>
      <c r="I6817" s="34"/>
      <c r="J6817" s="34"/>
    </row>
    <row r="6818" spans="1:10" x14ac:dyDescent="0.35">
      <c r="A6818" t="str">
        <f t="shared" si="107"/>
        <v/>
      </c>
      <c r="B6818" s="35"/>
      <c r="C6818" s="27"/>
      <c r="D6818" s="27"/>
      <c r="E6818" s="27"/>
      <c r="F6818" s="28"/>
      <c r="G6818" s="29"/>
      <c r="H6818" s="30"/>
      <c r="I6818" s="30"/>
      <c r="J6818" s="30"/>
    </row>
    <row r="6819" spans="1:10" x14ac:dyDescent="0.35">
      <c r="A6819" t="str">
        <f t="shared" si="107"/>
        <v/>
      </c>
      <c r="B6819" s="36"/>
      <c r="C6819" s="31"/>
      <c r="D6819" s="31"/>
      <c r="E6819" s="31"/>
      <c r="F6819" s="32"/>
      <c r="G6819" s="33"/>
      <c r="H6819" s="34"/>
      <c r="I6819" s="34"/>
      <c r="J6819" s="34"/>
    </row>
    <row r="6820" spans="1:10" x14ac:dyDescent="0.35">
      <c r="A6820" t="str">
        <f t="shared" si="107"/>
        <v/>
      </c>
      <c r="B6820" s="35"/>
      <c r="C6820" s="27"/>
      <c r="D6820" s="27"/>
      <c r="E6820" s="27"/>
      <c r="F6820" s="28"/>
      <c r="G6820" s="29"/>
      <c r="H6820" s="30"/>
      <c r="I6820" s="30"/>
      <c r="J6820" s="30"/>
    </row>
    <row r="6821" spans="1:10" x14ac:dyDescent="0.35">
      <c r="A6821" t="str">
        <f t="shared" si="107"/>
        <v/>
      </c>
      <c r="B6821" s="36"/>
      <c r="C6821" s="31"/>
      <c r="D6821" s="31"/>
      <c r="E6821" s="31"/>
      <c r="F6821" s="32"/>
      <c r="G6821" s="33"/>
      <c r="H6821" s="34"/>
      <c r="I6821" s="34"/>
      <c r="J6821" s="34"/>
    </row>
    <row r="6822" spans="1:10" x14ac:dyDescent="0.35">
      <c r="A6822" t="str">
        <f t="shared" si="107"/>
        <v/>
      </c>
      <c r="B6822" s="35"/>
      <c r="C6822" s="27"/>
      <c r="D6822" s="27"/>
      <c r="E6822" s="27"/>
      <c r="F6822" s="28"/>
      <c r="G6822" s="29"/>
      <c r="H6822" s="30"/>
      <c r="I6822" s="30"/>
      <c r="J6822" s="30"/>
    </row>
    <row r="6823" spans="1:10" x14ac:dyDescent="0.35">
      <c r="A6823" t="str">
        <f t="shared" si="107"/>
        <v/>
      </c>
      <c r="B6823" s="36"/>
      <c r="C6823" s="31"/>
      <c r="D6823" s="31"/>
      <c r="E6823" s="31"/>
      <c r="F6823" s="32"/>
      <c r="G6823" s="33"/>
      <c r="H6823" s="34"/>
      <c r="I6823" s="34"/>
      <c r="J6823" s="34"/>
    </row>
    <row r="6824" spans="1:10" x14ac:dyDescent="0.35">
      <c r="A6824" t="str">
        <f t="shared" si="107"/>
        <v/>
      </c>
      <c r="B6824" s="35"/>
      <c r="C6824" s="27"/>
      <c r="D6824" s="27"/>
      <c r="E6824" s="27"/>
      <c r="F6824" s="28"/>
      <c r="G6824" s="29"/>
      <c r="H6824" s="30"/>
      <c r="I6824" s="30"/>
      <c r="J6824" s="30"/>
    </row>
    <row r="6825" spans="1:10" x14ac:dyDescent="0.35">
      <c r="A6825" t="str">
        <f t="shared" si="107"/>
        <v/>
      </c>
      <c r="B6825" s="36"/>
      <c r="C6825" s="31"/>
      <c r="D6825" s="31"/>
      <c r="E6825" s="31"/>
      <c r="F6825" s="32"/>
      <c r="G6825" s="33"/>
      <c r="H6825" s="34"/>
      <c r="I6825" s="34"/>
      <c r="J6825" s="34"/>
    </row>
    <row r="6826" spans="1:10" x14ac:dyDescent="0.35">
      <c r="A6826" t="str">
        <f t="shared" si="107"/>
        <v/>
      </c>
      <c r="B6826" s="35"/>
      <c r="C6826" s="27"/>
      <c r="D6826" s="27"/>
      <c r="E6826" s="27"/>
      <c r="F6826" s="28"/>
      <c r="G6826" s="29"/>
      <c r="H6826" s="30"/>
      <c r="I6826" s="30"/>
      <c r="J6826" s="30"/>
    </row>
    <row r="6827" spans="1:10" x14ac:dyDescent="0.35">
      <c r="A6827" t="str">
        <f t="shared" si="107"/>
        <v/>
      </c>
      <c r="B6827" s="36"/>
      <c r="C6827" s="31"/>
      <c r="D6827" s="31"/>
      <c r="E6827" s="31"/>
      <c r="F6827" s="32"/>
      <c r="G6827" s="33"/>
      <c r="H6827" s="34"/>
      <c r="I6827" s="34"/>
      <c r="J6827" s="34"/>
    </row>
    <row r="6828" spans="1:10" x14ac:dyDescent="0.35">
      <c r="A6828" t="str">
        <f t="shared" si="107"/>
        <v/>
      </c>
      <c r="B6828" s="35"/>
      <c r="C6828" s="27"/>
      <c r="D6828" s="27"/>
      <c r="E6828" s="27"/>
      <c r="F6828" s="28"/>
      <c r="G6828" s="29"/>
      <c r="H6828" s="30"/>
      <c r="I6828" s="30"/>
      <c r="J6828" s="30"/>
    </row>
    <row r="6829" spans="1:10" x14ac:dyDescent="0.35">
      <c r="A6829" t="str">
        <f t="shared" si="107"/>
        <v/>
      </c>
      <c r="B6829" s="36"/>
      <c r="C6829" s="31"/>
      <c r="D6829" s="31"/>
      <c r="E6829" s="31"/>
      <c r="F6829" s="32"/>
      <c r="G6829" s="33"/>
      <c r="H6829" s="34"/>
      <c r="I6829" s="34"/>
      <c r="J6829" s="34"/>
    </row>
    <row r="6830" spans="1:10" x14ac:dyDescent="0.35">
      <c r="A6830" t="str">
        <f t="shared" si="107"/>
        <v/>
      </c>
      <c r="B6830" s="35"/>
      <c r="C6830" s="27"/>
      <c r="D6830" s="27"/>
      <c r="E6830" s="27"/>
      <c r="F6830" s="28"/>
      <c r="G6830" s="29"/>
      <c r="H6830" s="30"/>
      <c r="I6830" s="30"/>
      <c r="J6830" s="30"/>
    </row>
    <row r="6831" spans="1:10" x14ac:dyDescent="0.35">
      <c r="A6831" t="str">
        <f t="shared" si="107"/>
        <v/>
      </c>
      <c r="B6831" s="36"/>
      <c r="C6831" s="31"/>
      <c r="D6831" s="31"/>
      <c r="E6831" s="31"/>
      <c r="F6831" s="32"/>
      <c r="G6831" s="33"/>
      <c r="H6831" s="34"/>
      <c r="I6831" s="34"/>
      <c r="J6831" s="34"/>
    </row>
    <row r="6832" spans="1:10" x14ac:dyDescent="0.35">
      <c r="A6832" t="str">
        <f t="shared" si="107"/>
        <v/>
      </c>
      <c r="B6832" s="35"/>
      <c r="C6832" s="27"/>
      <c r="D6832" s="27"/>
      <c r="E6832" s="27"/>
      <c r="F6832" s="28"/>
      <c r="G6832" s="29"/>
      <c r="H6832" s="30"/>
      <c r="I6832" s="30"/>
      <c r="J6832" s="30"/>
    </row>
    <row r="6833" spans="1:10" x14ac:dyDescent="0.35">
      <c r="A6833" t="str">
        <f t="shared" si="107"/>
        <v/>
      </c>
      <c r="B6833" s="36"/>
      <c r="C6833" s="31"/>
      <c r="D6833" s="31"/>
      <c r="E6833" s="31"/>
      <c r="F6833" s="32"/>
      <c r="G6833" s="33"/>
      <c r="H6833" s="34"/>
      <c r="I6833" s="34"/>
      <c r="J6833" s="34"/>
    </row>
    <row r="6834" spans="1:10" x14ac:dyDescent="0.35">
      <c r="A6834" t="str">
        <f t="shared" si="107"/>
        <v/>
      </c>
      <c r="B6834" s="35"/>
      <c r="C6834" s="27"/>
      <c r="D6834" s="27"/>
      <c r="E6834" s="27"/>
      <c r="F6834" s="28"/>
      <c r="G6834" s="29"/>
      <c r="H6834" s="30"/>
      <c r="I6834" s="30"/>
      <c r="J6834" s="30"/>
    </row>
    <row r="6835" spans="1:10" x14ac:dyDescent="0.35">
      <c r="A6835" t="str">
        <f t="shared" si="107"/>
        <v/>
      </c>
      <c r="B6835" s="36"/>
      <c r="C6835" s="31"/>
      <c r="D6835" s="31"/>
      <c r="E6835" s="31"/>
      <c r="F6835" s="32"/>
      <c r="G6835" s="33"/>
      <c r="H6835" s="34"/>
      <c r="I6835" s="34"/>
      <c r="J6835" s="34"/>
    </row>
    <row r="6836" spans="1:10" x14ac:dyDescent="0.35">
      <c r="A6836" t="str">
        <f t="shared" si="107"/>
        <v/>
      </c>
      <c r="B6836" s="35"/>
      <c r="C6836" s="27"/>
      <c r="D6836" s="27"/>
      <c r="E6836" s="27"/>
      <c r="F6836" s="28"/>
      <c r="G6836" s="29"/>
      <c r="H6836" s="30"/>
      <c r="I6836" s="30"/>
      <c r="J6836" s="30"/>
    </row>
    <row r="6837" spans="1:10" x14ac:dyDescent="0.35">
      <c r="A6837" t="str">
        <f t="shared" si="107"/>
        <v/>
      </c>
      <c r="B6837" s="36"/>
      <c r="C6837" s="31"/>
      <c r="D6837" s="31"/>
      <c r="E6837" s="31"/>
      <c r="F6837" s="32"/>
      <c r="G6837" s="33"/>
      <c r="H6837" s="34"/>
      <c r="I6837" s="34"/>
      <c r="J6837" s="34"/>
    </row>
    <row r="6838" spans="1:10" x14ac:dyDescent="0.35">
      <c r="A6838" t="str">
        <f t="shared" si="107"/>
        <v/>
      </c>
      <c r="B6838" s="35"/>
      <c r="C6838" s="27"/>
      <c r="D6838" s="27"/>
      <c r="E6838" s="27"/>
      <c r="F6838" s="28"/>
      <c r="G6838" s="29"/>
      <c r="H6838" s="30"/>
      <c r="I6838" s="30"/>
      <c r="J6838" s="30"/>
    </row>
    <row r="6839" spans="1:10" x14ac:dyDescent="0.35">
      <c r="A6839" t="str">
        <f t="shared" si="107"/>
        <v/>
      </c>
      <c r="B6839" s="36"/>
      <c r="C6839" s="31"/>
      <c r="D6839" s="31"/>
      <c r="E6839" s="31"/>
      <c r="F6839" s="32"/>
      <c r="G6839" s="33"/>
      <c r="H6839" s="34"/>
      <c r="I6839" s="34"/>
      <c r="J6839" s="34"/>
    </row>
    <row r="6840" spans="1:10" x14ac:dyDescent="0.35">
      <c r="A6840" t="str">
        <f t="shared" si="107"/>
        <v/>
      </c>
      <c r="B6840" s="35"/>
      <c r="C6840" s="27"/>
      <c r="D6840" s="27"/>
      <c r="E6840" s="27"/>
      <c r="F6840" s="28"/>
      <c r="G6840" s="29"/>
      <c r="H6840" s="30"/>
      <c r="I6840" s="30"/>
      <c r="J6840" s="30"/>
    </row>
    <row r="6841" spans="1:10" x14ac:dyDescent="0.35">
      <c r="A6841" t="str">
        <f t="shared" si="107"/>
        <v/>
      </c>
      <c r="B6841" s="36"/>
      <c r="C6841" s="31"/>
      <c r="D6841" s="31"/>
      <c r="E6841" s="31"/>
      <c r="F6841" s="32"/>
      <c r="G6841" s="33"/>
      <c r="H6841" s="34"/>
      <c r="I6841" s="34"/>
      <c r="J6841" s="34"/>
    </row>
    <row r="6842" spans="1:10" x14ac:dyDescent="0.35">
      <c r="A6842" t="str">
        <f t="shared" si="107"/>
        <v/>
      </c>
      <c r="B6842" s="35"/>
      <c r="C6842" s="27"/>
      <c r="D6842" s="27"/>
      <c r="E6842" s="27"/>
      <c r="F6842" s="28"/>
      <c r="G6842" s="29"/>
      <c r="H6842" s="30"/>
      <c r="I6842" s="30"/>
      <c r="J6842" s="30"/>
    </row>
    <row r="6843" spans="1:10" x14ac:dyDescent="0.35">
      <c r="A6843" t="str">
        <f t="shared" si="107"/>
        <v/>
      </c>
      <c r="B6843" s="36"/>
      <c r="C6843" s="31"/>
      <c r="D6843" s="31"/>
      <c r="E6843" s="31"/>
      <c r="F6843" s="32"/>
      <c r="G6843" s="33"/>
      <c r="H6843" s="34"/>
      <c r="I6843" s="34"/>
      <c r="J6843" s="34"/>
    </row>
    <row r="6844" spans="1:10" x14ac:dyDescent="0.35">
      <c r="A6844" t="str">
        <f t="shared" si="107"/>
        <v/>
      </c>
      <c r="B6844" s="35"/>
      <c r="C6844" s="27"/>
      <c r="D6844" s="27"/>
      <c r="E6844" s="27"/>
      <c r="F6844" s="28"/>
      <c r="G6844" s="29"/>
      <c r="H6844" s="30"/>
      <c r="I6844" s="30"/>
      <c r="J6844" s="30"/>
    </row>
    <row r="6845" spans="1:10" x14ac:dyDescent="0.35">
      <c r="A6845" t="str">
        <f t="shared" si="107"/>
        <v/>
      </c>
      <c r="B6845" s="36"/>
      <c r="C6845" s="31"/>
      <c r="D6845" s="31"/>
      <c r="E6845" s="31"/>
      <c r="F6845" s="32"/>
      <c r="G6845" s="33"/>
      <c r="H6845" s="34"/>
      <c r="I6845" s="34"/>
      <c r="J6845" s="34"/>
    </row>
    <row r="6846" spans="1:10" x14ac:dyDescent="0.35">
      <c r="A6846" t="str">
        <f t="shared" si="107"/>
        <v/>
      </c>
      <c r="B6846" s="35"/>
      <c r="C6846" s="27"/>
      <c r="D6846" s="27"/>
      <c r="E6846" s="27"/>
      <c r="F6846" s="28"/>
      <c r="G6846" s="29"/>
      <c r="H6846" s="30"/>
      <c r="I6846" s="30"/>
      <c r="J6846" s="30"/>
    </row>
    <row r="6847" spans="1:10" x14ac:dyDescent="0.35">
      <c r="A6847" t="str">
        <f t="shared" si="107"/>
        <v/>
      </c>
      <c r="B6847" s="36"/>
      <c r="C6847" s="31"/>
      <c r="D6847" s="31"/>
      <c r="E6847" s="31"/>
      <c r="F6847" s="32"/>
      <c r="G6847" s="33"/>
      <c r="H6847" s="34"/>
      <c r="I6847" s="34"/>
      <c r="J6847" s="34"/>
    </row>
    <row r="6848" spans="1:10" x14ac:dyDescent="0.35">
      <c r="A6848" t="str">
        <f t="shared" si="107"/>
        <v/>
      </c>
      <c r="B6848" s="35"/>
      <c r="C6848" s="27"/>
      <c r="D6848" s="27"/>
      <c r="E6848" s="27"/>
      <c r="F6848" s="28"/>
      <c r="G6848" s="29"/>
      <c r="H6848" s="30"/>
      <c r="I6848" s="30"/>
      <c r="J6848" s="30"/>
    </row>
    <row r="6849" spans="1:10" x14ac:dyDescent="0.35">
      <c r="A6849" t="str">
        <f t="shared" si="107"/>
        <v/>
      </c>
      <c r="B6849" s="36"/>
      <c r="C6849" s="31"/>
      <c r="D6849" s="31"/>
      <c r="E6849" s="31"/>
      <c r="F6849" s="32"/>
      <c r="G6849" s="33"/>
      <c r="H6849" s="34"/>
      <c r="I6849" s="34"/>
      <c r="J6849" s="34"/>
    </row>
    <row r="6850" spans="1:10" x14ac:dyDescent="0.35">
      <c r="A6850" t="str">
        <f t="shared" si="107"/>
        <v/>
      </c>
      <c r="B6850" s="35"/>
      <c r="C6850" s="27"/>
      <c r="D6850" s="27"/>
      <c r="E6850" s="27"/>
      <c r="F6850" s="28"/>
      <c r="G6850" s="29"/>
      <c r="H6850" s="30"/>
      <c r="I6850" s="30"/>
      <c r="J6850" s="30"/>
    </row>
    <row r="6851" spans="1:10" x14ac:dyDescent="0.35">
      <c r="A6851" t="str">
        <f t="shared" si="107"/>
        <v/>
      </c>
      <c r="B6851" s="36"/>
      <c r="C6851" s="31"/>
      <c r="D6851" s="31"/>
      <c r="E6851" s="31"/>
      <c r="F6851" s="32"/>
      <c r="G6851" s="33"/>
      <c r="H6851" s="34"/>
      <c r="I6851" s="34"/>
      <c r="J6851" s="34"/>
    </row>
    <row r="6852" spans="1:10" x14ac:dyDescent="0.35">
      <c r="A6852" t="str">
        <f t="shared" si="107"/>
        <v/>
      </c>
      <c r="B6852" s="35"/>
      <c r="C6852" s="27"/>
      <c r="D6852" s="27"/>
      <c r="E6852" s="27"/>
      <c r="F6852" s="28"/>
      <c r="G6852" s="29"/>
      <c r="H6852" s="30"/>
      <c r="I6852" s="30"/>
      <c r="J6852" s="30"/>
    </row>
    <row r="6853" spans="1:10" x14ac:dyDescent="0.35">
      <c r="A6853" t="str">
        <f t="shared" si="107"/>
        <v/>
      </c>
      <c r="B6853" s="36"/>
      <c r="C6853" s="31"/>
      <c r="D6853" s="31"/>
      <c r="E6853" s="31"/>
      <c r="F6853" s="32"/>
      <c r="G6853" s="33"/>
      <c r="H6853" s="34"/>
      <c r="I6853" s="34"/>
      <c r="J6853" s="34"/>
    </row>
    <row r="6854" spans="1:10" x14ac:dyDescent="0.35">
      <c r="A6854" t="str">
        <f t="shared" si="107"/>
        <v/>
      </c>
      <c r="B6854" s="35"/>
      <c r="C6854" s="27"/>
      <c r="D6854" s="27"/>
      <c r="E6854" s="27"/>
      <c r="F6854" s="28"/>
      <c r="G6854" s="29"/>
      <c r="H6854" s="30"/>
      <c r="I6854" s="30"/>
      <c r="J6854" s="30"/>
    </row>
    <row r="6855" spans="1:10" x14ac:dyDescent="0.35">
      <c r="A6855" t="str">
        <f t="shared" si="107"/>
        <v/>
      </c>
      <c r="B6855" s="36"/>
      <c r="C6855" s="31"/>
      <c r="D6855" s="31"/>
      <c r="E6855" s="31"/>
      <c r="F6855" s="32"/>
      <c r="G6855" s="33"/>
      <c r="H6855" s="34"/>
      <c r="I6855" s="34"/>
      <c r="J6855" s="34"/>
    </row>
    <row r="6856" spans="1:10" x14ac:dyDescent="0.35">
      <c r="A6856" t="str">
        <f t="shared" si="107"/>
        <v/>
      </c>
      <c r="B6856" s="35"/>
      <c r="C6856" s="27"/>
      <c r="D6856" s="27"/>
      <c r="E6856" s="27"/>
      <c r="F6856" s="28"/>
      <c r="G6856" s="29"/>
      <c r="H6856" s="30"/>
      <c r="I6856" s="30"/>
      <c r="J6856" s="30"/>
    </row>
    <row r="6857" spans="1:10" x14ac:dyDescent="0.35">
      <c r="A6857" t="str">
        <f t="shared" si="107"/>
        <v/>
      </c>
      <c r="B6857" s="36"/>
      <c r="C6857" s="31"/>
      <c r="D6857" s="31"/>
      <c r="E6857" s="31"/>
      <c r="F6857" s="32"/>
      <c r="G6857" s="33"/>
      <c r="H6857" s="34"/>
      <c r="I6857" s="34"/>
      <c r="J6857" s="34"/>
    </row>
    <row r="6858" spans="1:10" x14ac:dyDescent="0.35">
      <c r="A6858" t="str">
        <f t="shared" si="107"/>
        <v/>
      </c>
      <c r="B6858" s="35"/>
      <c r="C6858" s="27"/>
      <c r="D6858" s="27"/>
      <c r="E6858" s="27"/>
      <c r="F6858" s="28"/>
      <c r="G6858" s="29"/>
      <c r="H6858" s="30"/>
      <c r="I6858" s="30"/>
      <c r="J6858" s="30"/>
    </row>
    <row r="6859" spans="1:10" x14ac:dyDescent="0.35">
      <c r="A6859" t="str">
        <f t="shared" si="107"/>
        <v/>
      </c>
      <c r="B6859" s="36"/>
      <c r="C6859" s="31"/>
      <c r="D6859" s="31"/>
      <c r="E6859" s="31"/>
      <c r="F6859" s="32"/>
      <c r="G6859" s="33"/>
      <c r="H6859" s="34"/>
      <c r="I6859" s="34"/>
      <c r="J6859" s="34"/>
    </row>
    <row r="6860" spans="1:10" x14ac:dyDescent="0.35">
      <c r="A6860" t="str">
        <f t="shared" si="107"/>
        <v/>
      </c>
      <c r="B6860" s="35"/>
      <c r="C6860" s="27"/>
      <c r="D6860" s="27"/>
      <c r="E6860" s="27"/>
      <c r="F6860" s="28"/>
      <c r="G6860" s="29"/>
      <c r="H6860" s="30"/>
      <c r="I6860" s="30"/>
      <c r="J6860" s="30"/>
    </row>
    <row r="6861" spans="1:10" x14ac:dyDescent="0.35">
      <c r="A6861" t="str">
        <f t="shared" si="107"/>
        <v/>
      </c>
      <c r="B6861" s="36"/>
      <c r="C6861" s="31"/>
      <c r="D6861" s="31"/>
      <c r="E6861" s="31"/>
      <c r="F6861" s="32"/>
      <c r="G6861" s="33"/>
      <c r="H6861" s="34"/>
      <c r="I6861" s="34"/>
      <c r="J6861" s="34"/>
    </row>
    <row r="6862" spans="1:10" x14ac:dyDescent="0.35">
      <c r="A6862" t="str">
        <f t="shared" si="107"/>
        <v/>
      </c>
      <c r="B6862" s="35"/>
      <c r="C6862" s="27"/>
      <c r="D6862" s="27"/>
      <c r="E6862" s="27"/>
      <c r="F6862" s="28"/>
      <c r="G6862" s="29"/>
      <c r="H6862" s="30"/>
      <c r="I6862" s="30"/>
      <c r="J6862" s="30"/>
    </row>
    <row r="6863" spans="1:10" x14ac:dyDescent="0.35">
      <c r="A6863" t="str">
        <f t="shared" si="107"/>
        <v/>
      </c>
      <c r="B6863" s="36"/>
      <c r="C6863" s="31"/>
      <c r="D6863" s="31"/>
      <c r="E6863" s="31"/>
      <c r="F6863" s="32"/>
      <c r="G6863" s="33"/>
      <c r="H6863" s="34"/>
      <c r="I6863" s="34"/>
      <c r="J6863" s="34"/>
    </row>
    <row r="6864" spans="1:10" x14ac:dyDescent="0.35">
      <c r="A6864" t="str">
        <f t="shared" si="107"/>
        <v/>
      </c>
      <c r="B6864" s="35"/>
      <c r="C6864" s="27"/>
      <c r="D6864" s="27"/>
      <c r="E6864" s="27"/>
      <c r="F6864" s="28"/>
      <c r="G6864" s="29"/>
      <c r="H6864" s="30"/>
      <c r="I6864" s="30"/>
      <c r="J6864" s="30"/>
    </row>
    <row r="6865" spans="1:10" x14ac:dyDescent="0.35">
      <c r="A6865" t="str">
        <f t="shared" si="107"/>
        <v/>
      </c>
      <c r="B6865" s="36"/>
      <c r="C6865" s="31"/>
      <c r="D6865" s="31"/>
      <c r="E6865" s="31"/>
      <c r="F6865" s="32"/>
      <c r="G6865" s="33"/>
      <c r="H6865" s="34"/>
      <c r="I6865" s="34"/>
      <c r="J6865" s="34"/>
    </row>
    <row r="6866" spans="1:10" x14ac:dyDescent="0.35">
      <c r="A6866" t="str">
        <f t="shared" si="107"/>
        <v/>
      </c>
      <c r="B6866" s="35"/>
      <c r="C6866" s="27"/>
      <c r="D6866" s="27"/>
      <c r="E6866" s="27"/>
      <c r="F6866" s="28"/>
      <c r="G6866" s="29"/>
      <c r="H6866" s="30"/>
      <c r="I6866" s="30"/>
      <c r="J6866" s="30"/>
    </row>
    <row r="6867" spans="1:10" x14ac:dyDescent="0.35">
      <c r="A6867" t="str">
        <f t="shared" ref="A6867:A6930" si="108">CONCATENATE(B6867,C6867,D6867,E6867)</f>
        <v/>
      </c>
      <c r="B6867" s="36"/>
      <c r="C6867" s="31"/>
      <c r="D6867" s="31"/>
      <c r="E6867" s="31"/>
      <c r="F6867" s="32"/>
      <c r="G6867" s="33"/>
      <c r="H6867" s="34"/>
      <c r="I6867" s="34"/>
      <c r="J6867" s="34"/>
    </row>
    <row r="6868" spans="1:10" x14ac:dyDescent="0.35">
      <c r="A6868" t="str">
        <f t="shared" si="108"/>
        <v/>
      </c>
      <c r="B6868" s="35"/>
      <c r="C6868" s="27"/>
      <c r="D6868" s="27"/>
      <c r="E6868" s="27"/>
      <c r="F6868" s="28"/>
      <c r="G6868" s="29"/>
      <c r="H6868" s="30"/>
      <c r="I6868" s="30"/>
      <c r="J6868" s="30"/>
    </row>
    <row r="6869" spans="1:10" x14ac:dyDescent="0.35">
      <c r="A6869" t="str">
        <f t="shared" si="108"/>
        <v/>
      </c>
      <c r="B6869" s="36"/>
      <c r="C6869" s="31"/>
      <c r="D6869" s="31"/>
      <c r="E6869" s="31"/>
      <c r="F6869" s="32"/>
      <c r="G6869" s="33"/>
      <c r="H6869" s="34"/>
      <c r="I6869" s="34"/>
      <c r="J6869" s="34"/>
    </row>
    <row r="6870" spans="1:10" x14ac:dyDescent="0.35">
      <c r="A6870" t="str">
        <f t="shared" si="108"/>
        <v/>
      </c>
      <c r="B6870" s="35"/>
      <c r="C6870" s="27"/>
      <c r="D6870" s="27"/>
      <c r="E6870" s="27"/>
      <c r="F6870" s="28"/>
      <c r="G6870" s="29"/>
      <c r="H6870" s="30"/>
      <c r="I6870" s="30"/>
      <c r="J6870" s="30"/>
    </row>
    <row r="6871" spans="1:10" x14ac:dyDescent="0.35">
      <c r="A6871" t="str">
        <f t="shared" si="108"/>
        <v/>
      </c>
      <c r="B6871" s="36"/>
      <c r="C6871" s="31"/>
      <c r="D6871" s="31"/>
      <c r="E6871" s="31"/>
      <c r="F6871" s="32"/>
      <c r="G6871" s="33"/>
      <c r="H6871" s="34"/>
      <c r="I6871" s="34"/>
      <c r="J6871" s="34"/>
    </row>
    <row r="6872" spans="1:10" x14ac:dyDescent="0.35">
      <c r="A6872" t="str">
        <f t="shared" si="108"/>
        <v/>
      </c>
      <c r="B6872" s="35"/>
      <c r="C6872" s="27"/>
      <c r="D6872" s="27"/>
      <c r="E6872" s="27"/>
      <c r="F6872" s="28"/>
      <c r="G6872" s="29"/>
      <c r="H6872" s="30"/>
      <c r="I6872" s="30"/>
      <c r="J6872" s="30"/>
    </row>
    <row r="6873" spans="1:10" x14ac:dyDescent="0.35">
      <c r="A6873" t="str">
        <f t="shared" si="108"/>
        <v/>
      </c>
      <c r="B6873" s="36"/>
      <c r="C6873" s="31"/>
      <c r="D6873" s="31"/>
      <c r="E6873" s="31"/>
      <c r="F6873" s="32"/>
      <c r="G6873" s="33"/>
      <c r="H6873" s="34"/>
      <c r="I6873" s="34"/>
      <c r="J6873" s="34"/>
    </row>
    <row r="6874" spans="1:10" x14ac:dyDescent="0.35">
      <c r="A6874" t="str">
        <f t="shared" si="108"/>
        <v/>
      </c>
      <c r="B6874" s="35"/>
      <c r="C6874" s="27"/>
      <c r="D6874" s="27"/>
      <c r="E6874" s="27"/>
      <c r="F6874" s="28"/>
      <c r="G6874" s="29"/>
      <c r="H6874" s="30"/>
      <c r="I6874" s="30"/>
      <c r="J6874" s="30"/>
    </row>
    <row r="6875" spans="1:10" x14ac:dyDescent="0.35">
      <c r="A6875" t="str">
        <f t="shared" si="108"/>
        <v/>
      </c>
      <c r="B6875" s="36"/>
      <c r="C6875" s="31"/>
      <c r="D6875" s="31"/>
      <c r="E6875" s="31"/>
      <c r="F6875" s="32"/>
      <c r="G6875" s="33"/>
      <c r="H6875" s="34"/>
      <c r="I6875" s="34"/>
      <c r="J6875" s="34"/>
    </row>
    <row r="6876" spans="1:10" x14ac:dyDescent="0.35">
      <c r="A6876" t="str">
        <f t="shared" si="108"/>
        <v/>
      </c>
      <c r="B6876" s="35"/>
      <c r="C6876" s="27"/>
      <c r="D6876" s="27"/>
      <c r="E6876" s="27"/>
      <c r="F6876" s="28"/>
      <c r="G6876" s="29"/>
      <c r="H6876" s="30"/>
      <c r="I6876" s="30"/>
      <c r="J6876" s="30"/>
    </row>
    <row r="6877" spans="1:10" x14ac:dyDescent="0.35">
      <c r="A6877" t="str">
        <f t="shared" si="108"/>
        <v/>
      </c>
      <c r="B6877" s="36"/>
      <c r="C6877" s="31"/>
      <c r="D6877" s="31"/>
      <c r="E6877" s="31"/>
      <c r="F6877" s="32"/>
      <c r="G6877" s="33"/>
      <c r="H6877" s="34"/>
      <c r="I6877" s="34"/>
      <c r="J6877" s="34"/>
    </row>
    <row r="6878" spans="1:10" x14ac:dyDescent="0.35">
      <c r="A6878" t="str">
        <f t="shared" si="108"/>
        <v/>
      </c>
      <c r="B6878" s="35"/>
      <c r="C6878" s="27"/>
      <c r="D6878" s="27"/>
      <c r="E6878" s="27"/>
      <c r="F6878" s="28"/>
      <c r="G6878" s="29"/>
      <c r="H6878" s="30"/>
      <c r="I6878" s="30"/>
      <c r="J6878" s="30"/>
    </row>
    <row r="6879" spans="1:10" x14ac:dyDescent="0.35">
      <c r="A6879" t="str">
        <f t="shared" si="108"/>
        <v/>
      </c>
      <c r="B6879" s="36"/>
      <c r="C6879" s="31"/>
      <c r="D6879" s="31"/>
      <c r="E6879" s="31"/>
      <c r="F6879" s="32"/>
      <c r="G6879" s="33"/>
      <c r="H6879" s="34"/>
      <c r="I6879" s="34"/>
      <c r="J6879" s="34"/>
    </row>
    <row r="6880" spans="1:10" x14ac:dyDescent="0.35">
      <c r="A6880" t="str">
        <f t="shared" si="108"/>
        <v/>
      </c>
      <c r="B6880" s="35"/>
      <c r="C6880" s="27"/>
      <c r="D6880" s="27"/>
      <c r="E6880" s="27"/>
      <c r="F6880" s="28"/>
      <c r="G6880" s="29"/>
      <c r="H6880" s="30"/>
      <c r="I6880" s="30"/>
      <c r="J6880" s="30"/>
    </row>
    <row r="6881" spans="1:10" x14ac:dyDescent="0.35">
      <c r="A6881" t="str">
        <f t="shared" si="108"/>
        <v/>
      </c>
      <c r="B6881" s="36"/>
      <c r="C6881" s="31"/>
      <c r="D6881" s="31"/>
      <c r="E6881" s="31"/>
      <c r="F6881" s="32"/>
      <c r="G6881" s="33"/>
      <c r="H6881" s="34"/>
      <c r="I6881" s="34"/>
      <c r="J6881" s="34"/>
    </row>
    <row r="6882" spans="1:10" x14ac:dyDescent="0.35">
      <c r="A6882" t="str">
        <f t="shared" si="108"/>
        <v/>
      </c>
      <c r="B6882" s="35"/>
      <c r="C6882" s="27"/>
      <c r="D6882" s="27"/>
      <c r="E6882" s="27"/>
      <c r="F6882" s="28"/>
      <c r="G6882" s="29"/>
      <c r="H6882" s="30"/>
      <c r="I6882" s="30"/>
      <c r="J6882" s="30"/>
    </row>
    <row r="6883" spans="1:10" x14ac:dyDescent="0.35">
      <c r="A6883" t="str">
        <f t="shared" si="108"/>
        <v/>
      </c>
      <c r="B6883" s="36"/>
      <c r="C6883" s="31"/>
      <c r="D6883" s="31"/>
      <c r="E6883" s="31"/>
      <c r="F6883" s="32"/>
      <c r="G6883" s="33"/>
      <c r="H6883" s="34"/>
      <c r="I6883" s="34"/>
      <c r="J6883" s="34"/>
    </row>
    <row r="6884" spans="1:10" x14ac:dyDescent="0.35">
      <c r="A6884" t="str">
        <f t="shared" si="108"/>
        <v/>
      </c>
      <c r="B6884" s="35"/>
      <c r="C6884" s="27"/>
      <c r="D6884" s="27"/>
      <c r="E6884" s="27"/>
      <c r="F6884" s="28"/>
      <c r="G6884" s="29"/>
      <c r="H6884" s="30"/>
      <c r="I6884" s="30"/>
      <c r="J6884" s="30"/>
    </row>
    <row r="6885" spans="1:10" x14ac:dyDescent="0.35">
      <c r="A6885" t="str">
        <f t="shared" si="108"/>
        <v/>
      </c>
      <c r="B6885" s="36"/>
      <c r="C6885" s="31"/>
      <c r="D6885" s="31"/>
      <c r="E6885" s="31"/>
      <c r="F6885" s="32"/>
      <c r="G6885" s="33"/>
      <c r="H6885" s="34"/>
      <c r="I6885" s="34"/>
      <c r="J6885" s="34"/>
    </row>
    <row r="6886" spans="1:10" x14ac:dyDescent="0.35">
      <c r="A6886" t="str">
        <f t="shared" si="108"/>
        <v/>
      </c>
      <c r="B6886" s="35"/>
      <c r="C6886" s="27"/>
      <c r="D6886" s="27"/>
      <c r="E6886" s="27"/>
      <c r="F6886" s="28"/>
      <c r="G6886" s="29"/>
      <c r="H6886" s="30"/>
      <c r="I6886" s="30"/>
      <c r="J6886" s="30"/>
    </row>
    <row r="6887" spans="1:10" x14ac:dyDescent="0.35">
      <c r="A6887" t="str">
        <f t="shared" si="108"/>
        <v/>
      </c>
      <c r="B6887" s="36"/>
      <c r="C6887" s="31"/>
      <c r="D6887" s="31"/>
      <c r="E6887" s="31"/>
      <c r="F6887" s="32"/>
      <c r="G6887" s="33"/>
      <c r="H6887" s="34"/>
      <c r="I6887" s="34"/>
      <c r="J6887" s="34"/>
    </row>
    <row r="6888" spans="1:10" x14ac:dyDescent="0.35">
      <c r="A6888" t="str">
        <f t="shared" si="108"/>
        <v/>
      </c>
      <c r="B6888" s="35"/>
      <c r="C6888" s="27"/>
      <c r="D6888" s="27"/>
      <c r="E6888" s="27"/>
      <c r="F6888" s="28"/>
      <c r="G6888" s="29"/>
      <c r="H6888" s="30"/>
      <c r="I6888" s="30"/>
      <c r="J6888" s="30"/>
    </row>
    <row r="6889" spans="1:10" x14ac:dyDescent="0.35">
      <c r="A6889" t="str">
        <f t="shared" si="108"/>
        <v/>
      </c>
      <c r="B6889" s="36"/>
      <c r="C6889" s="31"/>
      <c r="D6889" s="31"/>
      <c r="E6889" s="31"/>
      <c r="F6889" s="32"/>
      <c r="G6889" s="33"/>
      <c r="H6889" s="34"/>
      <c r="I6889" s="34"/>
      <c r="J6889" s="34"/>
    </row>
    <row r="6890" spans="1:10" x14ac:dyDescent="0.35">
      <c r="A6890" t="str">
        <f t="shared" si="108"/>
        <v/>
      </c>
      <c r="B6890" s="35"/>
      <c r="C6890" s="27"/>
      <c r="D6890" s="27"/>
      <c r="E6890" s="27"/>
      <c r="F6890" s="28"/>
      <c r="G6890" s="29"/>
      <c r="H6890" s="30"/>
      <c r="I6890" s="30"/>
      <c r="J6890" s="30"/>
    </row>
    <row r="6891" spans="1:10" x14ac:dyDescent="0.35">
      <c r="A6891" t="str">
        <f t="shared" si="108"/>
        <v/>
      </c>
      <c r="B6891" s="36"/>
      <c r="C6891" s="31"/>
      <c r="D6891" s="31"/>
      <c r="E6891" s="31"/>
      <c r="F6891" s="32"/>
      <c r="G6891" s="33"/>
      <c r="H6891" s="34"/>
      <c r="I6891" s="34"/>
      <c r="J6891" s="34"/>
    </row>
    <row r="6892" spans="1:10" x14ac:dyDescent="0.35">
      <c r="A6892" t="str">
        <f t="shared" si="108"/>
        <v/>
      </c>
      <c r="B6892" s="35"/>
      <c r="C6892" s="27"/>
      <c r="D6892" s="27"/>
      <c r="E6892" s="27"/>
      <c r="F6892" s="28"/>
      <c r="G6892" s="29"/>
      <c r="H6892" s="30"/>
      <c r="I6892" s="30"/>
      <c r="J6892" s="30"/>
    </row>
    <row r="6893" spans="1:10" x14ac:dyDescent="0.35">
      <c r="A6893" t="str">
        <f t="shared" si="108"/>
        <v/>
      </c>
      <c r="B6893" s="36"/>
      <c r="C6893" s="31"/>
      <c r="D6893" s="31"/>
      <c r="E6893" s="31"/>
      <c r="F6893" s="32"/>
      <c r="G6893" s="33"/>
      <c r="H6893" s="34"/>
      <c r="I6893" s="34"/>
      <c r="J6893" s="34"/>
    </row>
    <row r="6894" spans="1:10" x14ac:dyDescent="0.35">
      <c r="A6894" t="str">
        <f t="shared" si="108"/>
        <v/>
      </c>
      <c r="B6894" s="35"/>
      <c r="C6894" s="27"/>
      <c r="D6894" s="27"/>
      <c r="E6894" s="27"/>
      <c r="F6894" s="28"/>
      <c r="G6894" s="29"/>
      <c r="H6894" s="30"/>
      <c r="I6894" s="30"/>
      <c r="J6894" s="30"/>
    </row>
    <row r="6895" spans="1:10" x14ac:dyDescent="0.35">
      <c r="A6895" t="str">
        <f t="shared" si="108"/>
        <v/>
      </c>
      <c r="B6895" s="36"/>
      <c r="C6895" s="31"/>
      <c r="D6895" s="31"/>
      <c r="E6895" s="31"/>
      <c r="F6895" s="32"/>
      <c r="G6895" s="33"/>
      <c r="H6895" s="34"/>
      <c r="I6895" s="34"/>
      <c r="J6895" s="34"/>
    </row>
    <row r="6896" spans="1:10" x14ac:dyDescent="0.35">
      <c r="A6896" t="str">
        <f t="shared" si="108"/>
        <v/>
      </c>
      <c r="B6896" s="35"/>
      <c r="C6896" s="27"/>
      <c r="D6896" s="27"/>
      <c r="E6896" s="27"/>
      <c r="F6896" s="28"/>
      <c r="G6896" s="29"/>
      <c r="H6896" s="30"/>
      <c r="I6896" s="30"/>
      <c r="J6896" s="30"/>
    </row>
    <row r="6897" spans="1:10" x14ac:dyDescent="0.35">
      <c r="A6897" t="str">
        <f t="shared" si="108"/>
        <v/>
      </c>
      <c r="B6897" s="36"/>
      <c r="C6897" s="31"/>
      <c r="D6897" s="31"/>
      <c r="E6897" s="31"/>
      <c r="F6897" s="32"/>
      <c r="G6897" s="33"/>
      <c r="H6897" s="34"/>
      <c r="I6897" s="34"/>
      <c r="J6897" s="34"/>
    </row>
    <row r="6898" spans="1:10" x14ac:dyDescent="0.35">
      <c r="A6898" t="str">
        <f t="shared" si="108"/>
        <v/>
      </c>
      <c r="B6898" s="35"/>
      <c r="C6898" s="27"/>
      <c r="D6898" s="27"/>
      <c r="E6898" s="27"/>
      <c r="F6898" s="28"/>
      <c r="G6898" s="29"/>
      <c r="H6898" s="30"/>
      <c r="I6898" s="30"/>
      <c r="J6898" s="30"/>
    </row>
    <row r="6899" spans="1:10" x14ac:dyDescent="0.35">
      <c r="A6899" t="str">
        <f t="shared" si="108"/>
        <v/>
      </c>
      <c r="B6899" s="36"/>
      <c r="C6899" s="31"/>
      <c r="D6899" s="31"/>
      <c r="E6899" s="31"/>
      <c r="F6899" s="32"/>
      <c r="G6899" s="33"/>
      <c r="H6899" s="34"/>
      <c r="I6899" s="34"/>
      <c r="J6899" s="34"/>
    </row>
    <row r="6900" spans="1:10" x14ac:dyDescent="0.35">
      <c r="A6900" t="str">
        <f t="shared" si="108"/>
        <v/>
      </c>
      <c r="B6900" s="35"/>
      <c r="C6900" s="27"/>
      <c r="D6900" s="27"/>
      <c r="E6900" s="27"/>
      <c r="F6900" s="28"/>
      <c r="G6900" s="29"/>
      <c r="H6900" s="30"/>
      <c r="I6900" s="30"/>
      <c r="J6900" s="30"/>
    </row>
    <row r="6901" spans="1:10" x14ac:dyDescent="0.35">
      <c r="A6901" t="str">
        <f t="shared" si="108"/>
        <v/>
      </c>
      <c r="B6901" s="36"/>
      <c r="C6901" s="31"/>
      <c r="D6901" s="31"/>
      <c r="E6901" s="31"/>
      <c r="F6901" s="32"/>
      <c r="G6901" s="33"/>
      <c r="H6901" s="34"/>
      <c r="I6901" s="34"/>
      <c r="J6901" s="34"/>
    </row>
    <row r="6902" spans="1:10" x14ac:dyDescent="0.35">
      <c r="A6902" t="str">
        <f t="shared" si="108"/>
        <v/>
      </c>
      <c r="B6902" s="35"/>
      <c r="C6902" s="27"/>
      <c r="D6902" s="27"/>
      <c r="E6902" s="27"/>
      <c r="F6902" s="28"/>
      <c r="G6902" s="29"/>
      <c r="H6902" s="30"/>
      <c r="I6902" s="30"/>
      <c r="J6902" s="30"/>
    </row>
    <row r="6903" spans="1:10" x14ac:dyDescent="0.35">
      <c r="A6903" t="str">
        <f t="shared" si="108"/>
        <v/>
      </c>
      <c r="B6903" s="36"/>
      <c r="C6903" s="31"/>
      <c r="D6903" s="31"/>
      <c r="E6903" s="31"/>
      <c r="F6903" s="32"/>
      <c r="G6903" s="33"/>
      <c r="H6903" s="34"/>
      <c r="I6903" s="34"/>
      <c r="J6903" s="34"/>
    </row>
    <row r="6904" spans="1:10" x14ac:dyDescent="0.35">
      <c r="A6904" t="str">
        <f t="shared" si="108"/>
        <v/>
      </c>
      <c r="B6904" s="35"/>
      <c r="C6904" s="27"/>
      <c r="D6904" s="27"/>
      <c r="E6904" s="27"/>
      <c r="F6904" s="28"/>
      <c r="G6904" s="29"/>
      <c r="H6904" s="30"/>
      <c r="I6904" s="30"/>
      <c r="J6904" s="30"/>
    </row>
    <row r="6905" spans="1:10" x14ac:dyDescent="0.35">
      <c r="A6905" t="str">
        <f t="shared" si="108"/>
        <v/>
      </c>
      <c r="B6905" s="36"/>
      <c r="C6905" s="31"/>
      <c r="D6905" s="31"/>
      <c r="E6905" s="31"/>
      <c r="F6905" s="32"/>
      <c r="G6905" s="33"/>
      <c r="H6905" s="34"/>
      <c r="I6905" s="34"/>
      <c r="J6905" s="34"/>
    </row>
    <row r="6906" spans="1:10" x14ac:dyDescent="0.35">
      <c r="A6906" t="str">
        <f t="shared" si="108"/>
        <v/>
      </c>
      <c r="B6906" s="35"/>
      <c r="C6906" s="27"/>
      <c r="D6906" s="27"/>
      <c r="E6906" s="27"/>
      <c r="F6906" s="28"/>
      <c r="G6906" s="29"/>
      <c r="H6906" s="30"/>
      <c r="I6906" s="30"/>
      <c r="J6906" s="30"/>
    </row>
    <row r="6907" spans="1:10" x14ac:dyDescent="0.35">
      <c r="A6907" t="str">
        <f t="shared" si="108"/>
        <v/>
      </c>
      <c r="B6907" s="36"/>
      <c r="C6907" s="31"/>
      <c r="D6907" s="31"/>
      <c r="E6907" s="31"/>
      <c r="F6907" s="32"/>
      <c r="G6907" s="33"/>
      <c r="H6907" s="34"/>
      <c r="I6907" s="34"/>
      <c r="J6907" s="34"/>
    </row>
    <row r="6908" spans="1:10" x14ac:dyDescent="0.35">
      <c r="A6908" t="str">
        <f t="shared" si="108"/>
        <v/>
      </c>
      <c r="B6908" s="35"/>
      <c r="C6908" s="27"/>
      <c r="D6908" s="27"/>
      <c r="E6908" s="27"/>
      <c r="F6908" s="28"/>
      <c r="G6908" s="29"/>
      <c r="H6908" s="30"/>
      <c r="I6908" s="30"/>
      <c r="J6908" s="30"/>
    </row>
    <row r="6909" spans="1:10" x14ac:dyDescent="0.35">
      <c r="A6909" t="str">
        <f t="shared" si="108"/>
        <v/>
      </c>
      <c r="B6909" s="36"/>
      <c r="C6909" s="31"/>
      <c r="D6909" s="31"/>
      <c r="E6909" s="31"/>
      <c r="F6909" s="32"/>
      <c r="G6909" s="33"/>
      <c r="H6909" s="34"/>
      <c r="I6909" s="34"/>
      <c r="J6909" s="34"/>
    </row>
    <row r="6910" spans="1:10" x14ac:dyDescent="0.35">
      <c r="A6910" t="str">
        <f t="shared" si="108"/>
        <v/>
      </c>
      <c r="B6910" s="35"/>
      <c r="C6910" s="27"/>
      <c r="D6910" s="27"/>
      <c r="E6910" s="27"/>
      <c r="F6910" s="28"/>
      <c r="G6910" s="29"/>
      <c r="H6910" s="30"/>
      <c r="I6910" s="30"/>
      <c r="J6910" s="30"/>
    </row>
    <row r="6911" spans="1:10" x14ac:dyDescent="0.35">
      <c r="A6911" t="str">
        <f t="shared" si="108"/>
        <v/>
      </c>
      <c r="B6911" s="36"/>
      <c r="C6911" s="31"/>
      <c r="D6911" s="31"/>
      <c r="E6911" s="31"/>
      <c r="F6911" s="32"/>
      <c r="G6911" s="33"/>
      <c r="H6911" s="34"/>
      <c r="I6911" s="34"/>
      <c r="J6911" s="34"/>
    </row>
    <row r="6912" spans="1:10" x14ac:dyDescent="0.35">
      <c r="A6912" t="str">
        <f t="shared" si="108"/>
        <v/>
      </c>
      <c r="B6912" s="35"/>
      <c r="C6912" s="27"/>
      <c r="D6912" s="27"/>
      <c r="E6912" s="27"/>
      <c r="F6912" s="28"/>
      <c r="G6912" s="29"/>
      <c r="H6912" s="30"/>
      <c r="I6912" s="30"/>
      <c r="J6912" s="30"/>
    </row>
    <row r="6913" spans="1:10" x14ac:dyDescent="0.35">
      <c r="A6913" t="str">
        <f t="shared" si="108"/>
        <v/>
      </c>
      <c r="B6913" s="36"/>
      <c r="C6913" s="31"/>
      <c r="D6913" s="31"/>
      <c r="E6913" s="31"/>
      <c r="F6913" s="32"/>
      <c r="G6913" s="33"/>
      <c r="H6913" s="34"/>
      <c r="I6913" s="34"/>
      <c r="J6913" s="34"/>
    </row>
    <row r="6914" spans="1:10" x14ac:dyDescent="0.35">
      <c r="A6914" t="str">
        <f t="shared" si="108"/>
        <v/>
      </c>
      <c r="B6914" s="35"/>
      <c r="C6914" s="27"/>
      <c r="D6914" s="27"/>
      <c r="E6914" s="27"/>
      <c r="F6914" s="28"/>
      <c r="G6914" s="29"/>
      <c r="H6914" s="30"/>
      <c r="I6914" s="30"/>
      <c r="J6914" s="30"/>
    </row>
    <row r="6915" spans="1:10" x14ac:dyDescent="0.35">
      <c r="A6915" t="str">
        <f t="shared" si="108"/>
        <v/>
      </c>
      <c r="B6915" s="36"/>
      <c r="C6915" s="31"/>
      <c r="D6915" s="31"/>
      <c r="E6915" s="31"/>
      <c r="F6915" s="32"/>
      <c r="G6915" s="33"/>
      <c r="H6915" s="34"/>
      <c r="I6915" s="34"/>
      <c r="J6915" s="34"/>
    </row>
    <row r="6916" spans="1:10" x14ac:dyDescent="0.35">
      <c r="A6916" t="str">
        <f t="shared" si="108"/>
        <v/>
      </c>
      <c r="B6916" s="35"/>
      <c r="C6916" s="27"/>
      <c r="D6916" s="27"/>
      <c r="E6916" s="27"/>
      <c r="F6916" s="28"/>
      <c r="G6916" s="29"/>
      <c r="H6916" s="30"/>
      <c r="I6916" s="30"/>
      <c r="J6916" s="30"/>
    </row>
    <row r="6917" spans="1:10" x14ac:dyDescent="0.35">
      <c r="A6917" t="str">
        <f t="shared" si="108"/>
        <v/>
      </c>
      <c r="B6917" s="36"/>
      <c r="C6917" s="31"/>
      <c r="D6917" s="31"/>
      <c r="E6917" s="31"/>
      <c r="F6917" s="32"/>
      <c r="G6917" s="33"/>
      <c r="H6917" s="34"/>
      <c r="I6917" s="34"/>
      <c r="J6917" s="34"/>
    </row>
    <row r="6918" spans="1:10" x14ac:dyDescent="0.35">
      <c r="A6918" t="str">
        <f t="shared" si="108"/>
        <v/>
      </c>
      <c r="B6918" s="35"/>
      <c r="C6918" s="27"/>
      <c r="D6918" s="27"/>
      <c r="E6918" s="27"/>
      <c r="F6918" s="28"/>
      <c r="G6918" s="29"/>
      <c r="H6918" s="30"/>
      <c r="I6918" s="30"/>
      <c r="J6918" s="30"/>
    </row>
    <row r="6919" spans="1:10" x14ac:dyDescent="0.35">
      <c r="A6919" t="str">
        <f t="shared" si="108"/>
        <v/>
      </c>
      <c r="B6919" s="36"/>
      <c r="C6919" s="31"/>
      <c r="D6919" s="31"/>
      <c r="E6919" s="31"/>
      <c r="F6919" s="32"/>
      <c r="G6919" s="33"/>
      <c r="H6919" s="34"/>
      <c r="I6919" s="34"/>
      <c r="J6919" s="34"/>
    </row>
    <row r="6920" spans="1:10" x14ac:dyDescent="0.35">
      <c r="A6920" t="str">
        <f t="shared" si="108"/>
        <v/>
      </c>
      <c r="B6920" s="35"/>
      <c r="C6920" s="27"/>
      <c r="D6920" s="27"/>
      <c r="E6920" s="27"/>
      <c r="F6920" s="28"/>
      <c r="G6920" s="29"/>
      <c r="H6920" s="30"/>
      <c r="I6920" s="30"/>
      <c r="J6920" s="30"/>
    </row>
    <row r="6921" spans="1:10" x14ac:dyDescent="0.35">
      <c r="A6921" t="str">
        <f t="shared" si="108"/>
        <v/>
      </c>
      <c r="B6921" s="36"/>
      <c r="C6921" s="31"/>
      <c r="D6921" s="31"/>
      <c r="E6921" s="31"/>
      <c r="F6921" s="32"/>
      <c r="G6921" s="33"/>
      <c r="H6921" s="34"/>
      <c r="I6921" s="34"/>
      <c r="J6921" s="34"/>
    </row>
    <row r="6922" spans="1:10" x14ac:dyDescent="0.35">
      <c r="A6922" t="str">
        <f t="shared" si="108"/>
        <v/>
      </c>
      <c r="B6922" s="35"/>
      <c r="C6922" s="27"/>
      <c r="D6922" s="27"/>
      <c r="E6922" s="27"/>
      <c r="F6922" s="28"/>
      <c r="G6922" s="29"/>
      <c r="H6922" s="30"/>
      <c r="I6922" s="30"/>
      <c r="J6922" s="30"/>
    </row>
    <row r="6923" spans="1:10" x14ac:dyDescent="0.35">
      <c r="A6923" t="str">
        <f t="shared" si="108"/>
        <v/>
      </c>
      <c r="B6923" s="36"/>
      <c r="C6923" s="31"/>
      <c r="D6923" s="31"/>
      <c r="E6923" s="31"/>
      <c r="F6923" s="32"/>
      <c r="G6923" s="33"/>
      <c r="H6923" s="34"/>
      <c r="I6923" s="34"/>
      <c r="J6923" s="34"/>
    </row>
    <row r="6924" spans="1:10" x14ac:dyDescent="0.35">
      <c r="A6924" t="str">
        <f t="shared" si="108"/>
        <v/>
      </c>
      <c r="B6924" s="35"/>
      <c r="C6924" s="27"/>
      <c r="D6924" s="27"/>
      <c r="E6924" s="27"/>
      <c r="F6924" s="28"/>
      <c r="G6924" s="29"/>
      <c r="H6924" s="30"/>
      <c r="I6924" s="30"/>
      <c r="J6924" s="30"/>
    </row>
    <row r="6925" spans="1:10" x14ac:dyDescent="0.35">
      <c r="A6925" t="str">
        <f t="shared" si="108"/>
        <v/>
      </c>
      <c r="B6925" s="36"/>
      <c r="C6925" s="31"/>
      <c r="D6925" s="31"/>
      <c r="E6925" s="31"/>
      <c r="F6925" s="32"/>
      <c r="G6925" s="33"/>
      <c r="H6925" s="34"/>
      <c r="I6925" s="34"/>
      <c r="J6925" s="34"/>
    </row>
    <row r="6926" spans="1:10" x14ac:dyDescent="0.35">
      <c r="A6926" t="str">
        <f t="shared" si="108"/>
        <v/>
      </c>
      <c r="B6926" s="35"/>
      <c r="C6926" s="27"/>
      <c r="D6926" s="27"/>
      <c r="E6926" s="27"/>
      <c r="F6926" s="28"/>
      <c r="G6926" s="29"/>
      <c r="H6926" s="30"/>
      <c r="I6926" s="30"/>
      <c r="J6926" s="30"/>
    </row>
    <row r="6927" spans="1:10" x14ac:dyDescent="0.35">
      <c r="A6927" t="str">
        <f t="shared" si="108"/>
        <v/>
      </c>
      <c r="B6927" s="36"/>
      <c r="C6927" s="31"/>
      <c r="D6927" s="31"/>
      <c r="E6927" s="31"/>
      <c r="F6927" s="32"/>
      <c r="G6927" s="33"/>
      <c r="H6927" s="34"/>
      <c r="I6927" s="34"/>
      <c r="J6927" s="34"/>
    </row>
    <row r="6928" spans="1:10" x14ac:dyDescent="0.35">
      <c r="A6928" t="str">
        <f t="shared" si="108"/>
        <v/>
      </c>
      <c r="B6928" s="35"/>
      <c r="C6928" s="27"/>
      <c r="D6928" s="27"/>
      <c r="E6928" s="27"/>
      <c r="F6928" s="28"/>
      <c r="G6928" s="29"/>
      <c r="H6928" s="30"/>
      <c r="I6928" s="30"/>
      <c r="J6928" s="30"/>
    </row>
    <row r="6929" spans="1:10" x14ac:dyDescent="0.35">
      <c r="A6929" t="str">
        <f t="shared" si="108"/>
        <v/>
      </c>
      <c r="B6929" s="36"/>
      <c r="C6929" s="31"/>
      <c r="D6929" s="31"/>
      <c r="E6929" s="31"/>
      <c r="F6929" s="32"/>
      <c r="G6929" s="33"/>
      <c r="H6929" s="34"/>
      <c r="I6929" s="34"/>
      <c r="J6929" s="34"/>
    </row>
    <row r="6930" spans="1:10" x14ac:dyDescent="0.35">
      <c r="A6930" t="str">
        <f t="shared" si="108"/>
        <v/>
      </c>
      <c r="B6930" s="35"/>
      <c r="C6930" s="27"/>
      <c r="D6930" s="27"/>
      <c r="E6930" s="27"/>
      <c r="F6930" s="28"/>
      <c r="G6930" s="29"/>
      <c r="H6930" s="30"/>
      <c r="I6930" s="30"/>
      <c r="J6930" s="30"/>
    </row>
    <row r="6931" spans="1:10" x14ac:dyDescent="0.35">
      <c r="A6931" t="str">
        <f t="shared" ref="A6931:A6994" si="109">CONCATENATE(B6931,C6931,D6931,E6931)</f>
        <v/>
      </c>
      <c r="B6931" s="36"/>
      <c r="C6931" s="31"/>
      <c r="D6931" s="31"/>
      <c r="E6931" s="31"/>
      <c r="F6931" s="32"/>
      <c r="G6931" s="33"/>
      <c r="H6931" s="34"/>
      <c r="I6931" s="34"/>
      <c r="J6931" s="34"/>
    </row>
    <row r="6932" spans="1:10" x14ac:dyDescent="0.35">
      <c r="A6932" t="str">
        <f t="shared" si="109"/>
        <v/>
      </c>
      <c r="B6932" s="35"/>
      <c r="C6932" s="27"/>
      <c r="D6932" s="27"/>
      <c r="E6932" s="27"/>
      <c r="F6932" s="28"/>
      <c r="G6932" s="29"/>
      <c r="H6932" s="30"/>
      <c r="I6932" s="30"/>
      <c r="J6932" s="30"/>
    </row>
    <row r="6933" spans="1:10" x14ac:dyDescent="0.35">
      <c r="A6933" t="str">
        <f t="shared" si="109"/>
        <v/>
      </c>
      <c r="B6933" s="36"/>
      <c r="C6933" s="31"/>
      <c r="D6933" s="31"/>
      <c r="E6933" s="31"/>
      <c r="F6933" s="32"/>
      <c r="G6933" s="33"/>
      <c r="H6933" s="34"/>
      <c r="I6933" s="34"/>
      <c r="J6933" s="34"/>
    </row>
    <row r="6934" spans="1:10" x14ac:dyDescent="0.35">
      <c r="A6934" t="str">
        <f t="shared" si="109"/>
        <v/>
      </c>
      <c r="B6934" s="35"/>
      <c r="C6934" s="27"/>
      <c r="D6934" s="27"/>
      <c r="E6934" s="27"/>
      <c r="F6934" s="28"/>
      <c r="G6934" s="29"/>
      <c r="H6934" s="30"/>
      <c r="I6934" s="30"/>
      <c r="J6934" s="30"/>
    </row>
    <row r="6935" spans="1:10" x14ac:dyDescent="0.35">
      <c r="A6935" t="str">
        <f t="shared" si="109"/>
        <v/>
      </c>
      <c r="B6935" s="36"/>
      <c r="C6935" s="31"/>
      <c r="D6935" s="31"/>
      <c r="E6935" s="31"/>
      <c r="F6935" s="32"/>
      <c r="G6935" s="33"/>
      <c r="H6935" s="34"/>
      <c r="I6935" s="34"/>
      <c r="J6935" s="34"/>
    </row>
    <row r="6936" spans="1:10" x14ac:dyDescent="0.35">
      <c r="A6936" t="str">
        <f t="shared" si="109"/>
        <v/>
      </c>
      <c r="B6936" s="35"/>
      <c r="C6936" s="27"/>
      <c r="D6936" s="27"/>
      <c r="E6936" s="27"/>
      <c r="F6936" s="28"/>
      <c r="G6936" s="29"/>
      <c r="H6936" s="30"/>
      <c r="I6936" s="30"/>
      <c r="J6936" s="30"/>
    </row>
    <row r="6937" spans="1:10" x14ac:dyDescent="0.35">
      <c r="A6937" t="str">
        <f t="shared" si="109"/>
        <v/>
      </c>
      <c r="B6937" s="36"/>
      <c r="C6937" s="31"/>
      <c r="D6937" s="31"/>
      <c r="E6937" s="31"/>
      <c r="F6937" s="32"/>
      <c r="G6937" s="33"/>
      <c r="H6937" s="34"/>
      <c r="I6937" s="34"/>
      <c r="J6937" s="34"/>
    </row>
    <row r="6938" spans="1:10" x14ac:dyDescent="0.35">
      <c r="A6938" t="str">
        <f t="shared" si="109"/>
        <v/>
      </c>
      <c r="B6938" s="35"/>
      <c r="C6938" s="27"/>
      <c r="D6938" s="27"/>
      <c r="E6938" s="27"/>
      <c r="F6938" s="28"/>
      <c r="G6938" s="29"/>
      <c r="H6938" s="30"/>
      <c r="I6938" s="30"/>
      <c r="J6938" s="30"/>
    </row>
    <row r="6939" spans="1:10" x14ac:dyDescent="0.35">
      <c r="A6939" t="str">
        <f t="shared" si="109"/>
        <v/>
      </c>
      <c r="B6939" s="36"/>
      <c r="C6939" s="31"/>
      <c r="D6939" s="31"/>
      <c r="E6939" s="31"/>
      <c r="F6939" s="32"/>
      <c r="G6939" s="33"/>
      <c r="H6939" s="34"/>
      <c r="I6939" s="34"/>
      <c r="J6939" s="34"/>
    </row>
    <row r="6940" spans="1:10" x14ac:dyDescent="0.35">
      <c r="A6940" t="str">
        <f t="shared" si="109"/>
        <v/>
      </c>
      <c r="B6940" s="35"/>
      <c r="C6940" s="27"/>
      <c r="D6940" s="27"/>
      <c r="E6940" s="27"/>
      <c r="F6940" s="28"/>
      <c r="G6940" s="29"/>
      <c r="H6940" s="30"/>
      <c r="I6940" s="30"/>
      <c r="J6940" s="30"/>
    </row>
    <row r="6941" spans="1:10" x14ac:dyDescent="0.35">
      <c r="A6941" t="str">
        <f t="shared" si="109"/>
        <v/>
      </c>
      <c r="B6941" s="36"/>
      <c r="C6941" s="31"/>
      <c r="D6941" s="31"/>
      <c r="E6941" s="31"/>
      <c r="F6941" s="32"/>
      <c r="G6941" s="33"/>
      <c r="H6941" s="34"/>
      <c r="I6941" s="34"/>
      <c r="J6941" s="34"/>
    </row>
    <row r="6942" spans="1:10" x14ac:dyDescent="0.35">
      <c r="A6942" t="str">
        <f t="shared" si="109"/>
        <v/>
      </c>
      <c r="B6942" s="35"/>
      <c r="C6942" s="27"/>
      <c r="D6942" s="27"/>
      <c r="E6942" s="27"/>
      <c r="F6942" s="28"/>
      <c r="G6942" s="29"/>
      <c r="H6942" s="30"/>
      <c r="I6942" s="30"/>
      <c r="J6942" s="30"/>
    </row>
    <row r="6943" spans="1:10" x14ac:dyDescent="0.35">
      <c r="A6943" t="str">
        <f t="shared" si="109"/>
        <v/>
      </c>
      <c r="B6943" s="36"/>
      <c r="C6943" s="31"/>
      <c r="D6943" s="31"/>
      <c r="E6943" s="31"/>
      <c r="F6943" s="32"/>
      <c r="G6943" s="33"/>
      <c r="H6943" s="34"/>
      <c r="I6943" s="34"/>
      <c r="J6943" s="34"/>
    </row>
    <row r="6944" spans="1:10" x14ac:dyDescent="0.35">
      <c r="A6944" t="str">
        <f t="shared" si="109"/>
        <v/>
      </c>
      <c r="B6944" s="35"/>
      <c r="C6944" s="27"/>
      <c r="D6944" s="27"/>
      <c r="E6944" s="27"/>
      <c r="F6944" s="28"/>
      <c r="G6944" s="29"/>
      <c r="H6944" s="30"/>
      <c r="I6944" s="30"/>
      <c r="J6944" s="30"/>
    </row>
    <row r="6945" spans="1:10" x14ac:dyDescent="0.35">
      <c r="A6945" t="str">
        <f t="shared" si="109"/>
        <v/>
      </c>
      <c r="B6945" s="36"/>
      <c r="C6945" s="31"/>
      <c r="D6945" s="31"/>
      <c r="E6945" s="31"/>
      <c r="F6945" s="32"/>
      <c r="G6945" s="33"/>
      <c r="H6945" s="34"/>
      <c r="I6945" s="34"/>
      <c r="J6945" s="34"/>
    </row>
    <row r="6946" spans="1:10" x14ac:dyDescent="0.35">
      <c r="A6946" t="str">
        <f t="shared" si="109"/>
        <v/>
      </c>
      <c r="B6946" s="35"/>
      <c r="C6946" s="27"/>
      <c r="D6946" s="27"/>
      <c r="E6946" s="27"/>
      <c r="F6946" s="28"/>
      <c r="G6946" s="29"/>
      <c r="H6946" s="30"/>
      <c r="I6946" s="30"/>
      <c r="J6946" s="30"/>
    </row>
    <row r="6947" spans="1:10" x14ac:dyDescent="0.35">
      <c r="A6947" t="str">
        <f t="shared" si="109"/>
        <v/>
      </c>
      <c r="B6947" s="36"/>
      <c r="C6947" s="31"/>
      <c r="D6947" s="31"/>
      <c r="E6947" s="31"/>
      <c r="F6947" s="32"/>
      <c r="G6947" s="33"/>
      <c r="H6947" s="34"/>
      <c r="I6947" s="34"/>
      <c r="J6947" s="34"/>
    </row>
    <row r="6948" spans="1:10" x14ac:dyDescent="0.35">
      <c r="A6948" t="str">
        <f t="shared" si="109"/>
        <v/>
      </c>
      <c r="B6948" s="35"/>
      <c r="C6948" s="27"/>
      <c r="D6948" s="27"/>
      <c r="E6948" s="27"/>
      <c r="F6948" s="28"/>
      <c r="G6948" s="29"/>
      <c r="H6948" s="30"/>
      <c r="I6948" s="30"/>
      <c r="J6948" s="30"/>
    </row>
    <row r="6949" spans="1:10" x14ac:dyDescent="0.35">
      <c r="A6949" t="str">
        <f t="shared" si="109"/>
        <v/>
      </c>
      <c r="B6949" s="36"/>
      <c r="C6949" s="31"/>
      <c r="D6949" s="31"/>
      <c r="E6949" s="31"/>
      <c r="F6949" s="32"/>
      <c r="G6949" s="33"/>
      <c r="H6949" s="34"/>
      <c r="I6949" s="34"/>
      <c r="J6949" s="34"/>
    </row>
    <row r="6950" spans="1:10" x14ac:dyDescent="0.35">
      <c r="A6950" t="str">
        <f t="shared" si="109"/>
        <v/>
      </c>
      <c r="B6950" s="35"/>
      <c r="C6950" s="27"/>
      <c r="D6950" s="27"/>
      <c r="E6950" s="27"/>
      <c r="F6950" s="28"/>
      <c r="G6950" s="29"/>
      <c r="H6950" s="30"/>
      <c r="I6950" s="30"/>
      <c r="J6950" s="30"/>
    </row>
    <row r="6951" spans="1:10" x14ac:dyDescent="0.35">
      <c r="A6951" t="str">
        <f t="shared" si="109"/>
        <v/>
      </c>
      <c r="B6951" s="36"/>
      <c r="C6951" s="31"/>
      <c r="D6951" s="31"/>
      <c r="E6951" s="31"/>
      <c r="F6951" s="32"/>
      <c r="G6951" s="33"/>
      <c r="H6951" s="34"/>
      <c r="I6951" s="34"/>
      <c r="J6951" s="34"/>
    </row>
    <row r="6952" spans="1:10" x14ac:dyDescent="0.35">
      <c r="A6952" t="str">
        <f t="shared" si="109"/>
        <v/>
      </c>
      <c r="B6952" s="35"/>
      <c r="C6952" s="27"/>
      <c r="D6952" s="27"/>
      <c r="E6952" s="27"/>
      <c r="F6952" s="28"/>
      <c r="G6952" s="29"/>
      <c r="H6952" s="30"/>
      <c r="I6952" s="30"/>
      <c r="J6952" s="30"/>
    </row>
    <row r="6953" spans="1:10" x14ac:dyDescent="0.35">
      <c r="A6953" t="str">
        <f t="shared" si="109"/>
        <v/>
      </c>
      <c r="B6953" s="36"/>
      <c r="C6953" s="31"/>
      <c r="D6953" s="31"/>
      <c r="E6953" s="31"/>
      <c r="F6953" s="32"/>
      <c r="G6953" s="33"/>
      <c r="H6953" s="34"/>
      <c r="I6953" s="34"/>
      <c r="J6953" s="34"/>
    </row>
    <row r="6954" spans="1:10" x14ac:dyDescent="0.35">
      <c r="A6954" t="str">
        <f t="shared" si="109"/>
        <v/>
      </c>
      <c r="B6954" s="35"/>
      <c r="C6954" s="27"/>
      <c r="D6954" s="27"/>
      <c r="E6954" s="27"/>
      <c r="F6954" s="28"/>
      <c r="G6954" s="29"/>
      <c r="H6954" s="30"/>
      <c r="I6954" s="30"/>
      <c r="J6954" s="30"/>
    </row>
    <row r="6955" spans="1:10" x14ac:dyDescent="0.35">
      <c r="A6955" t="str">
        <f t="shared" si="109"/>
        <v/>
      </c>
      <c r="B6955" s="36"/>
      <c r="C6955" s="31"/>
      <c r="D6955" s="31"/>
      <c r="E6955" s="31"/>
      <c r="F6955" s="32"/>
      <c r="G6955" s="33"/>
      <c r="H6955" s="34"/>
      <c r="I6955" s="34"/>
      <c r="J6955" s="34"/>
    </row>
    <row r="6956" spans="1:10" x14ac:dyDescent="0.35">
      <c r="A6956" t="str">
        <f t="shared" si="109"/>
        <v/>
      </c>
      <c r="B6956" s="35"/>
      <c r="C6956" s="27"/>
      <c r="D6956" s="27"/>
      <c r="E6956" s="27"/>
      <c r="F6956" s="28"/>
      <c r="G6956" s="29"/>
      <c r="H6956" s="30"/>
      <c r="I6956" s="30"/>
      <c r="J6956" s="30"/>
    </row>
    <row r="6957" spans="1:10" x14ac:dyDescent="0.35">
      <c r="A6957" t="str">
        <f t="shared" si="109"/>
        <v/>
      </c>
      <c r="B6957" s="36"/>
      <c r="C6957" s="31"/>
      <c r="D6957" s="31"/>
      <c r="E6957" s="31"/>
      <c r="F6957" s="32"/>
      <c r="G6957" s="33"/>
      <c r="H6957" s="34"/>
      <c r="I6957" s="34"/>
      <c r="J6957" s="34"/>
    </row>
    <row r="6958" spans="1:10" x14ac:dyDescent="0.35">
      <c r="A6958" t="str">
        <f t="shared" si="109"/>
        <v/>
      </c>
      <c r="B6958" s="35"/>
      <c r="C6958" s="27"/>
      <c r="D6958" s="27"/>
      <c r="E6958" s="27"/>
      <c r="F6958" s="28"/>
      <c r="G6958" s="29"/>
      <c r="H6958" s="30"/>
      <c r="I6958" s="30"/>
      <c r="J6958" s="30"/>
    </row>
    <row r="6959" spans="1:10" x14ac:dyDescent="0.35">
      <c r="A6959" t="str">
        <f t="shared" si="109"/>
        <v/>
      </c>
      <c r="B6959" s="36"/>
      <c r="C6959" s="31"/>
      <c r="D6959" s="31"/>
      <c r="E6959" s="31"/>
      <c r="F6959" s="32"/>
      <c r="G6959" s="33"/>
      <c r="H6959" s="34"/>
      <c r="I6959" s="34"/>
      <c r="J6959" s="34"/>
    </row>
    <row r="6960" spans="1:10" x14ac:dyDescent="0.35">
      <c r="A6960" t="str">
        <f t="shared" si="109"/>
        <v/>
      </c>
      <c r="B6960" s="35"/>
      <c r="C6960" s="27"/>
      <c r="D6960" s="27"/>
      <c r="E6960" s="27"/>
      <c r="F6960" s="28"/>
      <c r="G6960" s="29"/>
      <c r="H6960" s="30"/>
      <c r="I6960" s="30"/>
      <c r="J6960" s="30"/>
    </row>
    <row r="6961" spans="1:10" x14ac:dyDescent="0.35">
      <c r="A6961" t="str">
        <f t="shared" si="109"/>
        <v/>
      </c>
      <c r="B6961" s="36"/>
      <c r="C6961" s="31"/>
      <c r="D6961" s="31"/>
      <c r="E6961" s="31"/>
      <c r="F6961" s="32"/>
      <c r="G6961" s="33"/>
      <c r="H6961" s="34"/>
      <c r="I6961" s="34"/>
      <c r="J6961" s="34"/>
    </row>
    <row r="6962" spans="1:10" x14ac:dyDescent="0.35">
      <c r="A6962" t="str">
        <f t="shared" si="109"/>
        <v/>
      </c>
      <c r="B6962" s="35"/>
      <c r="C6962" s="27"/>
      <c r="D6962" s="27"/>
      <c r="E6962" s="27"/>
      <c r="F6962" s="28"/>
      <c r="G6962" s="29"/>
      <c r="H6962" s="30"/>
      <c r="I6962" s="30"/>
      <c r="J6962" s="30"/>
    </row>
    <row r="6963" spans="1:10" x14ac:dyDescent="0.35">
      <c r="A6963" t="str">
        <f t="shared" si="109"/>
        <v/>
      </c>
      <c r="B6963" s="36"/>
      <c r="C6963" s="31"/>
      <c r="D6963" s="31"/>
      <c r="E6963" s="31"/>
      <c r="F6963" s="32"/>
      <c r="G6963" s="33"/>
      <c r="H6963" s="34"/>
      <c r="I6963" s="34"/>
      <c r="J6963" s="34"/>
    </row>
    <row r="6964" spans="1:10" x14ac:dyDescent="0.35">
      <c r="A6964" t="str">
        <f t="shared" si="109"/>
        <v/>
      </c>
      <c r="B6964" s="35"/>
      <c r="C6964" s="27"/>
      <c r="D6964" s="27"/>
      <c r="E6964" s="27"/>
      <c r="F6964" s="28"/>
      <c r="G6964" s="29"/>
      <c r="H6964" s="30"/>
      <c r="I6964" s="30"/>
      <c r="J6964" s="30"/>
    </row>
    <row r="6965" spans="1:10" x14ac:dyDescent="0.35">
      <c r="A6965" t="str">
        <f t="shared" si="109"/>
        <v/>
      </c>
      <c r="B6965" s="36"/>
      <c r="C6965" s="31"/>
      <c r="D6965" s="31"/>
      <c r="E6965" s="31"/>
      <c r="F6965" s="32"/>
      <c r="G6965" s="33"/>
      <c r="H6965" s="34"/>
      <c r="I6965" s="34"/>
      <c r="J6965" s="34"/>
    </row>
    <row r="6966" spans="1:10" x14ac:dyDescent="0.35">
      <c r="A6966" t="str">
        <f t="shared" si="109"/>
        <v/>
      </c>
      <c r="B6966" s="35"/>
      <c r="C6966" s="27"/>
      <c r="D6966" s="27"/>
      <c r="E6966" s="27"/>
      <c r="F6966" s="28"/>
      <c r="G6966" s="29"/>
      <c r="H6966" s="30"/>
      <c r="I6966" s="30"/>
      <c r="J6966" s="30"/>
    </row>
    <row r="6967" spans="1:10" x14ac:dyDescent="0.35">
      <c r="A6967" t="str">
        <f t="shared" si="109"/>
        <v/>
      </c>
      <c r="B6967" s="36"/>
      <c r="C6967" s="31"/>
      <c r="D6967" s="31"/>
      <c r="E6967" s="31"/>
      <c r="F6967" s="32"/>
      <c r="G6967" s="33"/>
      <c r="H6967" s="34"/>
      <c r="I6967" s="34"/>
      <c r="J6967" s="34"/>
    </row>
    <row r="6968" spans="1:10" x14ac:dyDescent="0.35">
      <c r="A6968" t="str">
        <f t="shared" si="109"/>
        <v/>
      </c>
      <c r="B6968" s="35"/>
      <c r="C6968" s="27"/>
      <c r="D6968" s="27"/>
      <c r="E6968" s="27"/>
      <c r="F6968" s="28"/>
      <c r="G6968" s="29"/>
      <c r="H6968" s="30"/>
      <c r="I6968" s="30"/>
      <c r="J6968" s="30"/>
    </row>
    <row r="6969" spans="1:10" x14ac:dyDescent="0.35">
      <c r="A6969" t="str">
        <f t="shared" si="109"/>
        <v/>
      </c>
      <c r="B6969" s="36"/>
      <c r="C6969" s="31"/>
      <c r="D6969" s="31"/>
      <c r="E6969" s="31"/>
      <c r="F6969" s="32"/>
      <c r="G6969" s="33"/>
      <c r="H6969" s="34"/>
      <c r="I6969" s="34"/>
      <c r="J6969" s="34"/>
    </row>
    <row r="6970" spans="1:10" x14ac:dyDescent="0.35">
      <c r="A6970" t="str">
        <f t="shared" si="109"/>
        <v/>
      </c>
      <c r="B6970" s="35"/>
      <c r="C6970" s="27"/>
      <c r="D6970" s="27"/>
      <c r="E6970" s="27"/>
      <c r="F6970" s="28"/>
      <c r="G6970" s="29"/>
      <c r="H6970" s="30"/>
      <c r="I6970" s="30"/>
      <c r="J6970" s="30"/>
    </row>
    <row r="6971" spans="1:10" x14ac:dyDescent="0.35">
      <c r="A6971" t="str">
        <f t="shared" si="109"/>
        <v/>
      </c>
      <c r="B6971" s="36"/>
      <c r="C6971" s="31"/>
      <c r="D6971" s="31"/>
      <c r="E6971" s="31"/>
      <c r="F6971" s="32"/>
      <c r="G6971" s="33"/>
      <c r="H6971" s="34"/>
      <c r="I6971" s="34"/>
      <c r="J6971" s="34"/>
    </row>
    <row r="6972" spans="1:10" x14ac:dyDescent="0.35">
      <c r="A6972" t="str">
        <f t="shared" si="109"/>
        <v/>
      </c>
      <c r="B6972" s="35"/>
      <c r="C6972" s="27"/>
      <c r="D6972" s="27"/>
      <c r="E6972" s="27"/>
      <c r="F6972" s="28"/>
      <c r="G6972" s="29"/>
      <c r="H6972" s="30"/>
      <c r="I6972" s="30"/>
      <c r="J6972" s="30"/>
    </row>
    <row r="6973" spans="1:10" x14ac:dyDescent="0.35">
      <c r="A6973" t="str">
        <f t="shared" si="109"/>
        <v/>
      </c>
      <c r="B6973" s="36"/>
      <c r="C6973" s="31"/>
      <c r="D6973" s="31"/>
      <c r="E6973" s="31"/>
      <c r="F6973" s="32"/>
      <c r="G6973" s="33"/>
      <c r="H6973" s="34"/>
      <c r="I6973" s="34"/>
      <c r="J6973" s="34"/>
    </row>
    <row r="6974" spans="1:10" x14ac:dyDescent="0.35">
      <c r="A6974" t="str">
        <f t="shared" si="109"/>
        <v/>
      </c>
      <c r="B6974" s="35"/>
      <c r="C6974" s="27"/>
      <c r="D6974" s="27"/>
      <c r="E6974" s="27"/>
      <c r="F6974" s="28"/>
      <c r="G6974" s="29"/>
      <c r="H6974" s="30"/>
      <c r="I6974" s="30"/>
      <c r="J6974" s="30"/>
    </row>
    <row r="6975" spans="1:10" x14ac:dyDescent="0.35">
      <c r="A6975" t="str">
        <f t="shared" si="109"/>
        <v/>
      </c>
      <c r="B6975" s="36"/>
      <c r="C6975" s="31"/>
      <c r="D6975" s="31"/>
      <c r="E6975" s="31"/>
      <c r="F6975" s="32"/>
      <c r="G6975" s="33"/>
      <c r="H6975" s="34"/>
      <c r="I6975" s="34"/>
      <c r="J6975" s="34"/>
    </row>
    <row r="6976" spans="1:10" x14ac:dyDescent="0.35">
      <c r="A6976" t="str">
        <f t="shared" si="109"/>
        <v/>
      </c>
      <c r="B6976" s="35"/>
      <c r="C6976" s="27"/>
      <c r="D6976" s="27"/>
      <c r="E6976" s="27"/>
      <c r="F6976" s="28"/>
      <c r="G6976" s="29"/>
      <c r="H6976" s="30"/>
      <c r="I6976" s="30"/>
      <c r="J6976" s="30"/>
    </row>
    <row r="6977" spans="1:10" x14ac:dyDescent="0.35">
      <c r="A6977" t="str">
        <f t="shared" si="109"/>
        <v/>
      </c>
      <c r="B6977" s="36"/>
      <c r="C6977" s="31"/>
      <c r="D6977" s="31"/>
      <c r="E6977" s="31"/>
      <c r="F6977" s="32"/>
      <c r="G6977" s="33"/>
      <c r="H6977" s="34"/>
      <c r="I6977" s="34"/>
      <c r="J6977" s="34"/>
    </row>
    <row r="6978" spans="1:10" x14ac:dyDescent="0.35">
      <c r="A6978" t="str">
        <f t="shared" si="109"/>
        <v/>
      </c>
      <c r="B6978" s="35"/>
      <c r="C6978" s="27"/>
      <c r="D6978" s="27"/>
      <c r="E6978" s="27"/>
      <c r="F6978" s="28"/>
      <c r="G6978" s="29"/>
      <c r="H6978" s="30"/>
      <c r="I6978" s="30"/>
      <c r="J6978" s="30"/>
    </row>
    <row r="6979" spans="1:10" x14ac:dyDescent="0.35">
      <c r="A6979" t="str">
        <f t="shared" si="109"/>
        <v/>
      </c>
      <c r="B6979" s="36"/>
      <c r="C6979" s="31"/>
      <c r="D6979" s="31"/>
      <c r="E6979" s="31"/>
      <c r="F6979" s="32"/>
      <c r="G6979" s="33"/>
      <c r="H6979" s="34"/>
      <c r="I6979" s="34"/>
      <c r="J6979" s="34"/>
    </row>
    <row r="6980" spans="1:10" x14ac:dyDescent="0.35">
      <c r="A6980" t="str">
        <f t="shared" si="109"/>
        <v/>
      </c>
      <c r="B6980" s="35"/>
      <c r="C6980" s="27"/>
      <c r="D6980" s="27"/>
      <c r="E6980" s="27"/>
      <c r="F6980" s="28"/>
      <c r="G6980" s="29"/>
      <c r="H6980" s="30"/>
      <c r="I6980" s="30"/>
      <c r="J6980" s="30"/>
    </row>
    <row r="6981" spans="1:10" x14ac:dyDescent="0.35">
      <c r="A6981" t="str">
        <f t="shared" si="109"/>
        <v/>
      </c>
      <c r="B6981" s="36"/>
      <c r="C6981" s="31"/>
      <c r="D6981" s="31"/>
      <c r="E6981" s="31"/>
      <c r="F6981" s="32"/>
      <c r="G6981" s="33"/>
      <c r="H6981" s="34"/>
      <c r="I6981" s="34"/>
      <c r="J6981" s="34"/>
    </row>
    <row r="6982" spans="1:10" x14ac:dyDescent="0.35">
      <c r="A6982" t="str">
        <f t="shared" si="109"/>
        <v/>
      </c>
      <c r="B6982" s="35"/>
      <c r="C6982" s="27"/>
      <c r="D6982" s="27"/>
      <c r="E6982" s="27"/>
      <c r="F6982" s="28"/>
      <c r="G6982" s="29"/>
      <c r="H6982" s="30"/>
      <c r="I6982" s="30"/>
      <c r="J6982" s="30"/>
    </row>
    <row r="6983" spans="1:10" x14ac:dyDescent="0.35">
      <c r="A6983" t="str">
        <f t="shared" si="109"/>
        <v/>
      </c>
      <c r="B6983" s="36"/>
      <c r="C6983" s="31"/>
      <c r="D6983" s="31"/>
      <c r="E6983" s="31"/>
      <c r="F6983" s="32"/>
      <c r="G6983" s="33"/>
      <c r="H6983" s="34"/>
      <c r="I6983" s="34"/>
      <c r="J6983" s="34"/>
    </row>
    <row r="6984" spans="1:10" x14ac:dyDescent="0.35">
      <c r="A6984" t="str">
        <f t="shared" si="109"/>
        <v/>
      </c>
      <c r="B6984" s="35"/>
      <c r="C6984" s="27"/>
      <c r="D6984" s="27"/>
      <c r="E6984" s="27"/>
      <c r="F6984" s="28"/>
      <c r="G6984" s="29"/>
      <c r="H6984" s="30"/>
      <c r="I6984" s="30"/>
      <c r="J6984" s="30"/>
    </row>
    <row r="6985" spans="1:10" x14ac:dyDescent="0.35">
      <c r="A6985" t="str">
        <f t="shared" si="109"/>
        <v/>
      </c>
      <c r="B6985" s="36"/>
      <c r="C6985" s="31"/>
      <c r="D6985" s="31"/>
      <c r="E6985" s="31"/>
      <c r="F6985" s="32"/>
      <c r="G6985" s="33"/>
      <c r="H6985" s="34"/>
      <c r="I6985" s="34"/>
      <c r="J6985" s="34"/>
    </row>
    <row r="6986" spans="1:10" x14ac:dyDescent="0.35">
      <c r="A6986" t="str">
        <f t="shared" si="109"/>
        <v/>
      </c>
      <c r="B6986" s="35"/>
      <c r="C6986" s="27"/>
      <c r="D6986" s="27"/>
      <c r="E6986" s="27"/>
      <c r="F6986" s="28"/>
      <c r="G6986" s="29"/>
      <c r="H6986" s="30"/>
      <c r="I6986" s="30"/>
      <c r="J6986" s="30"/>
    </row>
    <row r="6987" spans="1:10" x14ac:dyDescent="0.35">
      <c r="A6987" t="str">
        <f t="shared" si="109"/>
        <v/>
      </c>
      <c r="B6987" s="36"/>
      <c r="C6987" s="31"/>
      <c r="D6987" s="31"/>
      <c r="E6987" s="31"/>
      <c r="F6987" s="32"/>
      <c r="G6987" s="33"/>
      <c r="H6987" s="34"/>
      <c r="I6987" s="34"/>
      <c r="J6987" s="34"/>
    </row>
    <row r="6988" spans="1:10" x14ac:dyDescent="0.35">
      <c r="A6988" t="str">
        <f t="shared" si="109"/>
        <v/>
      </c>
      <c r="B6988" s="35"/>
      <c r="C6988" s="27"/>
      <c r="D6988" s="27"/>
      <c r="E6988" s="27"/>
      <c r="F6988" s="28"/>
      <c r="G6988" s="29"/>
      <c r="H6988" s="30"/>
      <c r="I6988" s="30"/>
      <c r="J6988" s="30"/>
    </row>
    <row r="6989" spans="1:10" x14ac:dyDescent="0.35">
      <c r="A6989" t="str">
        <f t="shared" si="109"/>
        <v/>
      </c>
      <c r="B6989" s="36"/>
      <c r="C6989" s="31"/>
      <c r="D6989" s="31"/>
      <c r="E6989" s="31"/>
      <c r="F6989" s="32"/>
      <c r="G6989" s="33"/>
      <c r="H6989" s="34"/>
      <c r="I6989" s="34"/>
      <c r="J6989" s="34"/>
    </row>
    <row r="6990" spans="1:10" x14ac:dyDescent="0.35">
      <c r="A6990" t="str">
        <f t="shared" si="109"/>
        <v/>
      </c>
      <c r="B6990" s="35"/>
      <c r="C6990" s="27"/>
      <c r="D6990" s="27"/>
      <c r="E6990" s="27"/>
      <c r="F6990" s="28"/>
      <c r="G6990" s="29"/>
      <c r="H6990" s="30"/>
      <c r="I6990" s="30"/>
      <c r="J6990" s="30"/>
    </row>
    <row r="6991" spans="1:10" x14ac:dyDescent="0.35">
      <c r="A6991" t="str">
        <f t="shared" si="109"/>
        <v/>
      </c>
      <c r="B6991" s="36"/>
      <c r="C6991" s="31"/>
      <c r="D6991" s="31"/>
      <c r="E6991" s="31"/>
      <c r="F6991" s="32"/>
      <c r="G6991" s="33"/>
      <c r="H6991" s="34"/>
      <c r="I6991" s="34"/>
      <c r="J6991" s="34"/>
    </row>
    <row r="6992" spans="1:10" x14ac:dyDescent="0.35">
      <c r="A6992" t="str">
        <f t="shared" si="109"/>
        <v/>
      </c>
      <c r="B6992" s="35"/>
      <c r="C6992" s="27"/>
      <c r="D6992" s="27"/>
      <c r="E6992" s="27"/>
      <c r="F6992" s="28"/>
      <c r="G6992" s="29"/>
      <c r="H6992" s="30"/>
      <c r="I6992" s="30"/>
      <c r="J6992" s="30"/>
    </row>
    <row r="6993" spans="1:10" x14ac:dyDescent="0.35">
      <c r="A6993" t="str">
        <f t="shared" si="109"/>
        <v/>
      </c>
      <c r="B6993" s="36"/>
      <c r="C6993" s="31"/>
      <c r="D6993" s="31"/>
      <c r="E6993" s="31"/>
      <c r="F6993" s="32"/>
      <c r="G6993" s="33"/>
      <c r="H6993" s="34"/>
      <c r="I6993" s="34"/>
      <c r="J6993" s="34"/>
    </row>
    <row r="6994" spans="1:10" x14ac:dyDescent="0.35">
      <c r="A6994" t="str">
        <f t="shared" si="109"/>
        <v/>
      </c>
      <c r="B6994" s="35"/>
      <c r="C6994" s="27"/>
      <c r="D6994" s="27"/>
      <c r="E6994" s="27"/>
      <c r="F6994" s="28"/>
      <c r="G6994" s="29"/>
      <c r="H6994" s="30"/>
      <c r="I6994" s="30"/>
      <c r="J6994" s="30"/>
    </row>
    <row r="6995" spans="1:10" x14ac:dyDescent="0.35">
      <c r="A6995" t="str">
        <f t="shared" ref="A6995:A7058" si="110">CONCATENATE(B6995,C6995,D6995,E6995)</f>
        <v/>
      </c>
      <c r="B6995" s="36"/>
      <c r="C6995" s="31"/>
      <c r="D6995" s="31"/>
      <c r="E6995" s="31"/>
      <c r="F6995" s="32"/>
      <c r="G6995" s="33"/>
      <c r="H6995" s="34"/>
      <c r="I6995" s="34"/>
      <c r="J6995" s="34"/>
    </row>
    <row r="6996" spans="1:10" x14ac:dyDescent="0.35">
      <c r="A6996" t="str">
        <f t="shared" si="110"/>
        <v/>
      </c>
      <c r="B6996" s="35"/>
      <c r="C6996" s="27"/>
      <c r="D6996" s="27"/>
      <c r="E6996" s="27"/>
      <c r="F6996" s="28"/>
      <c r="G6996" s="29"/>
      <c r="H6996" s="30"/>
      <c r="I6996" s="30"/>
      <c r="J6996" s="30"/>
    </row>
    <row r="6997" spans="1:10" x14ac:dyDescent="0.35">
      <c r="A6997" t="str">
        <f t="shared" si="110"/>
        <v/>
      </c>
      <c r="B6997" s="36"/>
      <c r="C6997" s="31"/>
      <c r="D6997" s="31"/>
      <c r="E6997" s="31"/>
      <c r="F6997" s="32"/>
      <c r="G6997" s="33"/>
      <c r="H6997" s="34"/>
      <c r="I6997" s="34"/>
      <c r="J6997" s="34"/>
    </row>
    <row r="6998" spans="1:10" x14ac:dyDescent="0.35">
      <c r="A6998" t="str">
        <f t="shared" si="110"/>
        <v/>
      </c>
      <c r="B6998" s="35"/>
      <c r="C6998" s="27"/>
      <c r="D6998" s="27"/>
      <c r="E6998" s="27"/>
      <c r="F6998" s="28"/>
      <c r="G6998" s="29"/>
      <c r="H6998" s="30"/>
      <c r="I6998" s="30"/>
      <c r="J6998" s="30"/>
    </row>
    <row r="6999" spans="1:10" x14ac:dyDescent="0.35">
      <c r="A6999" t="str">
        <f t="shared" si="110"/>
        <v/>
      </c>
      <c r="B6999" s="36"/>
      <c r="C6999" s="31"/>
      <c r="D6999" s="31"/>
      <c r="E6999" s="31"/>
      <c r="F6999" s="32"/>
      <c r="G6999" s="33"/>
      <c r="H6999" s="34"/>
      <c r="I6999" s="34"/>
      <c r="J6999" s="34"/>
    </row>
    <row r="7000" spans="1:10" x14ac:dyDescent="0.35">
      <c r="A7000" t="str">
        <f t="shared" si="110"/>
        <v/>
      </c>
      <c r="B7000" s="35"/>
      <c r="C7000" s="27"/>
      <c r="D7000" s="27"/>
      <c r="E7000" s="27"/>
      <c r="F7000" s="28"/>
      <c r="G7000" s="29"/>
      <c r="H7000" s="30"/>
      <c r="I7000" s="30"/>
      <c r="J7000" s="30"/>
    </row>
    <row r="7001" spans="1:10" x14ac:dyDescent="0.35">
      <c r="A7001" t="str">
        <f t="shared" si="110"/>
        <v/>
      </c>
      <c r="B7001" s="36"/>
      <c r="C7001" s="31"/>
      <c r="D7001" s="31"/>
      <c r="E7001" s="31"/>
      <c r="F7001" s="32"/>
      <c r="G7001" s="33"/>
      <c r="H7001" s="34"/>
      <c r="I7001" s="34"/>
      <c r="J7001" s="34"/>
    </row>
    <row r="7002" spans="1:10" x14ac:dyDescent="0.35">
      <c r="A7002" t="str">
        <f t="shared" si="110"/>
        <v/>
      </c>
      <c r="B7002" s="35"/>
      <c r="C7002" s="27"/>
      <c r="D7002" s="27"/>
      <c r="E7002" s="27"/>
      <c r="F7002" s="28"/>
      <c r="G7002" s="29"/>
      <c r="H7002" s="30"/>
      <c r="I7002" s="30"/>
      <c r="J7002" s="30"/>
    </row>
    <row r="7003" spans="1:10" x14ac:dyDescent="0.35">
      <c r="A7003" t="str">
        <f t="shared" si="110"/>
        <v/>
      </c>
      <c r="B7003" s="36"/>
      <c r="C7003" s="31"/>
      <c r="D7003" s="31"/>
      <c r="E7003" s="31"/>
      <c r="F7003" s="32"/>
      <c r="G7003" s="33"/>
      <c r="H7003" s="34"/>
      <c r="I7003" s="34"/>
      <c r="J7003" s="34"/>
    </row>
    <row r="7004" spans="1:10" x14ac:dyDescent="0.35">
      <c r="A7004" t="str">
        <f t="shared" si="110"/>
        <v/>
      </c>
      <c r="B7004" s="35"/>
      <c r="C7004" s="27"/>
      <c r="D7004" s="27"/>
      <c r="E7004" s="27"/>
      <c r="F7004" s="28"/>
      <c r="G7004" s="29"/>
      <c r="H7004" s="30"/>
      <c r="I7004" s="30"/>
      <c r="J7004" s="30"/>
    </row>
    <row r="7005" spans="1:10" x14ac:dyDescent="0.35">
      <c r="A7005" t="str">
        <f t="shared" si="110"/>
        <v/>
      </c>
      <c r="B7005" s="36"/>
      <c r="C7005" s="31"/>
      <c r="D7005" s="31"/>
      <c r="E7005" s="31"/>
      <c r="F7005" s="32"/>
      <c r="G7005" s="33"/>
      <c r="H7005" s="34"/>
      <c r="I7005" s="34"/>
      <c r="J7005" s="34"/>
    </row>
    <row r="7006" spans="1:10" x14ac:dyDescent="0.35">
      <c r="A7006" t="str">
        <f t="shared" si="110"/>
        <v/>
      </c>
      <c r="B7006" s="35"/>
      <c r="C7006" s="27"/>
      <c r="D7006" s="27"/>
      <c r="E7006" s="27"/>
      <c r="F7006" s="28"/>
      <c r="G7006" s="29"/>
      <c r="H7006" s="30"/>
      <c r="I7006" s="30"/>
      <c r="J7006" s="30"/>
    </row>
    <row r="7007" spans="1:10" x14ac:dyDescent="0.35">
      <c r="A7007" t="str">
        <f t="shared" si="110"/>
        <v/>
      </c>
      <c r="B7007" s="36"/>
      <c r="C7007" s="31"/>
      <c r="D7007" s="31"/>
      <c r="E7007" s="31"/>
      <c r="F7007" s="32"/>
      <c r="G7007" s="33"/>
      <c r="H7007" s="34"/>
      <c r="I7007" s="34"/>
      <c r="J7007" s="34"/>
    </row>
    <row r="7008" spans="1:10" x14ac:dyDescent="0.35">
      <c r="A7008" t="str">
        <f t="shared" si="110"/>
        <v/>
      </c>
      <c r="B7008" s="35"/>
      <c r="C7008" s="27"/>
      <c r="D7008" s="27"/>
      <c r="E7008" s="27"/>
      <c r="F7008" s="28"/>
      <c r="G7008" s="29"/>
      <c r="H7008" s="30"/>
      <c r="I7008" s="30"/>
      <c r="J7008" s="30"/>
    </row>
    <row r="7009" spans="1:10" x14ac:dyDescent="0.35">
      <c r="A7009" t="str">
        <f t="shared" si="110"/>
        <v/>
      </c>
      <c r="B7009" s="36"/>
      <c r="C7009" s="31"/>
      <c r="D7009" s="31"/>
      <c r="E7009" s="31"/>
      <c r="F7009" s="32"/>
      <c r="G7009" s="33"/>
      <c r="H7009" s="34"/>
      <c r="I7009" s="34"/>
      <c r="J7009" s="34"/>
    </row>
    <row r="7010" spans="1:10" x14ac:dyDescent="0.35">
      <c r="A7010" t="str">
        <f t="shared" si="110"/>
        <v/>
      </c>
      <c r="B7010" s="35"/>
      <c r="C7010" s="27"/>
      <c r="D7010" s="27"/>
      <c r="E7010" s="27"/>
      <c r="F7010" s="28"/>
      <c r="G7010" s="29"/>
      <c r="H7010" s="30"/>
      <c r="I7010" s="30"/>
      <c r="J7010" s="30"/>
    </row>
    <row r="7011" spans="1:10" x14ac:dyDescent="0.35">
      <c r="A7011" t="str">
        <f t="shared" si="110"/>
        <v/>
      </c>
      <c r="B7011" s="36"/>
      <c r="C7011" s="31"/>
      <c r="D7011" s="31"/>
      <c r="E7011" s="31"/>
      <c r="F7011" s="32"/>
      <c r="G7011" s="33"/>
      <c r="H7011" s="34"/>
      <c r="I7011" s="34"/>
      <c r="J7011" s="34"/>
    </row>
    <row r="7012" spans="1:10" x14ac:dyDescent="0.35">
      <c r="A7012" t="str">
        <f t="shared" si="110"/>
        <v/>
      </c>
      <c r="B7012" s="35"/>
      <c r="C7012" s="27"/>
      <c r="D7012" s="27"/>
      <c r="E7012" s="27"/>
      <c r="F7012" s="28"/>
      <c r="G7012" s="29"/>
      <c r="H7012" s="30"/>
      <c r="I7012" s="30"/>
      <c r="J7012" s="30"/>
    </row>
    <row r="7013" spans="1:10" x14ac:dyDescent="0.35">
      <c r="A7013" t="str">
        <f t="shared" si="110"/>
        <v/>
      </c>
      <c r="B7013" s="36"/>
      <c r="C7013" s="31"/>
      <c r="D7013" s="31"/>
      <c r="E7013" s="31"/>
      <c r="F7013" s="32"/>
      <c r="G7013" s="33"/>
      <c r="H7013" s="34"/>
      <c r="I7013" s="34"/>
      <c r="J7013" s="34"/>
    </row>
    <row r="7014" spans="1:10" x14ac:dyDescent="0.35">
      <c r="A7014" t="str">
        <f t="shared" si="110"/>
        <v/>
      </c>
      <c r="B7014" s="35"/>
      <c r="C7014" s="27"/>
      <c r="D7014" s="27"/>
      <c r="E7014" s="27"/>
      <c r="F7014" s="28"/>
      <c r="G7014" s="29"/>
      <c r="H7014" s="30"/>
      <c r="I7014" s="30"/>
      <c r="J7014" s="30"/>
    </row>
    <row r="7015" spans="1:10" x14ac:dyDescent="0.35">
      <c r="A7015" t="str">
        <f t="shared" si="110"/>
        <v/>
      </c>
      <c r="B7015" s="36"/>
      <c r="C7015" s="31"/>
      <c r="D7015" s="31"/>
      <c r="E7015" s="31"/>
      <c r="F7015" s="32"/>
      <c r="G7015" s="33"/>
      <c r="H7015" s="34"/>
      <c r="I7015" s="34"/>
      <c r="J7015" s="34"/>
    </row>
    <row r="7016" spans="1:10" x14ac:dyDescent="0.35">
      <c r="A7016" t="str">
        <f t="shared" si="110"/>
        <v/>
      </c>
      <c r="B7016" s="35"/>
      <c r="C7016" s="27"/>
      <c r="D7016" s="27"/>
      <c r="E7016" s="27"/>
      <c r="F7016" s="28"/>
      <c r="G7016" s="29"/>
      <c r="H7016" s="30"/>
      <c r="I7016" s="30"/>
      <c r="J7016" s="30"/>
    </row>
    <row r="7017" spans="1:10" x14ac:dyDescent="0.35">
      <c r="A7017" t="str">
        <f t="shared" si="110"/>
        <v/>
      </c>
      <c r="B7017" s="36"/>
      <c r="C7017" s="31"/>
      <c r="D7017" s="31"/>
      <c r="E7017" s="31"/>
      <c r="F7017" s="32"/>
      <c r="G7017" s="33"/>
      <c r="H7017" s="34"/>
      <c r="I7017" s="34"/>
      <c r="J7017" s="34"/>
    </row>
    <row r="7018" spans="1:10" x14ac:dyDescent="0.35">
      <c r="A7018" t="str">
        <f t="shared" si="110"/>
        <v/>
      </c>
      <c r="B7018" s="35"/>
      <c r="C7018" s="27"/>
      <c r="D7018" s="27"/>
      <c r="E7018" s="27"/>
      <c r="F7018" s="28"/>
      <c r="G7018" s="29"/>
      <c r="H7018" s="30"/>
      <c r="I7018" s="30"/>
      <c r="J7018" s="30"/>
    </row>
    <row r="7019" spans="1:10" x14ac:dyDescent="0.35">
      <c r="A7019" t="str">
        <f t="shared" si="110"/>
        <v/>
      </c>
      <c r="B7019" s="36"/>
      <c r="C7019" s="31"/>
      <c r="D7019" s="31"/>
      <c r="E7019" s="31"/>
      <c r="F7019" s="32"/>
      <c r="G7019" s="33"/>
      <c r="H7019" s="34"/>
      <c r="I7019" s="34"/>
      <c r="J7019" s="34"/>
    </row>
    <row r="7020" spans="1:10" x14ac:dyDescent="0.35">
      <c r="A7020" t="str">
        <f t="shared" si="110"/>
        <v/>
      </c>
      <c r="B7020" s="35"/>
      <c r="C7020" s="27"/>
      <c r="D7020" s="27"/>
      <c r="E7020" s="27"/>
      <c r="F7020" s="28"/>
      <c r="G7020" s="29"/>
      <c r="H7020" s="30"/>
      <c r="I7020" s="30"/>
      <c r="J7020" s="30"/>
    </row>
    <row r="7021" spans="1:10" x14ac:dyDescent="0.35">
      <c r="A7021" t="str">
        <f t="shared" si="110"/>
        <v/>
      </c>
      <c r="B7021" s="36"/>
      <c r="C7021" s="31"/>
      <c r="D7021" s="31"/>
      <c r="E7021" s="31"/>
      <c r="F7021" s="32"/>
      <c r="G7021" s="33"/>
      <c r="H7021" s="34"/>
      <c r="I7021" s="34"/>
      <c r="J7021" s="34"/>
    </row>
    <row r="7022" spans="1:10" x14ac:dyDescent="0.35">
      <c r="A7022" t="str">
        <f t="shared" si="110"/>
        <v/>
      </c>
      <c r="B7022" s="35"/>
      <c r="C7022" s="27"/>
      <c r="D7022" s="27"/>
      <c r="E7022" s="27"/>
      <c r="F7022" s="28"/>
      <c r="G7022" s="29"/>
      <c r="H7022" s="30"/>
      <c r="I7022" s="30"/>
      <c r="J7022" s="30"/>
    </row>
    <row r="7023" spans="1:10" x14ac:dyDescent="0.35">
      <c r="A7023" t="str">
        <f t="shared" si="110"/>
        <v/>
      </c>
      <c r="B7023" s="36"/>
      <c r="C7023" s="31"/>
      <c r="D7023" s="31"/>
      <c r="E7023" s="31"/>
      <c r="F7023" s="32"/>
      <c r="G7023" s="33"/>
      <c r="H7023" s="34"/>
      <c r="I7023" s="34"/>
      <c r="J7023" s="34"/>
    </row>
    <row r="7024" spans="1:10" x14ac:dyDescent="0.35">
      <c r="A7024" t="str">
        <f t="shared" si="110"/>
        <v/>
      </c>
      <c r="B7024" s="35"/>
      <c r="C7024" s="27"/>
      <c r="D7024" s="27"/>
      <c r="E7024" s="27"/>
      <c r="F7024" s="28"/>
      <c r="G7024" s="29"/>
      <c r="H7024" s="30"/>
      <c r="I7024" s="30"/>
      <c r="J7024" s="30"/>
    </row>
    <row r="7025" spans="1:10" x14ac:dyDescent="0.35">
      <c r="A7025" t="str">
        <f t="shared" si="110"/>
        <v/>
      </c>
      <c r="B7025" s="36"/>
      <c r="C7025" s="31"/>
      <c r="D7025" s="31"/>
      <c r="E7025" s="31"/>
      <c r="F7025" s="32"/>
      <c r="G7025" s="33"/>
      <c r="H7025" s="34"/>
      <c r="I7025" s="34"/>
      <c r="J7025" s="34"/>
    </row>
    <row r="7026" spans="1:10" x14ac:dyDescent="0.35">
      <c r="A7026" t="str">
        <f t="shared" si="110"/>
        <v/>
      </c>
      <c r="B7026" s="35"/>
      <c r="C7026" s="27"/>
      <c r="D7026" s="27"/>
      <c r="E7026" s="27"/>
      <c r="F7026" s="28"/>
      <c r="G7026" s="29"/>
      <c r="H7026" s="30"/>
      <c r="I7026" s="30"/>
      <c r="J7026" s="30"/>
    </row>
    <row r="7027" spans="1:10" x14ac:dyDescent="0.35">
      <c r="A7027" t="str">
        <f t="shared" si="110"/>
        <v/>
      </c>
      <c r="B7027" s="36"/>
      <c r="C7027" s="31"/>
      <c r="D7027" s="31"/>
      <c r="E7027" s="31"/>
      <c r="F7027" s="32"/>
      <c r="G7027" s="33"/>
      <c r="H7027" s="34"/>
      <c r="I7027" s="34"/>
      <c r="J7027" s="34"/>
    </row>
    <row r="7028" spans="1:10" x14ac:dyDescent="0.35">
      <c r="A7028" t="str">
        <f t="shared" si="110"/>
        <v/>
      </c>
      <c r="B7028" s="35"/>
      <c r="C7028" s="27"/>
      <c r="D7028" s="27"/>
      <c r="E7028" s="27"/>
      <c r="F7028" s="28"/>
      <c r="G7028" s="29"/>
      <c r="H7028" s="30"/>
      <c r="I7028" s="30"/>
      <c r="J7028" s="30"/>
    </row>
    <row r="7029" spans="1:10" x14ac:dyDescent="0.35">
      <c r="A7029" t="str">
        <f t="shared" si="110"/>
        <v/>
      </c>
      <c r="B7029" s="36"/>
      <c r="C7029" s="31"/>
      <c r="D7029" s="31"/>
      <c r="E7029" s="31"/>
      <c r="F7029" s="32"/>
      <c r="G7029" s="33"/>
      <c r="H7029" s="34"/>
      <c r="I7029" s="34"/>
      <c r="J7029" s="34"/>
    </row>
    <row r="7030" spans="1:10" x14ac:dyDescent="0.35">
      <c r="A7030" t="str">
        <f t="shared" si="110"/>
        <v/>
      </c>
      <c r="B7030" s="35"/>
      <c r="C7030" s="27"/>
      <c r="D7030" s="27"/>
      <c r="E7030" s="27"/>
      <c r="F7030" s="28"/>
      <c r="G7030" s="29"/>
      <c r="H7030" s="30"/>
      <c r="I7030" s="30"/>
      <c r="J7030" s="30"/>
    </row>
    <row r="7031" spans="1:10" x14ac:dyDescent="0.35">
      <c r="A7031" t="str">
        <f t="shared" si="110"/>
        <v/>
      </c>
      <c r="B7031" s="36"/>
      <c r="C7031" s="31"/>
      <c r="D7031" s="31"/>
      <c r="E7031" s="31"/>
      <c r="F7031" s="32"/>
      <c r="G7031" s="33"/>
      <c r="H7031" s="34"/>
      <c r="I7031" s="34"/>
      <c r="J7031" s="34"/>
    </row>
    <row r="7032" spans="1:10" x14ac:dyDescent="0.35">
      <c r="A7032" t="str">
        <f t="shared" si="110"/>
        <v/>
      </c>
      <c r="B7032" s="35"/>
      <c r="C7032" s="27"/>
      <c r="D7032" s="27"/>
      <c r="E7032" s="27"/>
      <c r="F7032" s="28"/>
      <c r="G7032" s="29"/>
      <c r="H7032" s="30"/>
      <c r="I7032" s="30"/>
      <c r="J7032" s="30"/>
    </row>
    <row r="7033" spans="1:10" x14ac:dyDescent="0.35">
      <c r="A7033" t="str">
        <f t="shared" si="110"/>
        <v/>
      </c>
      <c r="B7033" s="36"/>
      <c r="C7033" s="31"/>
      <c r="D7033" s="31"/>
      <c r="E7033" s="31"/>
      <c r="F7033" s="32"/>
      <c r="G7033" s="33"/>
      <c r="H7033" s="34"/>
      <c r="I7033" s="34"/>
      <c r="J7033" s="34"/>
    </row>
    <row r="7034" spans="1:10" x14ac:dyDescent="0.35">
      <c r="A7034" t="str">
        <f t="shared" si="110"/>
        <v/>
      </c>
      <c r="B7034" s="35"/>
      <c r="C7034" s="27"/>
      <c r="D7034" s="27"/>
      <c r="E7034" s="27"/>
      <c r="F7034" s="28"/>
      <c r="G7034" s="29"/>
      <c r="H7034" s="30"/>
      <c r="I7034" s="30"/>
      <c r="J7034" s="30"/>
    </row>
    <row r="7035" spans="1:10" x14ac:dyDescent="0.35">
      <c r="A7035" t="str">
        <f t="shared" si="110"/>
        <v/>
      </c>
      <c r="B7035" s="36"/>
      <c r="C7035" s="31"/>
      <c r="D7035" s="31"/>
      <c r="E7035" s="31"/>
      <c r="F7035" s="32"/>
      <c r="G7035" s="33"/>
      <c r="H7035" s="34"/>
      <c r="I7035" s="34"/>
      <c r="J7035" s="34"/>
    </row>
    <row r="7036" spans="1:10" x14ac:dyDescent="0.35">
      <c r="A7036" t="str">
        <f t="shared" si="110"/>
        <v/>
      </c>
      <c r="B7036" s="35"/>
      <c r="C7036" s="27"/>
      <c r="D7036" s="27"/>
      <c r="E7036" s="27"/>
      <c r="F7036" s="28"/>
      <c r="G7036" s="29"/>
      <c r="H7036" s="30"/>
      <c r="I7036" s="30"/>
      <c r="J7036" s="30"/>
    </row>
    <row r="7037" spans="1:10" x14ac:dyDescent="0.35">
      <c r="A7037" t="str">
        <f t="shared" si="110"/>
        <v/>
      </c>
      <c r="B7037" s="36"/>
      <c r="C7037" s="31"/>
      <c r="D7037" s="31"/>
      <c r="E7037" s="31"/>
      <c r="F7037" s="32"/>
      <c r="G7037" s="33"/>
      <c r="H7037" s="34"/>
      <c r="I7037" s="34"/>
      <c r="J7037" s="34"/>
    </row>
    <row r="7038" spans="1:10" x14ac:dyDescent="0.35">
      <c r="A7038" t="str">
        <f t="shared" si="110"/>
        <v/>
      </c>
      <c r="B7038" s="35"/>
      <c r="C7038" s="27"/>
      <c r="D7038" s="27"/>
      <c r="E7038" s="27"/>
      <c r="F7038" s="28"/>
      <c r="G7038" s="29"/>
      <c r="H7038" s="30"/>
      <c r="I7038" s="30"/>
      <c r="J7038" s="30"/>
    </row>
    <row r="7039" spans="1:10" x14ac:dyDescent="0.35">
      <c r="A7039" t="str">
        <f t="shared" si="110"/>
        <v/>
      </c>
      <c r="B7039" s="36"/>
      <c r="C7039" s="31"/>
      <c r="D7039" s="31"/>
      <c r="E7039" s="31"/>
      <c r="F7039" s="32"/>
      <c r="G7039" s="33"/>
      <c r="H7039" s="34"/>
      <c r="I7039" s="34"/>
      <c r="J7039" s="34"/>
    </row>
    <row r="7040" spans="1:10" x14ac:dyDescent="0.35">
      <c r="A7040" t="str">
        <f t="shared" si="110"/>
        <v/>
      </c>
      <c r="B7040" s="35"/>
      <c r="C7040" s="27"/>
      <c r="D7040" s="27"/>
      <c r="E7040" s="27"/>
      <c r="F7040" s="28"/>
      <c r="G7040" s="29"/>
      <c r="H7040" s="30"/>
      <c r="I7040" s="30"/>
      <c r="J7040" s="30"/>
    </row>
    <row r="7041" spans="1:10" x14ac:dyDescent="0.35">
      <c r="A7041" t="str">
        <f t="shared" si="110"/>
        <v/>
      </c>
      <c r="B7041" s="36"/>
      <c r="C7041" s="31"/>
      <c r="D7041" s="31"/>
      <c r="E7041" s="31"/>
      <c r="F7041" s="32"/>
      <c r="G7041" s="33"/>
      <c r="H7041" s="34"/>
      <c r="I7041" s="34"/>
      <c r="J7041" s="34"/>
    </row>
    <row r="7042" spans="1:10" x14ac:dyDescent="0.35">
      <c r="A7042" t="str">
        <f t="shared" si="110"/>
        <v/>
      </c>
      <c r="B7042" s="35"/>
      <c r="C7042" s="27"/>
      <c r="D7042" s="27"/>
      <c r="E7042" s="27"/>
      <c r="F7042" s="28"/>
      <c r="G7042" s="29"/>
      <c r="H7042" s="30"/>
      <c r="I7042" s="30"/>
      <c r="J7042" s="30"/>
    </row>
    <row r="7043" spans="1:10" x14ac:dyDescent="0.35">
      <c r="A7043" t="str">
        <f t="shared" si="110"/>
        <v/>
      </c>
      <c r="B7043" s="36"/>
      <c r="C7043" s="31"/>
      <c r="D7043" s="31"/>
      <c r="E7043" s="31"/>
      <c r="F7043" s="32"/>
      <c r="G7043" s="33"/>
      <c r="H7043" s="34"/>
      <c r="I7043" s="34"/>
      <c r="J7043" s="34"/>
    </row>
    <row r="7044" spans="1:10" x14ac:dyDescent="0.35">
      <c r="A7044" t="str">
        <f t="shared" si="110"/>
        <v/>
      </c>
      <c r="B7044" s="35"/>
      <c r="C7044" s="27"/>
      <c r="D7044" s="27"/>
      <c r="E7044" s="27"/>
      <c r="F7044" s="28"/>
      <c r="G7044" s="29"/>
      <c r="H7044" s="30"/>
      <c r="I7044" s="30"/>
      <c r="J7044" s="30"/>
    </row>
    <row r="7045" spans="1:10" x14ac:dyDescent="0.35">
      <c r="A7045" t="str">
        <f t="shared" si="110"/>
        <v/>
      </c>
      <c r="B7045" s="36"/>
      <c r="C7045" s="31"/>
      <c r="D7045" s="31"/>
      <c r="E7045" s="31"/>
      <c r="F7045" s="32"/>
      <c r="G7045" s="33"/>
      <c r="H7045" s="34"/>
      <c r="I7045" s="34"/>
      <c r="J7045" s="34"/>
    </row>
    <row r="7046" spans="1:10" x14ac:dyDescent="0.35">
      <c r="A7046" t="str">
        <f t="shared" si="110"/>
        <v/>
      </c>
      <c r="B7046" s="35"/>
      <c r="C7046" s="27"/>
      <c r="D7046" s="27"/>
      <c r="E7046" s="27"/>
      <c r="F7046" s="28"/>
      <c r="G7046" s="29"/>
      <c r="H7046" s="30"/>
      <c r="I7046" s="30"/>
      <c r="J7046" s="30"/>
    </row>
    <row r="7047" spans="1:10" x14ac:dyDescent="0.35">
      <c r="A7047" t="str">
        <f t="shared" si="110"/>
        <v/>
      </c>
      <c r="B7047" s="36"/>
      <c r="C7047" s="31"/>
      <c r="D7047" s="31"/>
      <c r="E7047" s="31"/>
      <c r="F7047" s="32"/>
      <c r="G7047" s="33"/>
      <c r="H7047" s="34"/>
      <c r="I7047" s="34"/>
      <c r="J7047" s="34"/>
    </row>
    <row r="7048" spans="1:10" x14ac:dyDescent="0.35">
      <c r="A7048" t="str">
        <f t="shared" si="110"/>
        <v/>
      </c>
      <c r="B7048" s="35"/>
      <c r="C7048" s="27"/>
      <c r="D7048" s="27"/>
      <c r="E7048" s="27"/>
      <c r="F7048" s="28"/>
      <c r="G7048" s="29"/>
      <c r="H7048" s="30"/>
      <c r="I7048" s="30"/>
      <c r="J7048" s="30"/>
    </row>
    <row r="7049" spans="1:10" x14ac:dyDescent="0.35">
      <c r="A7049" t="str">
        <f t="shared" si="110"/>
        <v/>
      </c>
      <c r="B7049" s="36"/>
      <c r="C7049" s="31"/>
      <c r="D7049" s="31"/>
      <c r="E7049" s="31"/>
      <c r="F7049" s="32"/>
      <c r="G7049" s="33"/>
      <c r="H7049" s="34"/>
      <c r="I7049" s="34"/>
      <c r="J7049" s="34"/>
    </row>
    <row r="7050" spans="1:10" x14ac:dyDescent="0.35">
      <c r="A7050" t="str">
        <f t="shared" si="110"/>
        <v/>
      </c>
      <c r="B7050" s="35"/>
      <c r="C7050" s="27"/>
      <c r="D7050" s="27"/>
      <c r="E7050" s="27"/>
      <c r="F7050" s="28"/>
      <c r="G7050" s="29"/>
      <c r="H7050" s="30"/>
      <c r="I7050" s="30"/>
      <c r="J7050" s="30"/>
    </row>
    <row r="7051" spans="1:10" x14ac:dyDescent="0.35">
      <c r="A7051" t="str">
        <f t="shared" si="110"/>
        <v/>
      </c>
      <c r="B7051" s="36"/>
      <c r="C7051" s="31"/>
      <c r="D7051" s="31"/>
      <c r="E7051" s="31"/>
      <c r="F7051" s="32"/>
      <c r="G7051" s="33"/>
      <c r="H7051" s="34"/>
      <c r="I7051" s="34"/>
      <c r="J7051" s="34"/>
    </row>
    <row r="7052" spans="1:10" x14ac:dyDescent="0.35">
      <c r="A7052" t="str">
        <f t="shared" si="110"/>
        <v/>
      </c>
      <c r="B7052" s="35"/>
      <c r="C7052" s="27"/>
      <c r="D7052" s="27"/>
      <c r="E7052" s="27"/>
      <c r="F7052" s="28"/>
      <c r="G7052" s="29"/>
      <c r="H7052" s="30"/>
      <c r="I7052" s="30"/>
      <c r="J7052" s="30"/>
    </row>
    <row r="7053" spans="1:10" x14ac:dyDescent="0.35">
      <c r="A7053" t="str">
        <f t="shared" si="110"/>
        <v/>
      </c>
      <c r="B7053" s="36"/>
      <c r="C7053" s="31"/>
      <c r="D7053" s="31"/>
      <c r="E7053" s="31"/>
      <c r="F7053" s="32"/>
      <c r="G7053" s="33"/>
      <c r="H7053" s="34"/>
      <c r="I7053" s="34"/>
      <c r="J7053" s="34"/>
    </row>
    <row r="7054" spans="1:10" x14ac:dyDescent="0.35">
      <c r="A7054" t="str">
        <f t="shared" si="110"/>
        <v/>
      </c>
      <c r="B7054" s="35"/>
      <c r="C7054" s="27"/>
      <c r="D7054" s="27"/>
      <c r="E7054" s="27"/>
      <c r="F7054" s="28"/>
      <c r="G7054" s="29"/>
      <c r="H7054" s="30"/>
      <c r="I7054" s="30"/>
      <c r="J7054" s="30"/>
    </row>
    <row r="7055" spans="1:10" x14ac:dyDescent="0.35">
      <c r="A7055" t="str">
        <f t="shared" si="110"/>
        <v/>
      </c>
      <c r="B7055" s="36"/>
      <c r="C7055" s="31"/>
      <c r="D7055" s="31"/>
      <c r="E7055" s="31"/>
      <c r="F7055" s="32"/>
      <c r="G7055" s="33"/>
      <c r="H7055" s="34"/>
      <c r="I7055" s="34"/>
      <c r="J7055" s="34"/>
    </row>
    <row r="7056" spans="1:10" x14ac:dyDescent="0.35">
      <c r="A7056" t="str">
        <f t="shared" si="110"/>
        <v/>
      </c>
      <c r="B7056" s="35"/>
      <c r="C7056" s="27"/>
      <c r="D7056" s="27"/>
      <c r="E7056" s="27"/>
      <c r="F7056" s="28"/>
      <c r="G7056" s="29"/>
      <c r="H7056" s="30"/>
      <c r="I7056" s="30"/>
      <c r="J7056" s="30"/>
    </row>
    <row r="7057" spans="1:10" x14ac:dyDescent="0.35">
      <c r="A7057" t="str">
        <f t="shared" si="110"/>
        <v/>
      </c>
      <c r="B7057" s="36"/>
      <c r="C7057" s="31"/>
      <c r="D7057" s="31"/>
      <c r="E7057" s="31"/>
      <c r="F7057" s="32"/>
      <c r="G7057" s="33"/>
      <c r="H7057" s="34"/>
      <c r="I7057" s="34"/>
      <c r="J7057" s="34"/>
    </row>
    <row r="7058" spans="1:10" x14ac:dyDescent="0.35">
      <c r="A7058" t="str">
        <f t="shared" si="110"/>
        <v/>
      </c>
      <c r="B7058" s="35"/>
      <c r="C7058" s="27"/>
      <c r="D7058" s="27"/>
      <c r="E7058" s="27"/>
      <c r="F7058" s="28"/>
      <c r="G7058" s="29"/>
      <c r="H7058" s="30"/>
      <c r="I7058" s="30"/>
      <c r="J7058" s="30"/>
    </row>
    <row r="7059" spans="1:10" x14ac:dyDescent="0.35">
      <c r="A7059" t="str">
        <f t="shared" ref="A7059:A7122" si="111">CONCATENATE(B7059,C7059,D7059,E7059)</f>
        <v/>
      </c>
      <c r="B7059" s="36"/>
      <c r="C7059" s="31"/>
      <c r="D7059" s="31"/>
      <c r="E7059" s="31"/>
      <c r="F7059" s="32"/>
      <c r="G7059" s="33"/>
      <c r="H7059" s="34"/>
      <c r="I7059" s="34"/>
      <c r="J7059" s="34"/>
    </row>
    <row r="7060" spans="1:10" x14ac:dyDescent="0.35">
      <c r="A7060" t="str">
        <f t="shared" si="111"/>
        <v/>
      </c>
      <c r="B7060" s="35"/>
      <c r="C7060" s="27"/>
      <c r="D7060" s="27"/>
      <c r="E7060" s="27"/>
      <c r="F7060" s="28"/>
      <c r="G7060" s="29"/>
      <c r="H7060" s="30"/>
      <c r="I7060" s="30"/>
      <c r="J7060" s="30"/>
    </row>
    <row r="7061" spans="1:10" x14ac:dyDescent="0.35">
      <c r="A7061" t="str">
        <f t="shared" si="111"/>
        <v/>
      </c>
      <c r="B7061" s="36"/>
      <c r="C7061" s="31"/>
      <c r="D7061" s="31"/>
      <c r="E7061" s="31"/>
      <c r="F7061" s="32"/>
      <c r="G7061" s="33"/>
      <c r="H7061" s="34"/>
      <c r="I7061" s="34"/>
      <c r="J7061" s="34"/>
    </row>
    <row r="7062" spans="1:10" x14ac:dyDescent="0.35">
      <c r="A7062" t="str">
        <f t="shared" si="111"/>
        <v/>
      </c>
      <c r="B7062" s="35"/>
      <c r="C7062" s="27"/>
      <c r="D7062" s="27"/>
      <c r="E7062" s="27"/>
      <c r="F7062" s="28"/>
      <c r="G7062" s="29"/>
      <c r="H7062" s="30"/>
      <c r="I7062" s="30"/>
      <c r="J7062" s="30"/>
    </row>
    <row r="7063" spans="1:10" x14ac:dyDescent="0.35">
      <c r="A7063" t="str">
        <f t="shared" si="111"/>
        <v/>
      </c>
      <c r="B7063" s="36"/>
      <c r="C7063" s="31"/>
      <c r="D7063" s="31"/>
      <c r="E7063" s="31"/>
      <c r="F7063" s="32"/>
      <c r="G7063" s="33"/>
      <c r="H7063" s="34"/>
      <c r="I7063" s="34"/>
      <c r="J7063" s="34"/>
    </row>
    <row r="7064" spans="1:10" x14ac:dyDescent="0.35">
      <c r="A7064" t="str">
        <f t="shared" si="111"/>
        <v/>
      </c>
      <c r="B7064" s="35"/>
      <c r="C7064" s="27"/>
      <c r="D7064" s="27"/>
      <c r="E7064" s="27"/>
      <c r="F7064" s="28"/>
      <c r="G7064" s="29"/>
      <c r="H7064" s="30"/>
      <c r="I7064" s="30"/>
      <c r="J7064" s="30"/>
    </row>
    <row r="7065" spans="1:10" x14ac:dyDescent="0.35">
      <c r="A7065" t="str">
        <f t="shared" si="111"/>
        <v/>
      </c>
      <c r="B7065" s="36"/>
      <c r="C7065" s="31"/>
      <c r="D7065" s="31"/>
      <c r="E7065" s="31"/>
      <c r="F7065" s="32"/>
      <c r="G7065" s="33"/>
      <c r="H7065" s="34"/>
      <c r="I7065" s="34"/>
      <c r="J7065" s="34"/>
    </row>
    <row r="7066" spans="1:10" x14ac:dyDescent="0.35">
      <c r="A7066" t="str">
        <f t="shared" si="111"/>
        <v/>
      </c>
      <c r="B7066" s="35"/>
      <c r="C7066" s="27"/>
      <c r="D7066" s="27"/>
      <c r="E7066" s="27"/>
      <c r="F7066" s="28"/>
      <c r="G7066" s="29"/>
      <c r="H7066" s="30"/>
      <c r="I7066" s="30"/>
      <c r="J7066" s="30"/>
    </row>
    <row r="7067" spans="1:10" x14ac:dyDescent="0.35">
      <c r="A7067" t="str">
        <f t="shared" si="111"/>
        <v/>
      </c>
      <c r="B7067" s="36"/>
      <c r="C7067" s="31"/>
      <c r="D7067" s="31"/>
      <c r="E7067" s="31"/>
      <c r="F7067" s="32"/>
      <c r="G7067" s="33"/>
      <c r="H7067" s="34"/>
      <c r="I7067" s="34"/>
      <c r="J7067" s="34"/>
    </row>
    <row r="7068" spans="1:10" x14ac:dyDescent="0.35">
      <c r="A7068" t="str">
        <f t="shared" si="111"/>
        <v/>
      </c>
      <c r="B7068" s="35"/>
      <c r="C7068" s="27"/>
      <c r="D7068" s="27"/>
      <c r="E7068" s="27"/>
      <c r="F7068" s="28"/>
      <c r="G7068" s="29"/>
      <c r="H7068" s="30"/>
      <c r="I7068" s="30"/>
      <c r="J7068" s="30"/>
    </row>
    <row r="7069" spans="1:10" x14ac:dyDescent="0.35">
      <c r="A7069" t="str">
        <f t="shared" si="111"/>
        <v/>
      </c>
      <c r="B7069" s="36"/>
      <c r="C7069" s="31"/>
      <c r="D7069" s="31"/>
      <c r="E7069" s="31"/>
      <c r="F7069" s="32"/>
      <c r="G7069" s="33"/>
      <c r="H7069" s="34"/>
      <c r="I7069" s="34"/>
      <c r="J7069" s="34"/>
    </row>
    <row r="7070" spans="1:10" x14ac:dyDescent="0.35">
      <c r="A7070" t="str">
        <f t="shared" si="111"/>
        <v/>
      </c>
      <c r="B7070" s="35"/>
      <c r="C7070" s="27"/>
      <c r="D7070" s="27"/>
      <c r="E7070" s="27"/>
      <c r="F7070" s="28"/>
      <c r="G7070" s="29"/>
      <c r="H7070" s="30"/>
      <c r="I7070" s="30"/>
      <c r="J7070" s="30"/>
    </row>
    <row r="7071" spans="1:10" x14ac:dyDescent="0.35">
      <c r="A7071" t="str">
        <f t="shared" si="111"/>
        <v/>
      </c>
      <c r="B7071" s="36"/>
      <c r="C7071" s="31"/>
      <c r="D7071" s="31"/>
      <c r="E7071" s="31"/>
      <c r="F7071" s="32"/>
      <c r="G7071" s="33"/>
      <c r="H7071" s="34"/>
      <c r="I7071" s="34"/>
      <c r="J7071" s="34"/>
    </row>
    <row r="7072" spans="1:10" x14ac:dyDescent="0.35">
      <c r="A7072" t="str">
        <f t="shared" si="111"/>
        <v/>
      </c>
      <c r="B7072" s="35"/>
      <c r="C7072" s="27"/>
      <c r="D7072" s="27"/>
      <c r="E7072" s="27"/>
      <c r="F7072" s="28"/>
      <c r="G7072" s="29"/>
      <c r="H7072" s="30"/>
      <c r="I7072" s="30"/>
      <c r="J7072" s="30"/>
    </row>
    <row r="7073" spans="1:10" x14ac:dyDescent="0.35">
      <c r="A7073" t="str">
        <f t="shared" si="111"/>
        <v/>
      </c>
      <c r="B7073" s="36"/>
      <c r="C7073" s="31"/>
      <c r="D7073" s="31"/>
      <c r="E7073" s="31"/>
      <c r="F7073" s="32"/>
      <c r="G7073" s="33"/>
      <c r="H7073" s="34"/>
      <c r="I7073" s="34"/>
      <c r="J7073" s="34"/>
    </row>
    <row r="7074" spans="1:10" x14ac:dyDescent="0.35">
      <c r="A7074" t="str">
        <f t="shared" si="111"/>
        <v/>
      </c>
      <c r="B7074" s="35"/>
      <c r="C7074" s="27"/>
      <c r="D7074" s="27"/>
      <c r="E7074" s="27"/>
      <c r="F7074" s="28"/>
      <c r="G7074" s="29"/>
      <c r="H7074" s="30"/>
      <c r="I7074" s="30"/>
      <c r="J7074" s="30"/>
    </row>
    <row r="7075" spans="1:10" x14ac:dyDescent="0.35">
      <c r="A7075" t="str">
        <f t="shared" si="111"/>
        <v/>
      </c>
      <c r="B7075" s="36"/>
      <c r="C7075" s="31"/>
      <c r="D7075" s="31"/>
      <c r="E7075" s="31"/>
      <c r="F7075" s="32"/>
      <c r="G7075" s="33"/>
      <c r="H7075" s="34"/>
      <c r="I7075" s="34"/>
      <c r="J7075" s="34"/>
    </row>
    <row r="7076" spans="1:10" x14ac:dyDescent="0.35">
      <c r="A7076" t="str">
        <f t="shared" si="111"/>
        <v/>
      </c>
      <c r="B7076" s="35"/>
      <c r="C7076" s="27"/>
      <c r="D7076" s="27"/>
      <c r="E7076" s="27"/>
      <c r="F7076" s="28"/>
      <c r="G7076" s="29"/>
      <c r="H7076" s="30"/>
      <c r="I7076" s="30"/>
      <c r="J7076" s="30"/>
    </row>
    <row r="7077" spans="1:10" x14ac:dyDescent="0.35">
      <c r="A7077" t="str">
        <f t="shared" si="111"/>
        <v/>
      </c>
      <c r="B7077" s="36"/>
      <c r="C7077" s="31"/>
      <c r="D7077" s="31"/>
      <c r="E7077" s="31"/>
      <c r="F7077" s="32"/>
      <c r="G7077" s="33"/>
      <c r="H7077" s="34"/>
      <c r="I7077" s="34"/>
      <c r="J7077" s="34"/>
    </row>
    <row r="7078" spans="1:10" x14ac:dyDescent="0.35">
      <c r="A7078" t="str">
        <f t="shared" si="111"/>
        <v/>
      </c>
      <c r="B7078" s="35"/>
      <c r="C7078" s="27"/>
      <c r="D7078" s="27"/>
      <c r="E7078" s="27"/>
      <c r="F7078" s="28"/>
      <c r="G7078" s="29"/>
      <c r="H7078" s="30"/>
      <c r="I7078" s="30"/>
      <c r="J7078" s="30"/>
    </row>
    <row r="7079" spans="1:10" x14ac:dyDescent="0.35">
      <c r="A7079" t="str">
        <f t="shared" si="111"/>
        <v/>
      </c>
      <c r="B7079" s="36"/>
      <c r="C7079" s="31"/>
      <c r="D7079" s="31"/>
      <c r="E7079" s="31"/>
      <c r="F7079" s="32"/>
      <c r="G7079" s="33"/>
      <c r="H7079" s="34"/>
      <c r="I7079" s="34"/>
      <c r="J7079" s="34"/>
    </row>
    <row r="7080" spans="1:10" x14ac:dyDescent="0.35">
      <c r="A7080" t="str">
        <f t="shared" si="111"/>
        <v/>
      </c>
      <c r="B7080" s="35"/>
      <c r="C7080" s="27"/>
      <c r="D7080" s="27"/>
      <c r="E7080" s="27"/>
      <c r="F7080" s="28"/>
      <c r="G7080" s="29"/>
      <c r="H7080" s="30"/>
      <c r="I7080" s="30"/>
      <c r="J7080" s="30"/>
    </row>
    <row r="7081" spans="1:10" x14ac:dyDescent="0.35">
      <c r="A7081" t="str">
        <f t="shared" si="111"/>
        <v/>
      </c>
      <c r="B7081" s="36"/>
      <c r="C7081" s="31"/>
      <c r="D7081" s="31"/>
      <c r="E7081" s="31"/>
      <c r="F7081" s="32"/>
      <c r="G7081" s="33"/>
      <c r="H7081" s="34"/>
      <c r="I7081" s="34"/>
      <c r="J7081" s="34"/>
    </row>
    <row r="7082" spans="1:10" x14ac:dyDescent="0.35">
      <c r="A7082" t="str">
        <f t="shared" si="111"/>
        <v/>
      </c>
      <c r="B7082" s="35"/>
      <c r="C7082" s="27"/>
      <c r="D7082" s="27"/>
      <c r="E7082" s="27"/>
      <c r="F7082" s="28"/>
      <c r="G7082" s="29"/>
      <c r="H7082" s="30"/>
      <c r="I7082" s="30"/>
      <c r="J7082" s="30"/>
    </row>
    <row r="7083" spans="1:10" x14ac:dyDescent="0.35">
      <c r="A7083" t="str">
        <f t="shared" si="111"/>
        <v/>
      </c>
      <c r="B7083" s="36"/>
      <c r="C7083" s="31"/>
      <c r="D7083" s="31"/>
      <c r="E7083" s="31"/>
      <c r="F7083" s="32"/>
      <c r="G7083" s="33"/>
      <c r="H7083" s="34"/>
      <c r="I7083" s="34"/>
      <c r="J7083" s="34"/>
    </row>
    <row r="7084" spans="1:10" x14ac:dyDescent="0.35">
      <c r="A7084" t="str">
        <f t="shared" si="111"/>
        <v/>
      </c>
      <c r="B7084" s="35"/>
      <c r="C7084" s="27"/>
      <c r="D7084" s="27"/>
      <c r="E7084" s="27"/>
      <c r="F7084" s="28"/>
      <c r="G7084" s="29"/>
      <c r="H7084" s="30"/>
      <c r="I7084" s="30"/>
      <c r="J7084" s="30"/>
    </row>
    <row r="7085" spans="1:10" x14ac:dyDescent="0.35">
      <c r="A7085" t="str">
        <f t="shared" si="111"/>
        <v/>
      </c>
      <c r="B7085" s="36"/>
      <c r="C7085" s="31"/>
      <c r="D7085" s="31"/>
      <c r="E7085" s="31"/>
      <c r="F7085" s="32"/>
      <c r="G7085" s="33"/>
      <c r="H7085" s="34"/>
      <c r="I7085" s="34"/>
      <c r="J7085" s="34"/>
    </row>
    <row r="7086" spans="1:10" x14ac:dyDescent="0.35">
      <c r="A7086" t="str">
        <f t="shared" si="111"/>
        <v/>
      </c>
      <c r="B7086" s="35"/>
      <c r="C7086" s="27"/>
      <c r="D7086" s="27"/>
      <c r="E7086" s="27"/>
      <c r="F7086" s="28"/>
      <c r="G7086" s="29"/>
      <c r="H7086" s="30"/>
      <c r="I7086" s="30"/>
      <c r="J7086" s="30"/>
    </row>
    <row r="7087" spans="1:10" x14ac:dyDescent="0.35">
      <c r="A7087" t="str">
        <f t="shared" si="111"/>
        <v/>
      </c>
      <c r="B7087" s="36"/>
      <c r="C7087" s="31"/>
      <c r="D7087" s="31"/>
      <c r="E7087" s="31"/>
      <c r="F7087" s="32"/>
      <c r="G7087" s="33"/>
      <c r="H7087" s="34"/>
      <c r="I7087" s="34"/>
      <c r="J7087" s="34"/>
    </row>
    <row r="7088" spans="1:10" x14ac:dyDescent="0.35">
      <c r="A7088" t="str">
        <f t="shared" si="111"/>
        <v/>
      </c>
      <c r="B7088" s="35"/>
      <c r="C7088" s="27"/>
      <c r="D7088" s="27"/>
      <c r="E7088" s="27"/>
      <c r="F7088" s="28"/>
      <c r="G7088" s="29"/>
      <c r="H7088" s="30"/>
      <c r="I7088" s="30"/>
      <c r="J7088" s="30"/>
    </row>
    <row r="7089" spans="1:10" x14ac:dyDescent="0.35">
      <c r="A7089" t="str">
        <f t="shared" si="111"/>
        <v/>
      </c>
      <c r="B7089" s="36"/>
      <c r="C7089" s="31"/>
      <c r="D7089" s="31"/>
      <c r="E7089" s="31"/>
      <c r="F7089" s="32"/>
      <c r="G7089" s="33"/>
      <c r="H7089" s="34"/>
      <c r="I7089" s="34"/>
      <c r="J7089" s="34"/>
    </row>
    <row r="7090" spans="1:10" x14ac:dyDescent="0.35">
      <c r="A7090" t="str">
        <f t="shared" si="111"/>
        <v/>
      </c>
      <c r="B7090" s="35"/>
      <c r="C7090" s="27"/>
      <c r="D7090" s="27"/>
      <c r="E7090" s="27"/>
      <c r="F7090" s="28"/>
      <c r="G7090" s="29"/>
      <c r="H7090" s="30"/>
      <c r="I7090" s="30"/>
      <c r="J7090" s="30"/>
    </row>
    <row r="7091" spans="1:10" x14ac:dyDescent="0.35">
      <c r="A7091" t="str">
        <f t="shared" si="111"/>
        <v/>
      </c>
      <c r="B7091" s="36"/>
      <c r="C7091" s="31"/>
      <c r="D7091" s="31"/>
      <c r="E7091" s="31"/>
      <c r="F7091" s="32"/>
      <c r="G7091" s="33"/>
      <c r="H7091" s="34"/>
      <c r="I7091" s="34"/>
      <c r="J7091" s="34"/>
    </row>
    <row r="7092" spans="1:10" x14ac:dyDescent="0.35">
      <c r="A7092" t="str">
        <f t="shared" si="111"/>
        <v/>
      </c>
      <c r="B7092" s="35"/>
      <c r="C7092" s="27"/>
      <c r="D7092" s="27"/>
      <c r="E7092" s="27"/>
      <c r="F7092" s="28"/>
      <c r="G7092" s="29"/>
      <c r="H7092" s="30"/>
      <c r="I7092" s="30"/>
      <c r="J7092" s="30"/>
    </row>
    <row r="7093" spans="1:10" x14ac:dyDescent="0.35">
      <c r="A7093" t="str">
        <f t="shared" si="111"/>
        <v/>
      </c>
      <c r="B7093" s="36"/>
      <c r="C7093" s="31"/>
      <c r="D7093" s="31"/>
      <c r="E7093" s="31"/>
      <c r="F7093" s="32"/>
      <c r="G7093" s="33"/>
      <c r="H7093" s="34"/>
      <c r="I7093" s="34"/>
      <c r="J7093" s="34"/>
    </row>
    <row r="7094" spans="1:10" x14ac:dyDescent="0.35">
      <c r="A7094" t="str">
        <f t="shared" si="111"/>
        <v/>
      </c>
      <c r="B7094" s="35"/>
      <c r="C7094" s="27"/>
      <c r="D7094" s="27"/>
      <c r="E7094" s="27"/>
      <c r="F7094" s="28"/>
      <c r="G7094" s="29"/>
      <c r="H7094" s="30"/>
      <c r="I7094" s="30"/>
      <c r="J7094" s="30"/>
    </row>
    <row r="7095" spans="1:10" x14ac:dyDescent="0.35">
      <c r="A7095" t="str">
        <f t="shared" si="111"/>
        <v/>
      </c>
      <c r="B7095" s="36"/>
      <c r="C7095" s="31"/>
      <c r="D7095" s="31"/>
      <c r="E7095" s="31"/>
      <c r="F7095" s="32"/>
      <c r="G7095" s="33"/>
      <c r="H7095" s="34"/>
      <c r="I7095" s="34"/>
      <c r="J7095" s="34"/>
    </row>
    <row r="7096" spans="1:10" x14ac:dyDescent="0.35">
      <c r="A7096" t="str">
        <f t="shared" si="111"/>
        <v/>
      </c>
      <c r="B7096" s="35"/>
      <c r="C7096" s="27"/>
      <c r="D7096" s="27"/>
      <c r="E7096" s="27"/>
      <c r="F7096" s="28"/>
      <c r="G7096" s="29"/>
      <c r="H7096" s="30"/>
      <c r="I7096" s="30"/>
      <c r="J7096" s="30"/>
    </row>
    <row r="7097" spans="1:10" x14ac:dyDescent="0.35">
      <c r="A7097" t="str">
        <f t="shared" si="111"/>
        <v/>
      </c>
      <c r="B7097" s="36"/>
      <c r="C7097" s="31"/>
      <c r="D7097" s="31"/>
      <c r="E7097" s="31"/>
      <c r="F7097" s="32"/>
      <c r="G7097" s="33"/>
      <c r="H7097" s="34"/>
      <c r="I7097" s="34"/>
      <c r="J7097" s="34"/>
    </row>
    <row r="7098" spans="1:10" x14ac:dyDescent="0.35">
      <c r="A7098" t="str">
        <f t="shared" si="111"/>
        <v/>
      </c>
      <c r="B7098" s="35"/>
      <c r="C7098" s="27"/>
      <c r="D7098" s="27"/>
      <c r="E7098" s="27"/>
      <c r="F7098" s="28"/>
      <c r="G7098" s="29"/>
      <c r="H7098" s="30"/>
      <c r="I7098" s="30"/>
      <c r="J7098" s="30"/>
    </row>
    <row r="7099" spans="1:10" x14ac:dyDescent="0.35">
      <c r="A7099" t="str">
        <f t="shared" si="111"/>
        <v/>
      </c>
      <c r="B7099" s="36"/>
      <c r="C7099" s="31"/>
      <c r="D7099" s="31"/>
      <c r="E7099" s="31"/>
      <c r="F7099" s="32"/>
      <c r="G7099" s="33"/>
      <c r="H7099" s="34"/>
      <c r="I7099" s="34"/>
      <c r="J7099" s="34"/>
    </row>
    <row r="7100" spans="1:10" x14ac:dyDescent="0.35">
      <c r="A7100" t="str">
        <f t="shared" si="111"/>
        <v/>
      </c>
      <c r="B7100" s="35"/>
      <c r="C7100" s="27"/>
      <c r="D7100" s="27"/>
      <c r="E7100" s="27"/>
      <c r="F7100" s="28"/>
      <c r="G7100" s="29"/>
      <c r="H7100" s="30"/>
      <c r="I7100" s="30"/>
      <c r="J7100" s="30"/>
    </row>
    <row r="7101" spans="1:10" x14ac:dyDescent="0.35">
      <c r="A7101" t="str">
        <f t="shared" si="111"/>
        <v/>
      </c>
      <c r="B7101" s="36"/>
      <c r="C7101" s="31"/>
      <c r="D7101" s="31"/>
      <c r="E7101" s="31"/>
      <c r="F7101" s="32"/>
      <c r="G7101" s="33"/>
      <c r="H7101" s="34"/>
      <c r="I7101" s="34"/>
      <c r="J7101" s="34"/>
    </row>
    <row r="7102" spans="1:10" x14ac:dyDescent="0.35">
      <c r="A7102" t="str">
        <f t="shared" si="111"/>
        <v/>
      </c>
      <c r="B7102" s="35"/>
      <c r="C7102" s="27"/>
      <c r="D7102" s="27"/>
      <c r="E7102" s="27"/>
      <c r="F7102" s="28"/>
      <c r="G7102" s="29"/>
      <c r="H7102" s="30"/>
      <c r="I7102" s="30"/>
      <c r="J7102" s="30"/>
    </row>
    <row r="7103" spans="1:10" x14ac:dyDescent="0.35">
      <c r="A7103" t="str">
        <f t="shared" si="111"/>
        <v/>
      </c>
      <c r="B7103" s="36"/>
      <c r="C7103" s="31"/>
      <c r="D7103" s="31"/>
      <c r="E7103" s="31"/>
      <c r="F7103" s="32"/>
      <c r="G7103" s="33"/>
      <c r="H7103" s="34"/>
      <c r="I7103" s="34"/>
      <c r="J7103" s="34"/>
    </row>
    <row r="7104" spans="1:10" x14ac:dyDescent="0.35">
      <c r="A7104" t="str">
        <f t="shared" si="111"/>
        <v/>
      </c>
      <c r="B7104" s="35"/>
      <c r="C7104" s="27"/>
      <c r="D7104" s="27"/>
      <c r="E7104" s="27"/>
      <c r="F7104" s="28"/>
      <c r="G7104" s="29"/>
      <c r="H7104" s="30"/>
      <c r="I7104" s="30"/>
      <c r="J7104" s="30"/>
    </row>
    <row r="7105" spans="1:10" x14ac:dyDescent="0.35">
      <c r="A7105" t="str">
        <f t="shared" si="111"/>
        <v/>
      </c>
      <c r="B7105" s="36"/>
      <c r="C7105" s="31"/>
      <c r="D7105" s="31"/>
      <c r="E7105" s="31"/>
      <c r="F7105" s="32"/>
      <c r="G7105" s="33"/>
      <c r="H7105" s="34"/>
      <c r="I7105" s="34"/>
      <c r="J7105" s="34"/>
    </row>
    <row r="7106" spans="1:10" x14ac:dyDescent="0.35">
      <c r="A7106" t="str">
        <f t="shared" si="111"/>
        <v/>
      </c>
      <c r="B7106" s="35"/>
      <c r="C7106" s="27"/>
      <c r="D7106" s="27"/>
      <c r="E7106" s="27"/>
      <c r="F7106" s="28"/>
      <c r="G7106" s="29"/>
      <c r="H7106" s="30"/>
      <c r="I7106" s="30"/>
      <c r="J7106" s="30"/>
    </row>
    <row r="7107" spans="1:10" x14ac:dyDescent="0.35">
      <c r="A7107" t="str">
        <f t="shared" si="111"/>
        <v/>
      </c>
      <c r="B7107" s="36"/>
      <c r="C7107" s="31"/>
      <c r="D7107" s="31"/>
      <c r="E7107" s="31"/>
      <c r="F7107" s="32"/>
      <c r="G7107" s="33"/>
      <c r="H7107" s="34"/>
      <c r="I7107" s="34"/>
      <c r="J7107" s="34"/>
    </row>
    <row r="7108" spans="1:10" x14ac:dyDescent="0.35">
      <c r="A7108" t="str">
        <f t="shared" si="111"/>
        <v/>
      </c>
      <c r="B7108" s="35"/>
      <c r="C7108" s="27"/>
      <c r="D7108" s="27"/>
      <c r="E7108" s="27"/>
      <c r="F7108" s="28"/>
      <c r="G7108" s="29"/>
      <c r="H7108" s="30"/>
      <c r="I7108" s="30"/>
      <c r="J7108" s="30"/>
    </row>
    <row r="7109" spans="1:10" x14ac:dyDescent="0.35">
      <c r="A7109" t="str">
        <f t="shared" si="111"/>
        <v/>
      </c>
      <c r="B7109" s="36"/>
      <c r="C7109" s="31"/>
      <c r="D7109" s="31"/>
      <c r="E7109" s="31"/>
      <c r="F7109" s="32"/>
      <c r="G7109" s="33"/>
      <c r="H7109" s="34"/>
      <c r="I7109" s="34"/>
      <c r="J7109" s="34"/>
    </row>
    <row r="7110" spans="1:10" x14ac:dyDescent="0.35">
      <c r="A7110" t="str">
        <f t="shared" si="111"/>
        <v/>
      </c>
      <c r="B7110" s="35"/>
      <c r="C7110" s="27"/>
      <c r="D7110" s="27"/>
      <c r="E7110" s="27"/>
      <c r="F7110" s="28"/>
      <c r="G7110" s="29"/>
      <c r="H7110" s="30"/>
      <c r="I7110" s="30"/>
      <c r="J7110" s="30"/>
    </row>
    <row r="7111" spans="1:10" x14ac:dyDescent="0.35">
      <c r="A7111" t="str">
        <f t="shared" si="111"/>
        <v/>
      </c>
      <c r="B7111" s="36"/>
      <c r="C7111" s="31"/>
      <c r="D7111" s="31"/>
      <c r="E7111" s="31"/>
      <c r="F7111" s="32"/>
      <c r="G7111" s="33"/>
      <c r="H7111" s="34"/>
      <c r="I7111" s="34"/>
      <c r="J7111" s="34"/>
    </row>
    <row r="7112" spans="1:10" x14ac:dyDescent="0.35">
      <c r="A7112" t="str">
        <f t="shared" si="111"/>
        <v/>
      </c>
      <c r="B7112" s="35"/>
      <c r="C7112" s="27"/>
      <c r="D7112" s="27"/>
      <c r="E7112" s="27"/>
      <c r="F7112" s="28"/>
      <c r="G7112" s="29"/>
      <c r="H7112" s="30"/>
      <c r="I7112" s="30"/>
      <c r="J7112" s="30"/>
    </row>
    <row r="7113" spans="1:10" x14ac:dyDescent="0.35">
      <c r="A7113" t="str">
        <f t="shared" si="111"/>
        <v/>
      </c>
      <c r="B7113" s="36"/>
      <c r="C7113" s="31"/>
      <c r="D7113" s="31"/>
      <c r="E7113" s="31"/>
      <c r="F7113" s="32"/>
      <c r="G7113" s="33"/>
      <c r="H7113" s="34"/>
      <c r="I7113" s="34"/>
      <c r="J7113" s="34"/>
    </row>
    <row r="7114" spans="1:10" x14ac:dyDescent="0.35">
      <c r="A7114" t="str">
        <f t="shared" si="111"/>
        <v/>
      </c>
      <c r="B7114" s="35"/>
      <c r="C7114" s="27"/>
      <c r="D7114" s="27"/>
      <c r="E7114" s="27"/>
      <c r="F7114" s="28"/>
      <c r="G7114" s="29"/>
      <c r="H7114" s="30"/>
      <c r="I7114" s="30"/>
      <c r="J7114" s="30"/>
    </row>
    <row r="7115" spans="1:10" x14ac:dyDescent="0.35">
      <c r="A7115" t="str">
        <f t="shared" si="111"/>
        <v/>
      </c>
      <c r="B7115" s="36"/>
      <c r="C7115" s="31"/>
      <c r="D7115" s="31"/>
      <c r="E7115" s="31"/>
      <c r="F7115" s="32"/>
      <c r="G7115" s="33"/>
      <c r="H7115" s="34"/>
      <c r="I7115" s="34"/>
      <c r="J7115" s="34"/>
    </row>
    <row r="7116" spans="1:10" x14ac:dyDescent="0.35">
      <c r="A7116" t="str">
        <f t="shared" si="111"/>
        <v/>
      </c>
      <c r="B7116" s="35"/>
      <c r="C7116" s="27"/>
      <c r="D7116" s="27"/>
      <c r="E7116" s="27"/>
      <c r="F7116" s="28"/>
      <c r="G7116" s="29"/>
      <c r="H7116" s="30"/>
      <c r="I7116" s="30"/>
      <c r="J7116" s="30"/>
    </row>
    <row r="7117" spans="1:10" x14ac:dyDescent="0.35">
      <c r="A7117" t="str">
        <f t="shared" si="111"/>
        <v/>
      </c>
      <c r="B7117" s="36"/>
      <c r="C7117" s="31"/>
      <c r="D7117" s="31"/>
      <c r="E7117" s="31"/>
      <c r="F7117" s="32"/>
      <c r="G7117" s="33"/>
      <c r="H7117" s="34"/>
      <c r="I7117" s="34"/>
      <c r="J7117" s="34"/>
    </row>
    <row r="7118" spans="1:10" x14ac:dyDescent="0.35">
      <c r="A7118" t="str">
        <f t="shared" si="111"/>
        <v/>
      </c>
      <c r="B7118" s="35"/>
      <c r="C7118" s="27"/>
      <c r="D7118" s="27"/>
      <c r="E7118" s="27"/>
      <c r="F7118" s="28"/>
      <c r="G7118" s="29"/>
      <c r="H7118" s="30"/>
      <c r="I7118" s="30"/>
      <c r="J7118" s="30"/>
    </row>
    <row r="7119" spans="1:10" x14ac:dyDescent="0.35">
      <c r="A7119" t="str">
        <f t="shared" si="111"/>
        <v/>
      </c>
      <c r="B7119" s="36"/>
      <c r="C7119" s="31"/>
      <c r="D7119" s="31"/>
      <c r="E7119" s="31"/>
      <c r="F7119" s="32"/>
      <c r="G7119" s="33"/>
      <c r="H7119" s="34"/>
      <c r="I7119" s="34"/>
      <c r="J7119" s="34"/>
    </row>
    <row r="7120" spans="1:10" x14ac:dyDescent="0.35">
      <c r="A7120" t="str">
        <f t="shared" si="111"/>
        <v/>
      </c>
      <c r="B7120" s="35"/>
      <c r="C7120" s="27"/>
      <c r="D7120" s="27"/>
      <c r="E7120" s="27"/>
      <c r="F7120" s="28"/>
      <c r="G7120" s="29"/>
      <c r="H7120" s="30"/>
      <c r="I7120" s="30"/>
      <c r="J7120" s="30"/>
    </row>
    <row r="7121" spans="1:10" x14ac:dyDescent="0.35">
      <c r="A7121" t="str">
        <f t="shared" si="111"/>
        <v/>
      </c>
      <c r="B7121" s="36"/>
      <c r="C7121" s="31"/>
      <c r="D7121" s="31"/>
      <c r="E7121" s="31"/>
      <c r="F7121" s="32"/>
      <c r="G7121" s="33"/>
      <c r="H7121" s="34"/>
      <c r="I7121" s="34"/>
      <c r="J7121" s="34"/>
    </row>
    <row r="7122" spans="1:10" x14ac:dyDescent="0.35">
      <c r="A7122" t="str">
        <f t="shared" si="111"/>
        <v/>
      </c>
      <c r="B7122" s="35"/>
      <c r="C7122" s="27"/>
      <c r="D7122" s="27"/>
      <c r="E7122" s="27"/>
      <c r="F7122" s="28"/>
      <c r="G7122" s="29"/>
      <c r="H7122" s="30"/>
      <c r="I7122" s="30"/>
      <c r="J7122" s="30"/>
    </row>
    <row r="7123" spans="1:10" x14ac:dyDescent="0.35">
      <c r="A7123" t="str">
        <f t="shared" ref="A7123:A7186" si="112">CONCATENATE(B7123,C7123,D7123,E7123)</f>
        <v/>
      </c>
      <c r="B7123" s="36"/>
      <c r="C7123" s="31"/>
      <c r="D7123" s="31"/>
      <c r="E7123" s="31"/>
      <c r="F7123" s="32"/>
      <c r="G7123" s="33"/>
      <c r="H7123" s="34"/>
      <c r="I7123" s="34"/>
      <c r="J7123" s="34"/>
    </row>
    <row r="7124" spans="1:10" x14ac:dyDescent="0.35">
      <c r="A7124" t="str">
        <f t="shared" si="112"/>
        <v/>
      </c>
      <c r="B7124" s="35"/>
      <c r="C7124" s="27"/>
      <c r="D7124" s="27"/>
      <c r="E7124" s="27"/>
      <c r="F7124" s="28"/>
      <c r="G7124" s="29"/>
      <c r="H7124" s="30"/>
      <c r="I7124" s="30"/>
      <c r="J7124" s="30"/>
    </row>
    <row r="7125" spans="1:10" x14ac:dyDescent="0.35">
      <c r="A7125" t="str">
        <f t="shared" si="112"/>
        <v/>
      </c>
      <c r="B7125" s="36"/>
      <c r="C7125" s="31"/>
      <c r="D7125" s="31"/>
      <c r="E7125" s="31"/>
      <c r="F7125" s="32"/>
      <c r="G7125" s="33"/>
      <c r="H7125" s="34"/>
      <c r="I7125" s="34"/>
      <c r="J7125" s="34"/>
    </row>
    <row r="7126" spans="1:10" x14ac:dyDescent="0.35">
      <c r="A7126" t="str">
        <f t="shared" si="112"/>
        <v/>
      </c>
      <c r="B7126" s="35"/>
      <c r="C7126" s="27"/>
      <c r="D7126" s="27"/>
      <c r="E7126" s="27"/>
      <c r="F7126" s="28"/>
      <c r="G7126" s="29"/>
      <c r="H7126" s="30"/>
      <c r="I7126" s="30"/>
      <c r="J7126" s="30"/>
    </row>
    <row r="7127" spans="1:10" x14ac:dyDescent="0.35">
      <c r="A7127" t="str">
        <f t="shared" si="112"/>
        <v/>
      </c>
      <c r="B7127" s="36"/>
      <c r="C7127" s="31"/>
      <c r="D7127" s="31"/>
      <c r="E7127" s="31"/>
      <c r="F7127" s="32"/>
      <c r="G7127" s="33"/>
      <c r="H7127" s="34"/>
      <c r="I7127" s="34"/>
      <c r="J7127" s="34"/>
    </row>
    <row r="7128" spans="1:10" x14ac:dyDescent="0.35">
      <c r="A7128" t="str">
        <f t="shared" si="112"/>
        <v/>
      </c>
      <c r="B7128" s="35"/>
      <c r="C7128" s="27"/>
      <c r="D7128" s="27"/>
      <c r="E7128" s="27"/>
      <c r="F7128" s="28"/>
      <c r="G7128" s="29"/>
      <c r="H7128" s="30"/>
      <c r="I7128" s="30"/>
      <c r="J7128" s="30"/>
    </row>
    <row r="7129" spans="1:10" x14ac:dyDescent="0.35">
      <c r="A7129" t="str">
        <f t="shared" si="112"/>
        <v/>
      </c>
      <c r="B7129" s="36"/>
      <c r="C7129" s="31"/>
      <c r="D7129" s="31"/>
      <c r="E7129" s="31"/>
      <c r="F7129" s="32"/>
      <c r="G7129" s="33"/>
      <c r="H7129" s="34"/>
      <c r="I7129" s="34"/>
      <c r="J7129" s="34"/>
    </row>
    <row r="7130" spans="1:10" x14ac:dyDescent="0.35">
      <c r="A7130" t="str">
        <f t="shared" si="112"/>
        <v/>
      </c>
      <c r="B7130" s="35"/>
      <c r="C7130" s="27"/>
      <c r="D7130" s="27"/>
      <c r="E7130" s="27"/>
      <c r="F7130" s="28"/>
      <c r="G7130" s="29"/>
      <c r="H7130" s="30"/>
      <c r="I7130" s="30"/>
      <c r="J7130" s="30"/>
    </row>
    <row r="7131" spans="1:10" x14ac:dyDescent="0.35">
      <c r="A7131" t="str">
        <f t="shared" si="112"/>
        <v/>
      </c>
      <c r="B7131" s="36"/>
      <c r="C7131" s="31"/>
      <c r="D7131" s="31"/>
      <c r="E7131" s="31"/>
      <c r="F7131" s="32"/>
      <c r="G7131" s="33"/>
      <c r="H7131" s="34"/>
      <c r="I7131" s="34"/>
      <c r="J7131" s="34"/>
    </row>
    <row r="7132" spans="1:10" x14ac:dyDescent="0.35">
      <c r="A7132" t="str">
        <f t="shared" si="112"/>
        <v/>
      </c>
      <c r="B7132" s="35"/>
      <c r="C7132" s="27"/>
      <c r="D7132" s="27"/>
      <c r="E7132" s="27"/>
      <c r="F7132" s="28"/>
      <c r="G7132" s="29"/>
      <c r="H7132" s="30"/>
      <c r="I7132" s="30"/>
      <c r="J7132" s="30"/>
    </row>
    <row r="7133" spans="1:10" x14ac:dyDescent="0.35">
      <c r="A7133" t="str">
        <f t="shared" si="112"/>
        <v/>
      </c>
      <c r="B7133" s="36"/>
      <c r="C7133" s="31"/>
      <c r="D7133" s="31"/>
      <c r="E7133" s="31"/>
      <c r="F7133" s="32"/>
      <c r="G7133" s="33"/>
      <c r="H7133" s="34"/>
      <c r="I7133" s="34"/>
      <c r="J7133" s="34"/>
    </row>
    <row r="7134" spans="1:10" x14ac:dyDescent="0.35">
      <c r="A7134" t="str">
        <f t="shared" si="112"/>
        <v/>
      </c>
      <c r="B7134" s="35"/>
      <c r="C7134" s="27"/>
      <c r="D7134" s="27"/>
      <c r="E7134" s="27"/>
      <c r="F7134" s="28"/>
      <c r="G7134" s="29"/>
      <c r="H7134" s="30"/>
      <c r="I7134" s="30"/>
      <c r="J7134" s="30"/>
    </row>
    <row r="7135" spans="1:10" x14ac:dyDescent="0.35">
      <c r="A7135" t="str">
        <f t="shared" si="112"/>
        <v/>
      </c>
      <c r="B7135" s="36"/>
      <c r="C7135" s="31"/>
      <c r="D7135" s="31"/>
      <c r="E7135" s="31"/>
      <c r="F7135" s="32"/>
      <c r="G7135" s="33"/>
      <c r="H7135" s="34"/>
      <c r="I7135" s="34"/>
      <c r="J7135" s="34"/>
    </row>
    <row r="7136" spans="1:10" x14ac:dyDescent="0.35">
      <c r="A7136" t="str">
        <f t="shared" si="112"/>
        <v/>
      </c>
      <c r="B7136" s="35"/>
      <c r="C7136" s="27"/>
      <c r="D7136" s="27"/>
      <c r="E7136" s="27"/>
      <c r="F7136" s="28"/>
      <c r="G7136" s="29"/>
      <c r="H7136" s="30"/>
      <c r="I7136" s="30"/>
      <c r="J7136" s="30"/>
    </row>
    <row r="7137" spans="1:10" x14ac:dyDescent="0.35">
      <c r="A7137" t="str">
        <f t="shared" si="112"/>
        <v/>
      </c>
      <c r="B7137" s="36"/>
      <c r="C7137" s="31"/>
      <c r="D7137" s="31"/>
      <c r="E7137" s="31"/>
      <c r="F7137" s="32"/>
      <c r="G7137" s="33"/>
      <c r="H7137" s="34"/>
      <c r="I7137" s="34"/>
      <c r="J7137" s="34"/>
    </row>
    <row r="7138" spans="1:10" x14ac:dyDescent="0.35">
      <c r="A7138" t="str">
        <f t="shared" si="112"/>
        <v/>
      </c>
      <c r="B7138" s="35"/>
      <c r="C7138" s="27"/>
      <c r="D7138" s="27"/>
      <c r="E7138" s="27"/>
      <c r="F7138" s="28"/>
      <c r="G7138" s="29"/>
      <c r="H7138" s="30"/>
      <c r="I7138" s="30"/>
      <c r="J7138" s="30"/>
    </row>
    <row r="7139" spans="1:10" x14ac:dyDescent="0.35">
      <c r="A7139" t="str">
        <f t="shared" si="112"/>
        <v/>
      </c>
      <c r="B7139" s="36"/>
      <c r="C7139" s="31"/>
      <c r="D7139" s="31"/>
      <c r="E7139" s="31"/>
      <c r="F7139" s="32"/>
      <c r="G7139" s="33"/>
      <c r="H7139" s="34"/>
      <c r="I7139" s="34"/>
      <c r="J7139" s="34"/>
    </row>
    <row r="7140" spans="1:10" x14ac:dyDescent="0.35">
      <c r="A7140" t="str">
        <f t="shared" si="112"/>
        <v/>
      </c>
      <c r="B7140" s="35"/>
      <c r="C7140" s="27"/>
      <c r="D7140" s="27"/>
      <c r="E7140" s="27"/>
      <c r="F7140" s="28"/>
      <c r="G7140" s="29"/>
      <c r="H7140" s="30"/>
      <c r="I7140" s="30"/>
      <c r="J7140" s="30"/>
    </row>
    <row r="7141" spans="1:10" x14ac:dyDescent="0.35">
      <c r="A7141" t="str">
        <f t="shared" si="112"/>
        <v/>
      </c>
      <c r="B7141" s="36"/>
      <c r="C7141" s="31"/>
      <c r="D7141" s="31"/>
      <c r="E7141" s="31"/>
      <c r="F7141" s="32"/>
      <c r="G7141" s="33"/>
      <c r="H7141" s="34"/>
      <c r="I7141" s="34"/>
      <c r="J7141" s="34"/>
    </row>
    <row r="7142" spans="1:10" x14ac:dyDescent="0.35">
      <c r="A7142" t="str">
        <f t="shared" si="112"/>
        <v/>
      </c>
      <c r="B7142" s="35"/>
      <c r="C7142" s="27"/>
      <c r="D7142" s="27"/>
      <c r="E7142" s="27"/>
      <c r="F7142" s="28"/>
      <c r="G7142" s="29"/>
      <c r="H7142" s="30"/>
      <c r="I7142" s="30"/>
      <c r="J7142" s="30"/>
    </row>
    <row r="7143" spans="1:10" x14ac:dyDescent="0.35">
      <c r="A7143" t="str">
        <f t="shared" si="112"/>
        <v/>
      </c>
      <c r="B7143" s="36"/>
      <c r="C7143" s="31"/>
      <c r="D7143" s="31"/>
      <c r="E7143" s="31"/>
      <c r="F7143" s="32"/>
      <c r="G7143" s="33"/>
      <c r="H7143" s="34"/>
      <c r="I7143" s="34"/>
      <c r="J7143" s="34"/>
    </row>
    <row r="7144" spans="1:10" x14ac:dyDescent="0.35">
      <c r="A7144" t="str">
        <f t="shared" si="112"/>
        <v/>
      </c>
      <c r="B7144" s="35"/>
      <c r="C7144" s="27"/>
      <c r="D7144" s="27"/>
      <c r="E7144" s="27"/>
      <c r="F7144" s="28"/>
      <c r="G7144" s="29"/>
      <c r="H7144" s="30"/>
      <c r="I7144" s="30"/>
      <c r="J7144" s="30"/>
    </row>
    <row r="7145" spans="1:10" x14ac:dyDescent="0.35">
      <c r="A7145" t="str">
        <f t="shared" si="112"/>
        <v/>
      </c>
      <c r="B7145" s="36"/>
      <c r="C7145" s="31"/>
      <c r="D7145" s="31"/>
      <c r="E7145" s="31"/>
      <c r="F7145" s="32"/>
      <c r="G7145" s="33"/>
      <c r="H7145" s="34"/>
      <c r="I7145" s="34"/>
      <c r="J7145" s="34"/>
    </row>
    <row r="7146" spans="1:10" x14ac:dyDescent="0.35">
      <c r="A7146" t="str">
        <f t="shared" si="112"/>
        <v/>
      </c>
      <c r="B7146" s="35"/>
      <c r="C7146" s="27"/>
      <c r="D7146" s="27"/>
      <c r="E7146" s="27"/>
      <c r="F7146" s="28"/>
      <c r="G7146" s="29"/>
      <c r="H7146" s="30"/>
      <c r="I7146" s="30"/>
      <c r="J7146" s="30"/>
    </row>
    <row r="7147" spans="1:10" x14ac:dyDescent="0.35">
      <c r="A7147" t="str">
        <f t="shared" si="112"/>
        <v/>
      </c>
      <c r="B7147" s="36"/>
      <c r="C7147" s="31"/>
      <c r="D7147" s="31"/>
      <c r="E7147" s="31"/>
      <c r="F7147" s="32"/>
      <c r="G7147" s="33"/>
      <c r="H7147" s="34"/>
      <c r="I7147" s="34"/>
      <c r="J7147" s="34"/>
    </row>
    <row r="7148" spans="1:10" x14ac:dyDescent="0.35">
      <c r="A7148" t="str">
        <f t="shared" si="112"/>
        <v/>
      </c>
      <c r="B7148" s="35"/>
      <c r="C7148" s="27"/>
      <c r="D7148" s="27"/>
      <c r="E7148" s="27"/>
      <c r="F7148" s="28"/>
      <c r="G7148" s="29"/>
      <c r="H7148" s="30"/>
      <c r="I7148" s="30"/>
      <c r="J7148" s="30"/>
    </row>
    <row r="7149" spans="1:10" x14ac:dyDescent="0.35">
      <c r="A7149" t="str">
        <f t="shared" si="112"/>
        <v/>
      </c>
      <c r="B7149" s="36"/>
      <c r="C7149" s="31"/>
      <c r="D7149" s="31"/>
      <c r="E7149" s="31"/>
      <c r="F7149" s="32"/>
      <c r="G7149" s="33"/>
      <c r="H7149" s="34"/>
      <c r="I7149" s="34"/>
      <c r="J7149" s="34"/>
    </row>
    <row r="7150" spans="1:10" x14ac:dyDescent="0.35">
      <c r="A7150" t="str">
        <f t="shared" si="112"/>
        <v/>
      </c>
      <c r="B7150" s="35"/>
      <c r="C7150" s="27"/>
      <c r="D7150" s="27"/>
      <c r="E7150" s="27"/>
      <c r="F7150" s="28"/>
      <c r="G7150" s="29"/>
      <c r="H7150" s="30"/>
      <c r="I7150" s="30"/>
      <c r="J7150" s="30"/>
    </row>
    <row r="7151" spans="1:10" x14ac:dyDescent="0.35">
      <c r="A7151" t="str">
        <f t="shared" si="112"/>
        <v/>
      </c>
      <c r="B7151" s="36"/>
      <c r="C7151" s="31"/>
      <c r="D7151" s="31"/>
      <c r="E7151" s="31"/>
      <c r="F7151" s="32"/>
      <c r="G7151" s="33"/>
      <c r="H7151" s="34"/>
      <c r="I7151" s="34"/>
      <c r="J7151" s="34"/>
    </row>
    <row r="7152" spans="1:10" x14ac:dyDescent="0.35">
      <c r="A7152" t="str">
        <f t="shared" si="112"/>
        <v/>
      </c>
      <c r="B7152" s="35"/>
      <c r="C7152" s="27"/>
      <c r="D7152" s="27"/>
      <c r="E7152" s="27"/>
      <c r="F7152" s="28"/>
      <c r="G7152" s="29"/>
      <c r="H7152" s="30"/>
      <c r="I7152" s="30"/>
      <c r="J7152" s="30"/>
    </row>
    <row r="7153" spans="1:10" x14ac:dyDescent="0.35">
      <c r="A7153" t="str">
        <f t="shared" si="112"/>
        <v/>
      </c>
      <c r="B7153" s="36"/>
      <c r="C7153" s="31"/>
      <c r="D7153" s="31"/>
      <c r="E7153" s="31"/>
      <c r="F7153" s="32"/>
      <c r="G7153" s="33"/>
      <c r="H7153" s="34"/>
      <c r="I7153" s="34"/>
      <c r="J7153" s="34"/>
    </row>
    <row r="7154" spans="1:10" x14ac:dyDescent="0.35">
      <c r="A7154" t="str">
        <f t="shared" si="112"/>
        <v/>
      </c>
      <c r="B7154" s="35"/>
      <c r="C7154" s="27"/>
      <c r="D7154" s="27"/>
      <c r="E7154" s="27"/>
      <c r="F7154" s="28"/>
      <c r="G7154" s="29"/>
      <c r="H7154" s="30"/>
      <c r="I7154" s="30"/>
      <c r="J7154" s="30"/>
    </row>
    <row r="7155" spans="1:10" x14ac:dyDescent="0.35">
      <c r="A7155" t="str">
        <f t="shared" si="112"/>
        <v/>
      </c>
      <c r="B7155" s="36"/>
      <c r="C7155" s="31"/>
      <c r="D7155" s="31"/>
      <c r="E7155" s="31"/>
      <c r="F7155" s="32"/>
      <c r="G7155" s="33"/>
      <c r="H7155" s="34"/>
      <c r="I7155" s="34"/>
      <c r="J7155" s="34"/>
    </row>
    <row r="7156" spans="1:10" x14ac:dyDescent="0.35">
      <c r="A7156" t="str">
        <f t="shared" si="112"/>
        <v/>
      </c>
      <c r="B7156" s="35"/>
      <c r="C7156" s="27"/>
      <c r="D7156" s="27"/>
      <c r="E7156" s="27"/>
      <c r="F7156" s="28"/>
      <c r="G7156" s="29"/>
      <c r="H7156" s="30"/>
      <c r="I7156" s="30"/>
      <c r="J7156" s="30"/>
    </row>
    <row r="7157" spans="1:10" x14ac:dyDescent="0.35">
      <c r="A7157" t="str">
        <f t="shared" si="112"/>
        <v/>
      </c>
      <c r="B7157" s="36"/>
      <c r="C7157" s="31"/>
      <c r="D7157" s="31"/>
      <c r="E7157" s="31"/>
      <c r="F7157" s="32"/>
      <c r="G7157" s="33"/>
      <c r="H7157" s="34"/>
      <c r="I7157" s="34"/>
      <c r="J7157" s="34"/>
    </row>
    <row r="7158" spans="1:10" x14ac:dyDescent="0.35">
      <c r="A7158" t="str">
        <f t="shared" si="112"/>
        <v/>
      </c>
      <c r="B7158" s="35"/>
      <c r="C7158" s="27"/>
      <c r="D7158" s="27"/>
      <c r="E7158" s="27"/>
      <c r="F7158" s="28"/>
      <c r="G7158" s="29"/>
      <c r="H7158" s="30"/>
      <c r="I7158" s="30"/>
      <c r="J7158" s="30"/>
    </row>
    <row r="7159" spans="1:10" x14ac:dyDescent="0.35">
      <c r="A7159" t="str">
        <f t="shared" si="112"/>
        <v/>
      </c>
      <c r="B7159" s="36"/>
      <c r="C7159" s="31"/>
      <c r="D7159" s="31"/>
      <c r="E7159" s="31"/>
      <c r="F7159" s="32"/>
      <c r="G7159" s="33"/>
      <c r="H7159" s="34"/>
      <c r="I7159" s="34"/>
      <c r="J7159" s="34"/>
    </row>
    <row r="7160" spans="1:10" x14ac:dyDescent="0.35">
      <c r="A7160" t="str">
        <f t="shared" si="112"/>
        <v/>
      </c>
      <c r="B7160" s="35"/>
      <c r="C7160" s="27"/>
      <c r="D7160" s="27"/>
      <c r="E7160" s="27"/>
      <c r="F7160" s="28"/>
      <c r="G7160" s="29"/>
      <c r="H7160" s="30"/>
      <c r="I7160" s="30"/>
      <c r="J7160" s="30"/>
    </row>
    <row r="7161" spans="1:10" x14ac:dyDescent="0.35">
      <c r="A7161" t="str">
        <f t="shared" si="112"/>
        <v/>
      </c>
      <c r="B7161" s="36"/>
      <c r="C7161" s="31"/>
      <c r="D7161" s="31"/>
      <c r="E7161" s="31"/>
      <c r="F7161" s="32"/>
      <c r="G7161" s="33"/>
      <c r="H7161" s="34"/>
      <c r="I7161" s="34"/>
      <c r="J7161" s="34"/>
    </row>
    <row r="7162" spans="1:10" x14ac:dyDescent="0.35">
      <c r="A7162" t="str">
        <f t="shared" si="112"/>
        <v/>
      </c>
      <c r="B7162" s="35"/>
      <c r="C7162" s="27"/>
      <c r="D7162" s="27"/>
      <c r="E7162" s="27"/>
      <c r="F7162" s="28"/>
      <c r="G7162" s="29"/>
      <c r="H7162" s="30"/>
      <c r="I7162" s="30"/>
      <c r="J7162" s="30"/>
    </row>
    <row r="7163" spans="1:10" x14ac:dyDescent="0.35">
      <c r="A7163" t="str">
        <f t="shared" si="112"/>
        <v/>
      </c>
      <c r="B7163" s="36"/>
      <c r="C7163" s="31"/>
      <c r="D7163" s="31"/>
      <c r="E7163" s="31"/>
      <c r="F7163" s="32"/>
      <c r="G7163" s="33"/>
      <c r="H7163" s="34"/>
      <c r="I7163" s="34"/>
      <c r="J7163" s="34"/>
    </row>
    <row r="7164" spans="1:10" x14ac:dyDescent="0.35">
      <c r="A7164" t="str">
        <f t="shared" si="112"/>
        <v/>
      </c>
      <c r="B7164" s="35"/>
      <c r="C7164" s="27"/>
      <c r="D7164" s="27"/>
      <c r="E7164" s="27"/>
      <c r="F7164" s="28"/>
      <c r="G7164" s="29"/>
      <c r="H7164" s="30"/>
      <c r="I7164" s="30"/>
      <c r="J7164" s="30"/>
    </row>
    <row r="7165" spans="1:10" x14ac:dyDescent="0.35">
      <c r="A7165" t="str">
        <f t="shared" si="112"/>
        <v/>
      </c>
      <c r="B7165" s="36"/>
      <c r="C7165" s="31"/>
      <c r="D7165" s="31"/>
      <c r="E7165" s="31"/>
      <c r="F7165" s="32"/>
      <c r="G7165" s="33"/>
      <c r="H7165" s="34"/>
      <c r="I7165" s="34"/>
      <c r="J7165" s="34"/>
    </row>
    <row r="7166" spans="1:10" x14ac:dyDescent="0.35">
      <c r="A7166" t="str">
        <f t="shared" si="112"/>
        <v/>
      </c>
      <c r="B7166" s="35"/>
      <c r="C7166" s="27"/>
      <c r="D7166" s="27"/>
      <c r="E7166" s="27"/>
      <c r="F7166" s="28"/>
      <c r="G7166" s="29"/>
      <c r="H7166" s="30"/>
      <c r="I7166" s="30"/>
      <c r="J7166" s="30"/>
    </row>
    <row r="7167" spans="1:10" x14ac:dyDescent="0.35">
      <c r="A7167" t="str">
        <f t="shared" si="112"/>
        <v/>
      </c>
      <c r="B7167" s="36"/>
      <c r="C7167" s="31"/>
      <c r="D7167" s="31"/>
      <c r="E7167" s="31"/>
      <c r="F7167" s="32"/>
      <c r="G7167" s="33"/>
      <c r="H7167" s="34"/>
      <c r="I7167" s="34"/>
      <c r="J7167" s="34"/>
    </row>
    <row r="7168" spans="1:10" x14ac:dyDescent="0.35">
      <c r="A7168" t="str">
        <f t="shared" si="112"/>
        <v/>
      </c>
      <c r="B7168" s="35"/>
      <c r="C7168" s="27"/>
      <c r="D7168" s="27"/>
      <c r="E7168" s="27"/>
      <c r="F7168" s="28"/>
      <c r="G7168" s="29"/>
      <c r="H7168" s="30"/>
      <c r="I7168" s="30"/>
      <c r="J7168" s="30"/>
    </row>
    <row r="7169" spans="1:10" x14ac:dyDescent="0.35">
      <c r="A7169" t="str">
        <f t="shared" si="112"/>
        <v/>
      </c>
      <c r="B7169" s="36"/>
      <c r="C7169" s="31"/>
      <c r="D7169" s="31"/>
      <c r="E7169" s="31"/>
      <c r="F7169" s="32"/>
      <c r="G7169" s="33"/>
      <c r="H7169" s="34"/>
      <c r="I7169" s="34"/>
      <c r="J7169" s="34"/>
    </row>
    <row r="7170" spans="1:10" x14ac:dyDescent="0.35">
      <c r="A7170" t="str">
        <f t="shared" si="112"/>
        <v/>
      </c>
      <c r="B7170" s="35"/>
      <c r="C7170" s="27"/>
      <c r="D7170" s="27"/>
      <c r="E7170" s="27"/>
      <c r="F7170" s="28"/>
      <c r="G7170" s="29"/>
      <c r="H7170" s="30"/>
      <c r="I7170" s="30"/>
      <c r="J7170" s="30"/>
    </row>
    <row r="7171" spans="1:10" x14ac:dyDescent="0.35">
      <c r="A7171" t="str">
        <f t="shared" si="112"/>
        <v/>
      </c>
      <c r="B7171" s="36"/>
      <c r="C7171" s="31"/>
      <c r="D7171" s="31"/>
      <c r="E7171" s="31"/>
      <c r="F7171" s="32"/>
      <c r="G7171" s="33"/>
      <c r="H7171" s="34"/>
      <c r="I7171" s="34"/>
      <c r="J7171" s="34"/>
    </row>
    <row r="7172" spans="1:10" x14ac:dyDescent="0.35">
      <c r="A7172" t="str">
        <f t="shared" si="112"/>
        <v/>
      </c>
      <c r="B7172" s="35"/>
      <c r="C7172" s="27"/>
      <c r="D7172" s="27"/>
      <c r="E7172" s="27"/>
      <c r="F7172" s="28"/>
      <c r="G7172" s="29"/>
      <c r="H7172" s="30"/>
      <c r="I7172" s="30"/>
      <c r="J7172" s="30"/>
    </row>
    <row r="7173" spans="1:10" x14ac:dyDescent="0.35">
      <c r="A7173" t="str">
        <f t="shared" si="112"/>
        <v/>
      </c>
      <c r="B7173" s="36"/>
      <c r="C7173" s="31"/>
      <c r="D7173" s="31"/>
      <c r="E7173" s="31"/>
      <c r="F7173" s="32"/>
      <c r="G7173" s="33"/>
      <c r="H7173" s="34"/>
      <c r="I7173" s="34"/>
      <c r="J7173" s="34"/>
    </row>
    <row r="7174" spans="1:10" x14ac:dyDescent="0.35">
      <c r="A7174" t="str">
        <f t="shared" si="112"/>
        <v/>
      </c>
      <c r="B7174" s="35"/>
      <c r="C7174" s="27"/>
      <c r="D7174" s="27"/>
      <c r="E7174" s="27"/>
      <c r="F7174" s="28"/>
      <c r="G7174" s="29"/>
      <c r="H7174" s="30"/>
      <c r="I7174" s="30"/>
      <c r="J7174" s="30"/>
    </row>
    <row r="7175" spans="1:10" x14ac:dyDescent="0.35">
      <c r="A7175" t="str">
        <f t="shared" si="112"/>
        <v/>
      </c>
      <c r="B7175" s="36"/>
      <c r="C7175" s="31"/>
      <c r="D7175" s="31"/>
      <c r="E7175" s="31"/>
      <c r="F7175" s="32"/>
      <c r="G7175" s="33"/>
      <c r="H7175" s="34"/>
      <c r="I7175" s="34"/>
      <c r="J7175" s="34"/>
    </row>
    <row r="7176" spans="1:10" x14ac:dyDescent="0.35">
      <c r="A7176" t="str">
        <f t="shared" si="112"/>
        <v/>
      </c>
      <c r="B7176" s="35"/>
      <c r="C7176" s="27"/>
      <c r="D7176" s="27"/>
      <c r="E7176" s="27"/>
      <c r="F7176" s="28"/>
      <c r="G7176" s="29"/>
      <c r="H7176" s="30"/>
      <c r="I7176" s="30"/>
      <c r="J7176" s="30"/>
    </row>
    <row r="7177" spans="1:10" x14ac:dyDescent="0.35">
      <c r="A7177" t="str">
        <f t="shared" si="112"/>
        <v/>
      </c>
      <c r="B7177" s="36"/>
      <c r="C7177" s="31"/>
      <c r="D7177" s="31"/>
      <c r="E7177" s="31"/>
      <c r="F7177" s="32"/>
      <c r="G7177" s="33"/>
      <c r="H7177" s="34"/>
      <c r="I7177" s="34"/>
      <c r="J7177" s="34"/>
    </row>
    <row r="7178" spans="1:10" x14ac:dyDescent="0.35">
      <c r="A7178" t="str">
        <f t="shared" si="112"/>
        <v/>
      </c>
      <c r="B7178" s="35"/>
      <c r="C7178" s="27"/>
      <c r="D7178" s="27"/>
      <c r="E7178" s="27"/>
      <c r="F7178" s="28"/>
      <c r="G7178" s="29"/>
      <c r="H7178" s="30"/>
      <c r="I7178" s="30"/>
      <c r="J7178" s="30"/>
    </row>
    <row r="7179" spans="1:10" x14ac:dyDescent="0.35">
      <c r="A7179" t="str">
        <f t="shared" si="112"/>
        <v/>
      </c>
      <c r="B7179" s="36"/>
      <c r="C7179" s="31"/>
      <c r="D7179" s="31"/>
      <c r="E7179" s="31"/>
      <c r="F7179" s="32"/>
      <c r="G7179" s="33"/>
      <c r="H7179" s="34"/>
      <c r="I7179" s="34"/>
      <c r="J7179" s="34"/>
    </row>
    <row r="7180" spans="1:10" x14ac:dyDescent="0.35">
      <c r="A7180" t="str">
        <f t="shared" si="112"/>
        <v/>
      </c>
      <c r="B7180" s="35"/>
      <c r="C7180" s="27"/>
      <c r="D7180" s="27"/>
      <c r="E7180" s="27"/>
      <c r="F7180" s="28"/>
      <c r="G7180" s="29"/>
      <c r="H7180" s="30"/>
      <c r="I7180" s="30"/>
      <c r="J7180" s="30"/>
    </row>
    <row r="7181" spans="1:10" x14ac:dyDescent="0.35">
      <c r="A7181" t="str">
        <f t="shared" si="112"/>
        <v/>
      </c>
      <c r="B7181" s="36"/>
      <c r="C7181" s="31"/>
      <c r="D7181" s="31"/>
      <c r="E7181" s="31"/>
      <c r="F7181" s="32"/>
      <c r="G7181" s="33"/>
      <c r="H7181" s="34"/>
      <c r="I7181" s="34"/>
      <c r="J7181" s="34"/>
    </row>
    <row r="7182" spans="1:10" x14ac:dyDescent="0.35">
      <c r="A7182" t="str">
        <f t="shared" si="112"/>
        <v/>
      </c>
      <c r="B7182" s="35"/>
      <c r="C7182" s="27"/>
      <c r="D7182" s="27"/>
      <c r="E7182" s="27"/>
      <c r="F7182" s="28"/>
      <c r="G7182" s="29"/>
      <c r="H7182" s="30"/>
      <c r="I7182" s="30"/>
      <c r="J7182" s="30"/>
    </row>
    <row r="7183" spans="1:10" x14ac:dyDescent="0.35">
      <c r="A7183" t="str">
        <f t="shared" si="112"/>
        <v/>
      </c>
      <c r="B7183" s="36"/>
      <c r="C7183" s="31"/>
      <c r="D7183" s="31"/>
      <c r="E7183" s="31"/>
      <c r="F7183" s="32"/>
      <c r="G7183" s="33"/>
      <c r="H7183" s="34"/>
      <c r="I7183" s="34"/>
      <c r="J7183" s="34"/>
    </row>
    <row r="7184" spans="1:10" x14ac:dyDescent="0.35">
      <c r="A7184" t="str">
        <f t="shared" si="112"/>
        <v/>
      </c>
      <c r="B7184" s="35"/>
      <c r="C7184" s="27"/>
      <c r="D7184" s="27"/>
      <c r="E7184" s="27"/>
      <c r="F7184" s="28"/>
      <c r="G7184" s="29"/>
      <c r="H7184" s="30"/>
      <c r="I7184" s="30"/>
      <c r="J7184" s="30"/>
    </row>
    <row r="7185" spans="1:10" x14ac:dyDescent="0.35">
      <c r="A7185" t="str">
        <f t="shared" si="112"/>
        <v/>
      </c>
      <c r="B7185" s="36"/>
      <c r="C7185" s="31"/>
      <c r="D7185" s="31"/>
      <c r="E7185" s="31"/>
      <c r="F7185" s="32"/>
      <c r="G7185" s="33"/>
      <c r="H7185" s="34"/>
      <c r="I7185" s="34"/>
      <c r="J7185" s="34"/>
    </row>
    <row r="7186" spans="1:10" x14ac:dyDescent="0.35">
      <c r="A7186" t="str">
        <f t="shared" si="112"/>
        <v/>
      </c>
      <c r="B7186" s="35"/>
      <c r="C7186" s="27"/>
      <c r="D7186" s="27"/>
      <c r="E7186" s="27"/>
      <c r="F7186" s="28"/>
      <c r="G7186" s="29"/>
      <c r="H7186" s="30"/>
      <c r="I7186" s="30"/>
      <c r="J7186" s="30"/>
    </row>
    <row r="7187" spans="1:10" x14ac:dyDescent="0.35">
      <c r="A7187" t="str">
        <f t="shared" ref="A7187:A7250" si="113">CONCATENATE(B7187,C7187,D7187,E7187)</f>
        <v/>
      </c>
      <c r="B7187" s="36"/>
      <c r="C7187" s="31"/>
      <c r="D7187" s="31"/>
      <c r="E7187" s="31"/>
      <c r="F7187" s="32"/>
      <c r="G7187" s="33"/>
      <c r="H7187" s="34"/>
      <c r="I7187" s="34"/>
      <c r="J7187" s="34"/>
    </row>
    <row r="7188" spans="1:10" x14ac:dyDescent="0.35">
      <c r="A7188" t="str">
        <f t="shared" si="113"/>
        <v/>
      </c>
      <c r="B7188" s="35"/>
      <c r="C7188" s="27"/>
      <c r="D7188" s="27"/>
      <c r="E7188" s="27"/>
      <c r="F7188" s="28"/>
      <c r="G7188" s="29"/>
      <c r="H7188" s="30"/>
      <c r="I7188" s="30"/>
      <c r="J7188" s="30"/>
    </row>
    <row r="7189" spans="1:10" x14ac:dyDescent="0.35">
      <c r="A7189" t="str">
        <f t="shared" si="113"/>
        <v/>
      </c>
      <c r="B7189" s="36"/>
      <c r="C7189" s="31"/>
      <c r="D7189" s="31"/>
      <c r="E7189" s="31"/>
      <c r="F7189" s="32"/>
      <c r="G7189" s="33"/>
      <c r="H7189" s="34"/>
      <c r="I7189" s="34"/>
      <c r="J7189" s="34"/>
    </row>
    <row r="7190" spans="1:10" x14ac:dyDescent="0.35">
      <c r="A7190" t="str">
        <f t="shared" si="113"/>
        <v/>
      </c>
      <c r="B7190" s="35"/>
      <c r="C7190" s="27"/>
      <c r="D7190" s="27"/>
      <c r="E7190" s="27"/>
      <c r="F7190" s="28"/>
      <c r="G7190" s="29"/>
      <c r="H7190" s="30"/>
      <c r="I7190" s="30"/>
      <c r="J7190" s="30"/>
    </row>
    <row r="7191" spans="1:10" x14ac:dyDescent="0.35">
      <c r="A7191" t="str">
        <f t="shared" si="113"/>
        <v/>
      </c>
      <c r="B7191" s="36"/>
      <c r="C7191" s="31"/>
      <c r="D7191" s="31"/>
      <c r="E7191" s="31"/>
      <c r="F7191" s="32"/>
      <c r="G7191" s="33"/>
      <c r="H7191" s="34"/>
      <c r="I7191" s="34"/>
      <c r="J7191" s="34"/>
    </row>
    <row r="7192" spans="1:10" x14ac:dyDescent="0.35">
      <c r="A7192" t="str">
        <f t="shared" si="113"/>
        <v/>
      </c>
      <c r="B7192" s="35"/>
      <c r="C7192" s="27"/>
      <c r="D7192" s="27"/>
      <c r="E7192" s="27"/>
      <c r="F7192" s="28"/>
      <c r="G7192" s="29"/>
      <c r="H7192" s="30"/>
      <c r="I7192" s="30"/>
      <c r="J7192" s="30"/>
    </row>
    <row r="7193" spans="1:10" x14ac:dyDescent="0.35">
      <c r="A7193" t="str">
        <f t="shared" si="113"/>
        <v/>
      </c>
      <c r="B7193" s="36"/>
      <c r="C7193" s="31"/>
      <c r="D7193" s="31"/>
      <c r="E7193" s="31"/>
      <c r="F7193" s="32"/>
      <c r="G7193" s="33"/>
      <c r="H7193" s="34"/>
      <c r="I7193" s="34"/>
      <c r="J7193" s="34"/>
    </row>
    <row r="7194" spans="1:10" x14ac:dyDescent="0.35">
      <c r="A7194" t="str">
        <f t="shared" si="113"/>
        <v/>
      </c>
      <c r="B7194" s="35"/>
      <c r="C7194" s="27"/>
      <c r="D7194" s="27"/>
      <c r="E7194" s="27"/>
      <c r="F7194" s="28"/>
      <c r="G7194" s="29"/>
      <c r="H7194" s="30"/>
      <c r="I7194" s="30"/>
      <c r="J7194" s="30"/>
    </row>
    <row r="7195" spans="1:10" x14ac:dyDescent="0.35">
      <c r="A7195" t="str">
        <f t="shared" si="113"/>
        <v/>
      </c>
      <c r="B7195" s="36"/>
      <c r="C7195" s="31"/>
      <c r="D7195" s="31"/>
      <c r="E7195" s="31"/>
      <c r="F7195" s="32"/>
      <c r="G7195" s="33"/>
      <c r="H7195" s="34"/>
      <c r="I7195" s="34"/>
      <c r="J7195" s="34"/>
    </row>
    <row r="7196" spans="1:10" x14ac:dyDescent="0.35">
      <c r="A7196" t="str">
        <f t="shared" si="113"/>
        <v/>
      </c>
      <c r="B7196" s="35"/>
      <c r="C7196" s="27"/>
      <c r="D7196" s="27"/>
      <c r="E7196" s="27"/>
      <c r="F7196" s="28"/>
      <c r="G7196" s="29"/>
      <c r="H7196" s="30"/>
      <c r="I7196" s="30"/>
      <c r="J7196" s="30"/>
    </row>
    <row r="7197" spans="1:10" x14ac:dyDescent="0.35">
      <c r="A7197" t="str">
        <f t="shared" si="113"/>
        <v/>
      </c>
      <c r="B7197" s="36"/>
      <c r="C7197" s="31"/>
      <c r="D7197" s="31"/>
      <c r="E7197" s="31"/>
      <c r="F7197" s="32"/>
      <c r="G7197" s="33"/>
      <c r="H7197" s="34"/>
      <c r="I7197" s="34"/>
      <c r="J7197" s="34"/>
    </row>
    <row r="7198" spans="1:10" x14ac:dyDescent="0.35">
      <c r="A7198" t="str">
        <f t="shared" si="113"/>
        <v/>
      </c>
      <c r="B7198" s="35"/>
      <c r="C7198" s="27"/>
      <c r="D7198" s="27"/>
      <c r="E7198" s="27"/>
      <c r="F7198" s="28"/>
      <c r="G7198" s="29"/>
      <c r="H7198" s="30"/>
      <c r="I7198" s="30"/>
      <c r="J7198" s="30"/>
    </row>
    <row r="7199" spans="1:10" x14ac:dyDescent="0.35">
      <c r="A7199" t="str">
        <f t="shared" si="113"/>
        <v/>
      </c>
      <c r="B7199" s="36"/>
      <c r="C7199" s="31"/>
      <c r="D7199" s="31"/>
      <c r="E7199" s="31"/>
      <c r="F7199" s="32"/>
      <c r="G7199" s="33"/>
      <c r="H7199" s="34"/>
      <c r="I7199" s="34"/>
      <c r="J7199" s="34"/>
    </row>
    <row r="7200" spans="1:10" x14ac:dyDescent="0.35">
      <c r="A7200" t="str">
        <f t="shared" si="113"/>
        <v/>
      </c>
      <c r="B7200" s="35"/>
      <c r="C7200" s="27"/>
      <c r="D7200" s="27"/>
      <c r="E7200" s="27"/>
      <c r="F7200" s="28"/>
      <c r="G7200" s="29"/>
      <c r="H7200" s="30"/>
      <c r="I7200" s="30"/>
      <c r="J7200" s="30"/>
    </row>
    <row r="7201" spans="1:10" x14ac:dyDescent="0.35">
      <c r="A7201" t="str">
        <f t="shared" si="113"/>
        <v/>
      </c>
      <c r="B7201" s="36"/>
      <c r="C7201" s="31"/>
      <c r="D7201" s="31"/>
      <c r="E7201" s="31"/>
      <c r="F7201" s="32"/>
      <c r="G7201" s="33"/>
      <c r="H7201" s="34"/>
      <c r="I7201" s="34"/>
      <c r="J7201" s="34"/>
    </row>
    <row r="7202" spans="1:10" x14ac:dyDescent="0.35">
      <c r="A7202" t="str">
        <f t="shared" si="113"/>
        <v/>
      </c>
      <c r="B7202" s="35"/>
      <c r="C7202" s="27"/>
      <c r="D7202" s="27"/>
      <c r="E7202" s="27"/>
      <c r="F7202" s="28"/>
      <c r="G7202" s="29"/>
      <c r="H7202" s="30"/>
      <c r="I7202" s="30"/>
      <c r="J7202" s="30"/>
    </row>
    <row r="7203" spans="1:10" x14ac:dyDescent="0.35">
      <c r="A7203" t="str">
        <f t="shared" si="113"/>
        <v/>
      </c>
      <c r="B7203" s="36"/>
      <c r="C7203" s="31"/>
      <c r="D7203" s="31"/>
      <c r="E7203" s="31"/>
      <c r="F7203" s="32"/>
      <c r="G7203" s="33"/>
      <c r="H7203" s="34"/>
      <c r="I7203" s="34"/>
      <c r="J7203" s="34"/>
    </row>
    <row r="7204" spans="1:10" x14ac:dyDescent="0.35">
      <c r="A7204" t="str">
        <f t="shared" si="113"/>
        <v/>
      </c>
      <c r="B7204" s="35"/>
      <c r="C7204" s="27"/>
      <c r="D7204" s="27"/>
      <c r="E7204" s="27"/>
      <c r="F7204" s="28"/>
      <c r="G7204" s="29"/>
      <c r="H7204" s="30"/>
      <c r="I7204" s="30"/>
      <c r="J7204" s="30"/>
    </row>
    <row r="7205" spans="1:10" x14ac:dyDescent="0.35">
      <c r="A7205" t="str">
        <f t="shared" si="113"/>
        <v/>
      </c>
      <c r="B7205" s="36"/>
      <c r="C7205" s="31"/>
      <c r="D7205" s="31"/>
      <c r="E7205" s="31"/>
      <c r="F7205" s="32"/>
      <c r="G7205" s="33"/>
      <c r="H7205" s="34"/>
      <c r="I7205" s="34"/>
      <c r="J7205" s="34"/>
    </row>
    <row r="7206" spans="1:10" x14ac:dyDescent="0.35">
      <c r="A7206" t="str">
        <f t="shared" si="113"/>
        <v/>
      </c>
      <c r="B7206" s="35"/>
      <c r="C7206" s="27"/>
      <c r="D7206" s="27"/>
      <c r="E7206" s="27"/>
      <c r="F7206" s="28"/>
      <c r="G7206" s="29"/>
      <c r="H7206" s="30"/>
      <c r="I7206" s="30"/>
      <c r="J7206" s="30"/>
    </row>
    <row r="7207" spans="1:10" x14ac:dyDescent="0.35">
      <c r="A7207" t="str">
        <f t="shared" si="113"/>
        <v/>
      </c>
      <c r="B7207" s="36"/>
      <c r="C7207" s="31"/>
      <c r="D7207" s="31"/>
      <c r="E7207" s="31"/>
      <c r="F7207" s="32"/>
      <c r="G7207" s="33"/>
      <c r="H7207" s="34"/>
      <c r="I7207" s="34"/>
      <c r="J7207" s="34"/>
    </row>
    <row r="7208" spans="1:10" x14ac:dyDescent="0.35">
      <c r="A7208" t="str">
        <f t="shared" si="113"/>
        <v/>
      </c>
      <c r="B7208" s="35"/>
      <c r="C7208" s="27"/>
      <c r="D7208" s="27"/>
      <c r="E7208" s="27"/>
      <c r="F7208" s="28"/>
      <c r="G7208" s="29"/>
      <c r="H7208" s="30"/>
      <c r="I7208" s="30"/>
      <c r="J7208" s="30"/>
    </row>
    <row r="7209" spans="1:10" x14ac:dyDescent="0.35">
      <c r="A7209" t="str">
        <f t="shared" si="113"/>
        <v/>
      </c>
      <c r="B7209" s="36"/>
      <c r="C7209" s="31"/>
      <c r="D7209" s="31"/>
      <c r="E7209" s="31"/>
      <c r="F7209" s="32"/>
      <c r="G7209" s="33"/>
      <c r="H7209" s="34"/>
      <c r="I7209" s="34"/>
      <c r="J7209" s="34"/>
    </row>
    <row r="7210" spans="1:10" x14ac:dyDescent="0.35">
      <c r="A7210" t="str">
        <f t="shared" si="113"/>
        <v/>
      </c>
      <c r="B7210" s="35"/>
      <c r="C7210" s="27"/>
      <c r="D7210" s="27"/>
      <c r="E7210" s="27"/>
      <c r="F7210" s="28"/>
      <c r="G7210" s="29"/>
      <c r="H7210" s="30"/>
      <c r="I7210" s="30"/>
      <c r="J7210" s="30"/>
    </row>
    <row r="7211" spans="1:10" x14ac:dyDescent="0.35">
      <c r="A7211" t="str">
        <f t="shared" si="113"/>
        <v/>
      </c>
      <c r="B7211" s="36"/>
      <c r="C7211" s="31"/>
      <c r="D7211" s="31"/>
      <c r="E7211" s="31"/>
      <c r="F7211" s="32"/>
      <c r="G7211" s="33"/>
      <c r="H7211" s="34"/>
      <c r="I7211" s="34"/>
      <c r="J7211" s="34"/>
    </row>
    <row r="7212" spans="1:10" x14ac:dyDescent="0.35">
      <c r="A7212" t="str">
        <f t="shared" si="113"/>
        <v/>
      </c>
      <c r="B7212" s="35"/>
      <c r="C7212" s="27"/>
      <c r="D7212" s="27"/>
      <c r="E7212" s="27"/>
      <c r="F7212" s="28"/>
      <c r="G7212" s="29"/>
      <c r="H7212" s="30"/>
      <c r="I7212" s="30"/>
      <c r="J7212" s="30"/>
    </row>
    <row r="7213" spans="1:10" x14ac:dyDescent="0.35">
      <c r="A7213" t="str">
        <f t="shared" si="113"/>
        <v/>
      </c>
      <c r="B7213" s="36"/>
      <c r="C7213" s="31"/>
      <c r="D7213" s="31"/>
      <c r="E7213" s="31"/>
      <c r="F7213" s="32"/>
      <c r="G7213" s="33"/>
      <c r="H7213" s="34"/>
      <c r="I7213" s="34"/>
      <c r="J7213" s="34"/>
    </row>
    <row r="7214" spans="1:10" x14ac:dyDescent="0.35">
      <c r="A7214" t="str">
        <f t="shared" si="113"/>
        <v/>
      </c>
      <c r="B7214" s="35"/>
      <c r="C7214" s="27"/>
      <c r="D7214" s="27"/>
      <c r="E7214" s="27"/>
      <c r="F7214" s="28"/>
      <c r="G7214" s="29"/>
      <c r="H7214" s="30"/>
      <c r="I7214" s="30"/>
      <c r="J7214" s="30"/>
    </row>
    <row r="7215" spans="1:10" x14ac:dyDescent="0.35">
      <c r="A7215" t="str">
        <f t="shared" si="113"/>
        <v/>
      </c>
      <c r="B7215" s="36"/>
      <c r="C7215" s="31"/>
      <c r="D7215" s="31"/>
      <c r="E7215" s="31"/>
      <c r="F7215" s="32"/>
      <c r="G7215" s="33"/>
      <c r="H7215" s="34"/>
      <c r="I7215" s="34"/>
      <c r="J7215" s="34"/>
    </row>
    <row r="7216" spans="1:10" x14ac:dyDescent="0.35">
      <c r="A7216" t="str">
        <f t="shared" si="113"/>
        <v/>
      </c>
      <c r="B7216" s="35"/>
      <c r="C7216" s="27"/>
      <c r="D7216" s="27"/>
      <c r="E7216" s="27"/>
      <c r="F7216" s="28"/>
      <c r="G7216" s="29"/>
      <c r="H7216" s="30"/>
      <c r="I7216" s="30"/>
      <c r="J7216" s="30"/>
    </row>
    <row r="7217" spans="1:10" x14ac:dyDescent="0.35">
      <c r="A7217" t="str">
        <f t="shared" si="113"/>
        <v/>
      </c>
      <c r="B7217" s="36"/>
      <c r="C7217" s="31"/>
      <c r="D7217" s="31"/>
      <c r="E7217" s="31"/>
      <c r="F7217" s="32"/>
      <c r="G7217" s="33"/>
      <c r="H7217" s="34"/>
      <c r="I7217" s="34"/>
      <c r="J7217" s="34"/>
    </row>
    <row r="7218" spans="1:10" x14ac:dyDescent="0.35">
      <c r="A7218" t="str">
        <f t="shared" si="113"/>
        <v/>
      </c>
      <c r="B7218" s="35"/>
      <c r="C7218" s="27"/>
      <c r="D7218" s="27"/>
      <c r="E7218" s="27"/>
      <c r="F7218" s="28"/>
      <c r="G7218" s="29"/>
      <c r="H7218" s="30"/>
      <c r="I7218" s="30"/>
      <c r="J7218" s="30"/>
    </row>
    <row r="7219" spans="1:10" x14ac:dyDescent="0.35">
      <c r="A7219" t="str">
        <f t="shared" si="113"/>
        <v/>
      </c>
      <c r="B7219" s="36"/>
      <c r="C7219" s="31"/>
      <c r="D7219" s="31"/>
      <c r="E7219" s="31"/>
      <c r="F7219" s="32"/>
      <c r="G7219" s="33"/>
      <c r="H7219" s="34"/>
      <c r="I7219" s="34"/>
      <c r="J7219" s="34"/>
    </row>
    <row r="7220" spans="1:10" x14ac:dyDescent="0.35">
      <c r="A7220" t="str">
        <f t="shared" si="113"/>
        <v/>
      </c>
      <c r="B7220" s="35"/>
      <c r="C7220" s="27"/>
      <c r="D7220" s="27"/>
      <c r="E7220" s="27"/>
      <c r="F7220" s="28"/>
      <c r="G7220" s="29"/>
      <c r="H7220" s="30"/>
      <c r="I7220" s="30"/>
      <c r="J7220" s="30"/>
    </row>
    <row r="7221" spans="1:10" x14ac:dyDescent="0.35">
      <c r="A7221" t="str">
        <f t="shared" si="113"/>
        <v/>
      </c>
      <c r="B7221" s="36"/>
      <c r="C7221" s="31"/>
      <c r="D7221" s="31"/>
      <c r="E7221" s="31"/>
      <c r="F7221" s="32"/>
      <c r="G7221" s="33"/>
      <c r="H7221" s="34"/>
      <c r="I7221" s="34"/>
      <c r="J7221" s="34"/>
    </row>
    <row r="7222" spans="1:10" x14ac:dyDescent="0.35">
      <c r="A7222" t="str">
        <f t="shared" si="113"/>
        <v/>
      </c>
      <c r="B7222" s="35"/>
      <c r="C7222" s="27"/>
      <c r="D7222" s="27"/>
      <c r="E7222" s="27"/>
      <c r="F7222" s="28"/>
      <c r="G7222" s="29"/>
      <c r="H7222" s="30"/>
      <c r="I7222" s="30"/>
      <c r="J7222" s="30"/>
    </row>
    <row r="7223" spans="1:10" x14ac:dyDescent="0.35">
      <c r="A7223" t="str">
        <f t="shared" si="113"/>
        <v/>
      </c>
      <c r="B7223" s="36"/>
      <c r="C7223" s="31"/>
      <c r="D7223" s="31"/>
      <c r="E7223" s="31"/>
      <c r="F7223" s="32"/>
      <c r="G7223" s="33"/>
      <c r="H7223" s="34"/>
      <c r="I7223" s="34"/>
      <c r="J7223" s="34"/>
    </row>
    <row r="7224" spans="1:10" x14ac:dyDescent="0.35">
      <c r="A7224" t="str">
        <f t="shared" si="113"/>
        <v/>
      </c>
      <c r="B7224" s="35"/>
      <c r="C7224" s="27"/>
      <c r="D7224" s="27"/>
      <c r="E7224" s="27"/>
      <c r="F7224" s="28"/>
      <c r="G7224" s="29"/>
      <c r="H7224" s="30"/>
      <c r="I7224" s="30"/>
      <c r="J7224" s="30"/>
    </row>
    <row r="7225" spans="1:10" x14ac:dyDescent="0.35">
      <c r="A7225" t="str">
        <f t="shared" si="113"/>
        <v/>
      </c>
      <c r="B7225" s="36"/>
      <c r="C7225" s="31"/>
      <c r="D7225" s="31"/>
      <c r="E7225" s="31"/>
      <c r="F7225" s="32"/>
      <c r="G7225" s="33"/>
      <c r="H7225" s="34"/>
      <c r="I7225" s="34"/>
      <c r="J7225" s="34"/>
    </row>
    <row r="7226" spans="1:10" x14ac:dyDescent="0.35">
      <c r="A7226" t="str">
        <f t="shared" si="113"/>
        <v/>
      </c>
      <c r="B7226" s="35"/>
      <c r="C7226" s="27"/>
      <c r="D7226" s="27"/>
      <c r="E7226" s="27"/>
      <c r="F7226" s="28"/>
      <c r="G7226" s="29"/>
      <c r="H7226" s="30"/>
      <c r="I7226" s="30"/>
      <c r="J7226" s="30"/>
    </row>
    <row r="7227" spans="1:10" x14ac:dyDescent="0.35">
      <c r="A7227" t="str">
        <f t="shared" si="113"/>
        <v/>
      </c>
      <c r="B7227" s="36"/>
      <c r="C7227" s="31"/>
      <c r="D7227" s="31"/>
      <c r="E7227" s="31"/>
      <c r="F7227" s="32"/>
      <c r="G7227" s="33"/>
      <c r="H7227" s="34"/>
      <c r="I7227" s="34"/>
      <c r="J7227" s="34"/>
    </row>
    <row r="7228" spans="1:10" x14ac:dyDescent="0.35">
      <c r="A7228" t="str">
        <f t="shared" si="113"/>
        <v/>
      </c>
      <c r="B7228" s="35"/>
      <c r="C7228" s="27"/>
      <c r="D7228" s="27"/>
      <c r="E7228" s="27"/>
      <c r="F7228" s="28"/>
      <c r="G7228" s="29"/>
      <c r="H7228" s="30"/>
      <c r="I7228" s="30"/>
      <c r="J7228" s="30"/>
    </row>
    <row r="7229" spans="1:10" x14ac:dyDescent="0.35">
      <c r="A7229" t="str">
        <f t="shared" si="113"/>
        <v/>
      </c>
      <c r="B7229" s="36"/>
      <c r="C7229" s="31"/>
      <c r="D7229" s="31"/>
      <c r="E7229" s="31"/>
      <c r="F7229" s="32"/>
      <c r="G7229" s="33"/>
      <c r="H7229" s="34"/>
      <c r="I7229" s="34"/>
      <c r="J7229" s="34"/>
    </row>
    <row r="7230" spans="1:10" x14ac:dyDescent="0.35">
      <c r="A7230" t="str">
        <f t="shared" si="113"/>
        <v/>
      </c>
      <c r="B7230" s="35"/>
      <c r="C7230" s="27"/>
      <c r="D7230" s="27"/>
      <c r="E7230" s="27"/>
      <c r="F7230" s="28"/>
      <c r="G7230" s="29"/>
      <c r="H7230" s="30"/>
      <c r="I7230" s="30"/>
      <c r="J7230" s="30"/>
    </row>
    <row r="7231" spans="1:10" x14ac:dyDescent="0.35">
      <c r="A7231" t="str">
        <f t="shared" si="113"/>
        <v/>
      </c>
      <c r="B7231" s="36"/>
      <c r="C7231" s="31"/>
      <c r="D7231" s="31"/>
      <c r="E7231" s="31"/>
      <c r="F7231" s="32"/>
      <c r="G7231" s="33"/>
      <c r="H7231" s="34"/>
      <c r="I7231" s="34"/>
      <c r="J7231" s="34"/>
    </row>
    <row r="7232" spans="1:10" x14ac:dyDescent="0.35">
      <c r="A7232" t="str">
        <f t="shared" si="113"/>
        <v/>
      </c>
      <c r="B7232" s="35"/>
      <c r="C7232" s="27"/>
      <c r="D7232" s="27"/>
      <c r="E7232" s="27"/>
      <c r="F7232" s="28"/>
      <c r="G7232" s="29"/>
      <c r="H7232" s="30"/>
      <c r="I7232" s="30"/>
      <c r="J7232" s="30"/>
    </row>
    <row r="7233" spans="1:10" x14ac:dyDescent="0.35">
      <c r="A7233" t="str">
        <f t="shared" si="113"/>
        <v/>
      </c>
      <c r="B7233" s="36"/>
      <c r="C7233" s="31"/>
      <c r="D7233" s="31"/>
      <c r="E7233" s="31"/>
      <c r="F7233" s="32"/>
      <c r="G7233" s="33"/>
      <c r="H7233" s="34"/>
      <c r="I7233" s="34"/>
      <c r="J7233" s="34"/>
    </row>
    <row r="7234" spans="1:10" x14ac:dyDescent="0.35">
      <c r="A7234" t="str">
        <f t="shared" si="113"/>
        <v/>
      </c>
      <c r="B7234" s="35"/>
      <c r="C7234" s="27"/>
      <c r="D7234" s="27"/>
      <c r="E7234" s="27"/>
      <c r="F7234" s="28"/>
      <c r="G7234" s="29"/>
      <c r="H7234" s="30"/>
      <c r="I7234" s="30"/>
      <c r="J7234" s="30"/>
    </row>
    <row r="7235" spans="1:10" x14ac:dyDescent="0.35">
      <c r="A7235" t="str">
        <f t="shared" si="113"/>
        <v/>
      </c>
      <c r="B7235" s="36"/>
      <c r="C7235" s="31"/>
      <c r="D7235" s="31"/>
      <c r="E7235" s="31"/>
      <c r="F7235" s="32"/>
      <c r="G7235" s="33"/>
      <c r="H7235" s="34"/>
      <c r="I7235" s="34"/>
      <c r="J7235" s="34"/>
    </row>
    <row r="7236" spans="1:10" x14ac:dyDescent="0.35">
      <c r="A7236" t="str">
        <f t="shared" si="113"/>
        <v/>
      </c>
      <c r="B7236" s="35"/>
      <c r="C7236" s="27"/>
      <c r="D7236" s="27"/>
      <c r="E7236" s="27"/>
      <c r="F7236" s="28"/>
      <c r="G7236" s="29"/>
      <c r="H7236" s="30"/>
      <c r="I7236" s="30"/>
      <c r="J7236" s="30"/>
    </row>
    <row r="7237" spans="1:10" x14ac:dyDescent="0.35">
      <c r="A7237" t="str">
        <f t="shared" si="113"/>
        <v/>
      </c>
      <c r="B7237" s="36"/>
      <c r="C7237" s="31"/>
      <c r="D7237" s="31"/>
      <c r="E7237" s="31"/>
      <c r="F7237" s="32"/>
      <c r="G7237" s="33"/>
      <c r="H7237" s="34"/>
      <c r="I7237" s="34"/>
      <c r="J7237" s="34"/>
    </row>
    <row r="7238" spans="1:10" x14ac:dyDescent="0.35">
      <c r="A7238" t="str">
        <f t="shared" si="113"/>
        <v/>
      </c>
      <c r="B7238" s="35"/>
      <c r="C7238" s="27"/>
      <c r="D7238" s="27"/>
      <c r="E7238" s="27"/>
      <c r="F7238" s="28"/>
      <c r="G7238" s="29"/>
      <c r="H7238" s="30"/>
      <c r="I7238" s="30"/>
      <c r="J7238" s="30"/>
    </row>
    <row r="7239" spans="1:10" x14ac:dyDescent="0.35">
      <c r="A7239" t="str">
        <f t="shared" si="113"/>
        <v/>
      </c>
      <c r="B7239" s="36"/>
      <c r="C7239" s="31"/>
      <c r="D7239" s="31"/>
      <c r="E7239" s="31"/>
      <c r="F7239" s="32"/>
      <c r="G7239" s="33"/>
      <c r="H7239" s="34"/>
      <c r="I7239" s="34"/>
      <c r="J7239" s="34"/>
    </row>
    <row r="7240" spans="1:10" x14ac:dyDescent="0.35">
      <c r="A7240" t="str">
        <f t="shared" si="113"/>
        <v/>
      </c>
      <c r="B7240" s="35"/>
      <c r="C7240" s="27"/>
      <c r="D7240" s="27"/>
      <c r="E7240" s="27"/>
      <c r="F7240" s="28"/>
      <c r="G7240" s="29"/>
      <c r="H7240" s="30"/>
      <c r="I7240" s="30"/>
      <c r="J7240" s="30"/>
    </row>
    <row r="7241" spans="1:10" x14ac:dyDescent="0.35">
      <c r="A7241" t="str">
        <f t="shared" si="113"/>
        <v/>
      </c>
      <c r="B7241" s="36"/>
      <c r="C7241" s="31"/>
      <c r="D7241" s="31"/>
      <c r="E7241" s="31"/>
      <c r="F7241" s="32"/>
      <c r="G7241" s="33"/>
      <c r="H7241" s="34"/>
      <c r="I7241" s="34"/>
      <c r="J7241" s="34"/>
    </row>
    <row r="7242" spans="1:10" x14ac:dyDescent="0.35">
      <c r="A7242" t="str">
        <f t="shared" si="113"/>
        <v/>
      </c>
      <c r="B7242" s="35"/>
      <c r="C7242" s="27"/>
      <c r="D7242" s="27"/>
      <c r="E7242" s="27"/>
      <c r="F7242" s="28"/>
      <c r="G7242" s="29"/>
      <c r="H7242" s="30"/>
      <c r="I7242" s="30"/>
      <c r="J7242" s="30"/>
    </row>
    <row r="7243" spans="1:10" x14ac:dyDescent="0.35">
      <c r="A7243" t="str">
        <f t="shared" si="113"/>
        <v/>
      </c>
      <c r="B7243" s="36"/>
      <c r="C7243" s="31"/>
      <c r="D7243" s="31"/>
      <c r="E7243" s="31"/>
      <c r="F7243" s="32"/>
      <c r="G7243" s="33"/>
      <c r="H7243" s="34"/>
      <c r="I7243" s="34"/>
      <c r="J7243" s="34"/>
    </row>
    <row r="7244" spans="1:10" x14ac:dyDescent="0.35">
      <c r="A7244" t="str">
        <f t="shared" si="113"/>
        <v/>
      </c>
      <c r="B7244" s="35"/>
      <c r="C7244" s="27"/>
      <c r="D7244" s="27"/>
      <c r="E7244" s="27"/>
      <c r="F7244" s="28"/>
      <c r="G7244" s="29"/>
      <c r="H7244" s="30"/>
      <c r="I7244" s="30"/>
      <c r="J7244" s="30"/>
    </row>
    <row r="7245" spans="1:10" x14ac:dyDescent="0.35">
      <c r="A7245" t="str">
        <f t="shared" si="113"/>
        <v/>
      </c>
      <c r="B7245" s="36"/>
      <c r="C7245" s="31"/>
      <c r="D7245" s="31"/>
      <c r="E7245" s="31"/>
      <c r="F7245" s="32"/>
      <c r="G7245" s="33"/>
      <c r="H7245" s="34"/>
      <c r="I7245" s="34"/>
      <c r="J7245" s="34"/>
    </row>
    <row r="7246" spans="1:10" x14ac:dyDescent="0.35">
      <c r="A7246" t="str">
        <f t="shared" si="113"/>
        <v/>
      </c>
      <c r="B7246" s="35"/>
      <c r="C7246" s="27"/>
      <c r="D7246" s="27"/>
      <c r="E7246" s="27"/>
      <c r="F7246" s="28"/>
      <c r="G7246" s="29"/>
      <c r="H7246" s="30"/>
      <c r="I7246" s="30"/>
      <c r="J7246" s="30"/>
    </row>
    <row r="7247" spans="1:10" x14ac:dyDescent="0.35">
      <c r="A7247" t="str">
        <f t="shared" si="113"/>
        <v/>
      </c>
      <c r="B7247" s="36"/>
      <c r="C7247" s="31"/>
      <c r="D7247" s="31"/>
      <c r="E7247" s="31"/>
      <c r="F7247" s="32"/>
      <c r="G7247" s="33"/>
      <c r="H7247" s="34"/>
      <c r="I7247" s="34"/>
      <c r="J7247" s="34"/>
    </row>
    <row r="7248" spans="1:10" x14ac:dyDescent="0.35">
      <c r="A7248" t="str">
        <f t="shared" si="113"/>
        <v/>
      </c>
      <c r="B7248" s="35"/>
      <c r="C7248" s="27"/>
      <c r="D7248" s="27"/>
      <c r="E7248" s="27"/>
      <c r="F7248" s="28"/>
      <c r="G7248" s="29"/>
      <c r="H7248" s="30"/>
      <c r="I7248" s="30"/>
      <c r="J7248" s="30"/>
    </row>
    <row r="7249" spans="1:10" x14ac:dyDescent="0.35">
      <c r="A7249" t="str">
        <f t="shared" si="113"/>
        <v/>
      </c>
      <c r="B7249" s="36"/>
      <c r="C7249" s="31"/>
      <c r="D7249" s="31"/>
      <c r="E7249" s="31"/>
      <c r="F7249" s="32"/>
      <c r="G7249" s="33"/>
      <c r="H7249" s="34"/>
      <c r="I7249" s="34"/>
      <c r="J7249" s="34"/>
    </row>
    <row r="7250" spans="1:10" x14ac:dyDescent="0.35">
      <c r="A7250" t="str">
        <f t="shared" si="113"/>
        <v/>
      </c>
      <c r="B7250" s="35"/>
      <c r="C7250" s="27"/>
      <c r="D7250" s="27"/>
      <c r="E7250" s="27"/>
      <c r="F7250" s="28"/>
      <c r="G7250" s="29"/>
      <c r="H7250" s="30"/>
      <c r="I7250" s="30"/>
      <c r="J7250" s="30"/>
    </row>
    <row r="7251" spans="1:10" x14ac:dyDescent="0.35">
      <c r="A7251" t="str">
        <f t="shared" ref="A7251:A7314" si="114">CONCATENATE(B7251,C7251,D7251,E7251)</f>
        <v/>
      </c>
      <c r="B7251" s="36"/>
      <c r="C7251" s="31"/>
      <c r="D7251" s="31"/>
      <c r="E7251" s="31"/>
      <c r="F7251" s="32"/>
      <c r="G7251" s="33"/>
      <c r="H7251" s="34"/>
      <c r="I7251" s="34"/>
      <c r="J7251" s="34"/>
    </row>
    <row r="7252" spans="1:10" x14ac:dyDescent="0.35">
      <c r="A7252" t="str">
        <f t="shared" si="114"/>
        <v/>
      </c>
      <c r="B7252" s="35"/>
      <c r="C7252" s="27"/>
      <c r="D7252" s="27"/>
      <c r="E7252" s="27"/>
      <c r="F7252" s="28"/>
      <c r="G7252" s="29"/>
      <c r="H7252" s="30"/>
      <c r="I7252" s="30"/>
      <c r="J7252" s="30"/>
    </row>
    <row r="7253" spans="1:10" x14ac:dyDescent="0.35">
      <c r="A7253" t="str">
        <f t="shared" si="114"/>
        <v/>
      </c>
      <c r="B7253" s="36"/>
      <c r="C7253" s="31"/>
      <c r="D7253" s="31"/>
      <c r="E7253" s="31"/>
      <c r="F7253" s="32"/>
      <c r="G7253" s="33"/>
      <c r="H7253" s="34"/>
      <c r="I7253" s="34"/>
      <c r="J7253" s="34"/>
    </row>
    <row r="7254" spans="1:10" x14ac:dyDescent="0.35">
      <c r="A7254" t="str">
        <f t="shared" si="114"/>
        <v/>
      </c>
      <c r="B7254" s="35"/>
      <c r="C7254" s="27"/>
      <c r="D7254" s="27"/>
      <c r="E7254" s="27"/>
      <c r="F7254" s="28"/>
      <c r="G7254" s="29"/>
      <c r="H7254" s="30"/>
      <c r="I7254" s="30"/>
      <c r="J7254" s="30"/>
    </row>
    <row r="7255" spans="1:10" x14ac:dyDescent="0.35">
      <c r="A7255" t="str">
        <f t="shared" si="114"/>
        <v/>
      </c>
      <c r="B7255" s="36"/>
      <c r="C7255" s="31"/>
      <c r="D7255" s="31"/>
      <c r="E7255" s="31"/>
      <c r="F7255" s="32"/>
      <c r="G7255" s="33"/>
      <c r="H7255" s="34"/>
      <c r="I7255" s="34"/>
      <c r="J7255" s="34"/>
    </row>
    <row r="7256" spans="1:10" x14ac:dyDescent="0.35">
      <c r="A7256" t="str">
        <f t="shared" si="114"/>
        <v/>
      </c>
      <c r="B7256" s="35"/>
      <c r="C7256" s="27"/>
      <c r="D7256" s="27"/>
      <c r="E7256" s="27"/>
      <c r="F7256" s="28"/>
      <c r="G7256" s="29"/>
      <c r="H7256" s="30"/>
      <c r="I7256" s="30"/>
      <c r="J7256" s="30"/>
    </row>
    <row r="7257" spans="1:10" x14ac:dyDescent="0.35">
      <c r="A7257" t="str">
        <f t="shared" si="114"/>
        <v/>
      </c>
      <c r="B7257" s="36"/>
      <c r="C7257" s="31"/>
      <c r="D7257" s="31"/>
      <c r="E7257" s="31"/>
      <c r="F7257" s="32"/>
      <c r="G7257" s="33"/>
      <c r="H7257" s="34"/>
      <c r="I7257" s="34"/>
      <c r="J7257" s="34"/>
    </row>
    <row r="7258" spans="1:10" x14ac:dyDescent="0.35">
      <c r="A7258" t="str">
        <f t="shared" si="114"/>
        <v/>
      </c>
      <c r="B7258" s="35"/>
      <c r="C7258" s="27"/>
      <c r="D7258" s="27"/>
      <c r="E7258" s="27"/>
      <c r="F7258" s="28"/>
      <c r="G7258" s="29"/>
      <c r="H7258" s="30"/>
      <c r="I7258" s="30"/>
      <c r="J7258" s="30"/>
    </row>
    <row r="7259" spans="1:10" x14ac:dyDescent="0.35">
      <c r="A7259" t="str">
        <f t="shared" si="114"/>
        <v/>
      </c>
      <c r="B7259" s="36"/>
      <c r="C7259" s="31"/>
      <c r="D7259" s="31"/>
      <c r="E7259" s="31"/>
      <c r="F7259" s="32"/>
      <c r="G7259" s="33"/>
      <c r="H7259" s="34"/>
      <c r="I7259" s="34"/>
      <c r="J7259" s="34"/>
    </row>
    <row r="7260" spans="1:10" x14ac:dyDescent="0.35">
      <c r="A7260" t="str">
        <f t="shared" si="114"/>
        <v/>
      </c>
      <c r="B7260" s="35"/>
      <c r="C7260" s="27"/>
      <c r="D7260" s="27"/>
      <c r="E7260" s="27"/>
      <c r="F7260" s="28"/>
      <c r="G7260" s="29"/>
      <c r="H7260" s="30"/>
      <c r="I7260" s="30"/>
      <c r="J7260" s="30"/>
    </row>
    <row r="7261" spans="1:10" x14ac:dyDescent="0.35">
      <c r="A7261" t="str">
        <f t="shared" si="114"/>
        <v/>
      </c>
      <c r="B7261" s="35"/>
      <c r="C7261" s="27"/>
      <c r="D7261" s="27"/>
      <c r="E7261" s="27"/>
      <c r="F7261" s="28"/>
      <c r="G7261" s="29"/>
      <c r="H7261" s="30"/>
      <c r="I7261" s="30"/>
      <c r="J7261" s="30"/>
    </row>
    <row r="7262" spans="1:10" x14ac:dyDescent="0.35">
      <c r="A7262" t="str">
        <f t="shared" si="114"/>
        <v/>
      </c>
      <c r="B7262" s="36"/>
      <c r="C7262" s="31"/>
      <c r="D7262" s="31"/>
      <c r="E7262" s="31"/>
      <c r="F7262" s="32"/>
      <c r="G7262" s="33"/>
      <c r="H7262" s="34"/>
      <c r="I7262" s="34"/>
      <c r="J7262" s="34"/>
    </row>
    <row r="7263" spans="1:10" x14ac:dyDescent="0.35">
      <c r="A7263" t="str">
        <f t="shared" si="114"/>
        <v/>
      </c>
      <c r="B7263" s="35"/>
      <c r="C7263" s="27"/>
      <c r="D7263" s="27"/>
      <c r="E7263" s="27"/>
      <c r="F7263" s="28"/>
      <c r="G7263" s="29"/>
      <c r="H7263" s="30"/>
      <c r="I7263" s="30"/>
      <c r="J7263" s="30"/>
    </row>
    <row r="7264" spans="1:10" x14ac:dyDescent="0.35">
      <c r="A7264" t="str">
        <f t="shared" si="114"/>
        <v/>
      </c>
      <c r="B7264" s="36"/>
      <c r="C7264" s="31"/>
      <c r="D7264" s="31"/>
      <c r="E7264" s="31"/>
      <c r="F7264" s="32"/>
      <c r="G7264" s="33"/>
      <c r="H7264" s="34"/>
      <c r="I7264" s="34"/>
      <c r="J7264" s="34"/>
    </row>
    <row r="7265" spans="1:10" x14ac:dyDescent="0.35">
      <c r="A7265" t="str">
        <f t="shared" si="114"/>
        <v/>
      </c>
      <c r="B7265" s="35"/>
      <c r="C7265" s="27"/>
      <c r="D7265" s="27"/>
      <c r="E7265" s="27"/>
      <c r="F7265" s="28"/>
      <c r="G7265" s="29"/>
      <c r="H7265" s="30"/>
      <c r="I7265" s="30"/>
      <c r="J7265" s="30"/>
    </row>
    <row r="7266" spans="1:10" x14ac:dyDescent="0.35">
      <c r="A7266" t="str">
        <f t="shared" si="114"/>
        <v/>
      </c>
      <c r="B7266" s="36"/>
      <c r="C7266" s="31"/>
      <c r="D7266" s="31"/>
      <c r="E7266" s="31"/>
      <c r="F7266" s="32"/>
      <c r="G7266" s="33"/>
      <c r="H7266" s="34"/>
      <c r="I7266" s="34"/>
      <c r="J7266" s="34"/>
    </row>
    <row r="7267" spans="1:10" x14ac:dyDescent="0.35">
      <c r="A7267" t="str">
        <f t="shared" si="114"/>
        <v/>
      </c>
      <c r="B7267" s="35"/>
      <c r="C7267" s="27"/>
      <c r="D7267" s="27"/>
      <c r="E7267" s="27"/>
      <c r="F7267" s="28"/>
      <c r="G7267" s="29"/>
      <c r="H7267" s="30"/>
      <c r="I7267" s="30"/>
      <c r="J7267" s="30"/>
    </row>
    <row r="7268" spans="1:10" x14ac:dyDescent="0.35">
      <c r="A7268" t="str">
        <f t="shared" si="114"/>
        <v/>
      </c>
      <c r="B7268" s="36"/>
      <c r="C7268" s="31"/>
      <c r="D7268" s="31"/>
      <c r="E7268" s="31"/>
      <c r="F7268" s="32"/>
      <c r="G7268" s="33"/>
      <c r="H7268" s="34"/>
      <c r="I7268" s="34"/>
      <c r="J7268" s="34"/>
    </row>
    <row r="7269" spans="1:10" x14ac:dyDescent="0.35">
      <c r="A7269" t="str">
        <f t="shared" si="114"/>
        <v/>
      </c>
      <c r="B7269" s="35"/>
      <c r="C7269" s="27"/>
      <c r="D7269" s="27"/>
      <c r="E7269" s="27"/>
      <c r="F7269" s="28"/>
      <c r="G7269" s="29"/>
      <c r="H7269" s="30"/>
      <c r="I7269" s="30"/>
      <c r="J7269" s="30"/>
    </row>
    <row r="7270" spans="1:10" x14ac:dyDescent="0.35">
      <c r="A7270" t="str">
        <f t="shared" si="114"/>
        <v/>
      </c>
      <c r="B7270" s="36"/>
      <c r="C7270" s="31"/>
      <c r="D7270" s="31"/>
      <c r="E7270" s="31"/>
      <c r="F7270" s="32"/>
      <c r="G7270" s="33"/>
      <c r="H7270" s="34"/>
      <c r="I7270" s="34"/>
      <c r="J7270" s="34"/>
    </row>
    <row r="7271" spans="1:10" x14ac:dyDescent="0.35">
      <c r="A7271" t="str">
        <f t="shared" si="114"/>
        <v/>
      </c>
      <c r="B7271" s="35"/>
      <c r="C7271" s="27"/>
      <c r="D7271" s="27"/>
      <c r="E7271" s="27"/>
      <c r="F7271" s="28"/>
      <c r="G7271" s="29"/>
      <c r="H7271" s="30"/>
      <c r="I7271" s="30"/>
      <c r="J7271" s="30"/>
    </row>
    <row r="7272" spans="1:10" x14ac:dyDescent="0.35">
      <c r="A7272" t="str">
        <f t="shared" si="114"/>
        <v/>
      </c>
      <c r="B7272" s="36"/>
      <c r="C7272" s="31"/>
      <c r="D7272" s="31"/>
      <c r="E7272" s="31"/>
      <c r="F7272" s="32"/>
      <c r="G7272" s="33"/>
      <c r="H7272" s="34"/>
      <c r="I7272" s="34"/>
      <c r="J7272" s="34"/>
    </row>
    <row r="7273" spans="1:10" x14ac:dyDescent="0.35">
      <c r="A7273" t="str">
        <f t="shared" si="114"/>
        <v/>
      </c>
      <c r="B7273" s="35"/>
      <c r="C7273" s="27"/>
      <c r="D7273" s="27"/>
      <c r="E7273" s="27"/>
      <c r="F7273" s="28"/>
      <c r="G7273" s="29"/>
      <c r="H7273" s="30"/>
      <c r="I7273" s="30"/>
      <c r="J7273" s="30"/>
    </row>
    <row r="7274" spans="1:10" x14ac:dyDescent="0.35">
      <c r="A7274" t="str">
        <f t="shared" si="114"/>
        <v/>
      </c>
      <c r="B7274" s="36"/>
      <c r="C7274" s="31"/>
      <c r="D7274" s="31"/>
      <c r="E7274" s="31"/>
      <c r="F7274" s="32"/>
      <c r="G7274" s="33"/>
      <c r="H7274" s="34"/>
      <c r="I7274" s="34"/>
      <c r="J7274" s="34"/>
    </row>
    <row r="7275" spans="1:10" x14ac:dyDescent="0.35">
      <c r="A7275" t="str">
        <f t="shared" si="114"/>
        <v/>
      </c>
      <c r="B7275" s="35"/>
      <c r="C7275" s="27"/>
      <c r="D7275" s="27"/>
      <c r="E7275" s="27"/>
      <c r="F7275" s="28"/>
      <c r="G7275" s="29"/>
      <c r="H7275" s="30"/>
      <c r="I7275" s="30"/>
      <c r="J7275" s="30"/>
    </row>
    <row r="7276" spans="1:10" x14ac:dyDescent="0.35">
      <c r="A7276" t="str">
        <f t="shared" si="114"/>
        <v/>
      </c>
      <c r="B7276" s="36"/>
      <c r="C7276" s="31"/>
      <c r="D7276" s="31"/>
      <c r="E7276" s="31"/>
      <c r="F7276" s="32"/>
      <c r="G7276" s="33"/>
      <c r="H7276" s="34"/>
      <c r="I7276" s="34"/>
      <c r="J7276" s="34"/>
    </row>
    <row r="7277" spans="1:10" x14ac:dyDescent="0.35">
      <c r="A7277" t="str">
        <f t="shared" si="114"/>
        <v/>
      </c>
      <c r="B7277" s="35"/>
      <c r="C7277" s="27"/>
      <c r="D7277" s="27"/>
      <c r="E7277" s="27"/>
      <c r="F7277" s="28"/>
      <c r="G7277" s="29"/>
      <c r="H7277" s="30"/>
      <c r="I7277" s="30"/>
      <c r="J7277" s="30"/>
    </row>
    <row r="7278" spans="1:10" x14ac:dyDescent="0.35">
      <c r="A7278" t="str">
        <f t="shared" si="114"/>
        <v/>
      </c>
      <c r="B7278" s="36"/>
      <c r="C7278" s="31"/>
      <c r="D7278" s="31"/>
      <c r="E7278" s="31"/>
      <c r="F7278" s="32"/>
      <c r="G7278" s="33"/>
      <c r="H7278" s="34"/>
      <c r="I7278" s="34"/>
      <c r="J7278" s="34"/>
    </row>
    <row r="7279" spans="1:10" x14ac:dyDescent="0.35">
      <c r="A7279" t="str">
        <f t="shared" si="114"/>
        <v/>
      </c>
      <c r="B7279" s="35"/>
      <c r="C7279" s="27"/>
      <c r="D7279" s="27"/>
      <c r="E7279" s="27"/>
      <c r="F7279" s="28"/>
      <c r="G7279" s="29"/>
      <c r="H7279" s="30"/>
      <c r="I7279" s="30"/>
      <c r="J7279" s="30"/>
    </row>
    <row r="7280" spans="1:10" x14ac:dyDescent="0.35">
      <c r="A7280" t="str">
        <f t="shared" si="114"/>
        <v/>
      </c>
      <c r="B7280" s="36"/>
      <c r="C7280" s="31"/>
      <c r="D7280" s="31"/>
      <c r="E7280" s="31"/>
      <c r="F7280" s="32"/>
      <c r="G7280" s="33"/>
      <c r="H7280" s="34"/>
      <c r="I7280" s="34"/>
      <c r="J7280" s="34"/>
    </row>
    <row r="7281" spans="1:10" x14ac:dyDescent="0.35">
      <c r="A7281" t="str">
        <f t="shared" si="114"/>
        <v/>
      </c>
      <c r="B7281" s="35"/>
      <c r="C7281" s="27"/>
      <c r="D7281" s="27"/>
      <c r="E7281" s="27"/>
      <c r="F7281" s="28"/>
      <c r="G7281" s="29"/>
      <c r="H7281" s="30"/>
      <c r="I7281" s="30"/>
      <c r="J7281" s="30"/>
    </row>
    <row r="7282" spans="1:10" x14ac:dyDescent="0.35">
      <c r="A7282" t="str">
        <f t="shared" si="114"/>
        <v/>
      </c>
      <c r="B7282" s="36"/>
      <c r="C7282" s="31"/>
      <c r="D7282" s="31"/>
      <c r="E7282" s="31"/>
      <c r="F7282" s="32"/>
      <c r="G7282" s="33"/>
      <c r="H7282" s="34"/>
      <c r="I7282" s="34"/>
      <c r="J7282" s="34"/>
    </row>
    <row r="7283" spans="1:10" x14ac:dyDescent="0.35">
      <c r="A7283" t="str">
        <f t="shared" si="114"/>
        <v/>
      </c>
      <c r="B7283" s="35"/>
      <c r="C7283" s="27"/>
      <c r="D7283" s="27"/>
      <c r="E7283" s="27"/>
      <c r="F7283" s="28"/>
      <c r="G7283" s="29"/>
      <c r="H7283" s="30"/>
      <c r="I7283" s="30"/>
      <c r="J7283" s="30"/>
    </row>
    <row r="7284" spans="1:10" x14ac:dyDescent="0.35">
      <c r="A7284" t="str">
        <f t="shared" si="114"/>
        <v/>
      </c>
      <c r="B7284" s="36"/>
      <c r="C7284" s="31"/>
      <c r="D7284" s="31"/>
      <c r="E7284" s="31"/>
      <c r="F7284" s="32"/>
      <c r="G7284" s="33"/>
      <c r="H7284" s="34"/>
      <c r="I7284" s="34"/>
      <c r="J7284" s="34"/>
    </row>
    <row r="7285" spans="1:10" x14ac:dyDescent="0.35">
      <c r="A7285" t="str">
        <f t="shared" si="114"/>
        <v/>
      </c>
      <c r="B7285" s="35"/>
      <c r="C7285" s="27"/>
      <c r="D7285" s="27"/>
      <c r="E7285" s="27"/>
      <c r="F7285" s="28"/>
      <c r="G7285" s="29"/>
      <c r="H7285" s="30"/>
      <c r="I7285" s="30"/>
      <c r="J7285" s="30"/>
    </row>
    <row r="7286" spans="1:10" x14ac:dyDescent="0.35">
      <c r="A7286" t="str">
        <f t="shared" si="114"/>
        <v/>
      </c>
      <c r="B7286" s="36"/>
      <c r="C7286" s="31"/>
      <c r="D7286" s="31"/>
      <c r="E7286" s="31"/>
      <c r="F7286" s="32"/>
      <c r="G7286" s="33"/>
      <c r="H7286" s="34"/>
      <c r="I7286" s="34"/>
      <c r="J7286" s="34"/>
    </row>
    <row r="7287" spans="1:10" x14ac:dyDescent="0.35">
      <c r="A7287" t="str">
        <f t="shared" si="114"/>
        <v/>
      </c>
      <c r="B7287" s="35"/>
      <c r="C7287" s="27"/>
      <c r="D7287" s="27"/>
      <c r="E7287" s="27"/>
      <c r="F7287" s="28"/>
      <c r="G7287" s="29"/>
      <c r="H7287" s="30"/>
      <c r="I7287" s="30"/>
      <c r="J7287" s="30"/>
    </row>
    <row r="7288" spans="1:10" x14ac:dyDescent="0.35">
      <c r="A7288" t="str">
        <f t="shared" si="114"/>
        <v/>
      </c>
      <c r="B7288" s="36"/>
      <c r="C7288" s="31"/>
      <c r="D7288" s="31"/>
      <c r="E7288" s="31"/>
      <c r="F7288" s="32"/>
      <c r="G7288" s="33"/>
      <c r="H7288" s="34"/>
      <c r="I7288" s="34"/>
      <c r="J7288" s="34"/>
    </row>
    <row r="7289" spans="1:10" x14ac:dyDescent="0.35">
      <c r="A7289" t="str">
        <f t="shared" si="114"/>
        <v/>
      </c>
      <c r="B7289" s="35"/>
      <c r="C7289" s="27"/>
      <c r="D7289" s="27"/>
      <c r="E7289" s="27"/>
      <c r="F7289" s="28"/>
      <c r="G7289" s="29"/>
      <c r="H7289" s="30"/>
      <c r="I7289" s="30"/>
      <c r="J7289" s="30"/>
    </row>
    <row r="7290" spans="1:10" x14ac:dyDescent="0.35">
      <c r="A7290" t="str">
        <f t="shared" si="114"/>
        <v/>
      </c>
      <c r="B7290" s="36"/>
      <c r="C7290" s="31"/>
      <c r="D7290" s="31"/>
      <c r="E7290" s="31"/>
      <c r="F7290" s="32"/>
      <c r="G7290" s="33"/>
      <c r="H7290" s="34"/>
      <c r="I7290" s="34"/>
      <c r="J7290" s="34"/>
    </row>
    <row r="7291" spans="1:10" x14ac:dyDescent="0.35">
      <c r="A7291" t="str">
        <f t="shared" si="114"/>
        <v/>
      </c>
      <c r="B7291" s="35"/>
      <c r="C7291" s="27"/>
      <c r="D7291" s="27"/>
      <c r="E7291" s="27"/>
      <c r="F7291" s="28"/>
      <c r="G7291" s="29"/>
      <c r="H7291" s="30"/>
      <c r="I7291" s="30"/>
      <c r="J7291" s="30"/>
    </row>
    <row r="7292" spans="1:10" x14ac:dyDescent="0.35">
      <c r="A7292" t="str">
        <f t="shared" si="114"/>
        <v/>
      </c>
      <c r="B7292" s="36"/>
      <c r="C7292" s="31"/>
      <c r="D7292" s="31"/>
      <c r="E7292" s="31"/>
      <c r="F7292" s="32"/>
      <c r="G7292" s="33"/>
      <c r="H7292" s="34"/>
      <c r="I7292" s="34"/>
      <c r="J7292" s="34"/>
    </row>
    <row r="7293" spans="1:10" x14ac:dyDescent="0.35">
      <c r="A7293" t="str">
        <f t="shared" si="114"/>
        <v/>
      </c>
      <c r="B7293" s="35"/>
      <c r="C7293" s="27"/>
      <c r="D7293" s="27"/>
      <c r="E7293" s="27"/>
      <c r="F7293" s="28"/>
      <c r="G7293" s="29"/>
      <c r="H7293" s="30"/>
      <c r="I7293" s="30"/>
      <c r="J7293" s="30"/>
    </row>
    <row r="7294" spans="1:10" x14ac:dyDescent="0.35">
      <c r="A7294" t="str">
        <f t="shared" si="114"/>
        <v/>
      </c>
      <c r="B7294" s="36"/>
      <c r="C7294" s="31"/>
      <c r="D7294" s="31"/>
      <c r="E7294" s="31"/>
      <c r="F7294" s="32"/>
      <c r="G7294" s="33"/>
      <c r="H7294" s="34"/>
      <c r="I7294" s="34"/>
      <c r="J7294" s="34"/>
    </row>
    <row r="7295" spans="1:10" x14ac:dyDescent="0.35">
      <c r="A7295" t="str">
        <f t="shared" si="114"/>
        <v/>
      </c>
      <c r="B7295" s="35"/>
      <c r="C7295" s="27"/>
      <c r="D7295" s="27"/>
      <c r="E7295" s="27"/>
      <c r="F7295" s="28"/>
      <c r="G7295" s="29"/>
      <c r="H7295" s="30"/>
      <c r="I7295" s="30"/>
      <c r="J7295" s="30"/>
    </row>
    <row r="7296" spans="1:10" x14ac:dyDescent="0.35">
      <c r="A7296" t="str">
        <f t="shared" si="114"/>
        <v/>
      </c>
      <c r="B7296" s="36"/>
      <c r="C7296" s="31"/>
      <c r="D7296" s="31"/>
      <c r="E7296" s="31"/>
      <c r="F7296" s="32"/>
      <c r="G7296" s="33"/>
      <c r="H7296" s="34"/>
      <c r="I7296" s="34"/>
      <c r="J7296" s="34"/>
    </row>
    <row r="7297" spans="1:10" x14ac:dyDescent="0.35">
      <c r="A7297" t="str">
        <f t="shared" si="114"/>
        <v/>
      </c>
      <c r="B7297" s="35"/>
      <c r="C7297" s="27"/>
      <c r="D7297" s="27"/>
      <c r="E7297" s="27"/>
      <c r="F7297" s="28"/>
      <c r="G7297" s="29"/>
      <c r="H7297" s="30"/>
      <c r="I7297" s="30"/>
      <c r="J7297" s="30"/>
    </row>
    <row r="7298" spans="1:10" x14ac:dyDescent="0.35">
      <c r="A7298" t="str">
        <f t="shared" si="114"/>
        <v/>
      </c>
      <c r="B7298" s="36"/>
      <c r="C7298" s="31"/>
      <c r="D7298" s="31"/>
      <c r="E7298" s="31"/>
      <c r="F7298" s="32"/>
      <c r="G7298" s="33"/>
      <c r="H7298" s="34"/>
      <c r="I7298" s="34"/>
      <c r="J7298" s="34"/>
    </row>
    <row r="7299" spans="1:10" x14ac:dyDescent="0.35">
      <c r="A7299" t="str">
        <f t="shared" si="114"/>
        <v/>
      </c>
      <c r="B7299" s="35"/>
      <c r="C7299" s="27"/>
      <c r="D7299" s="27"/>
      <c r="E7299" s="27"/>
      <c r="F7299" s="28"/>
      <c r="G7299" s="29"/>
      <c r="H7299" s="30"/>
      <c r="I7299" s="30"/>
      <c r="J7299" s="30"/>
    </row>
    <row r="7300" spans="1:10" x14ac:dyDescent="0.35">
      <c r="A7300" t="str">
        <f t="shared" si="114"/>
        <v/>
      </c>
      <c r="B7300" s="36"/>
      <c r="C7300" s="31"/>
      <c r="D7300" s="31"/>
      <c r="E7300" s="31"/>
      <c r="F7300" s="32"/>
      <c r="G7300" s="33"/>
      <c r="H7300" s="34"/>
      <c r="I7300" s="34"/>
      <c r="J7300" s="34"/>
    </row>
    <row r="7301" spans="1:10" x14ac:dyDescent="0.35">
      <c r="A7301" t="str">
        <f t="shared" si="114"/>
        <v/>
      </c>
      <c r="B7301" s="35"/>
      <c r="C7301" s="27"/>
      <c r="D7301" s="27"/>
      <c r="E7301" s="27"/>
      <c r="F7301" s="28"/>
      <c r="G7301" s="29"/>
      <c r="H7301" s="30"/>
      <c r="I7301" s="30"/>
      <c r="J7301" s="30"/>
    </row>
    <row r="7302" spans="1:10" x14ac:dyDescent="0.35">
      <c r="A7302" t="str">
        <f t="shared" si="114"/>
        <v/>
      </c>
      <c r="B7302" s="36"/>
      <c r="C7302" s="31"/>
      <c r="D7302" s="31"/>
      <c r="E7302" s="31"/>
      <c r="F7302" s="32"/>
      <c r="G7302" s="33"/>
      <c r="H7302" s="34"/>
      <c r="I7302" s="34"/>
      <c r="J7302" s="34"/>
    </row>
    <row r="7303" spans="1:10" x14ac:dyDescent="0.35">
      <c r="A7303" t="str">
        <f t="shared" si="114"/>
        <v/>
      </c>
      <c r="B7303" s="35"/>
      <c r="C7303" s="27"/>
      <c r="D7303" s="27"/>
      <c r="E7303" s="27"/>
      <c r="F7303" s="28"/>
      <c r="G7303" s="29"/>
      <c r="H7303" s="30"/>
      <c r="I7303" s="30"/>
      <c r="J7303" s="30"/>
    </row>
    <row r="7304" spans="1:10" x14ac:dyDescent="0.35">
      <c r="A7304" t="str">
        <f t="shared" si="114"/>
        <v/>
      </c>
      <c r="B7304" s="36"/>
      <c r="C7304" s="31"/>
      <c r="D7304" s="31"/>
      <c r="E7304" s="31"/>
      <c r="F7304" s="32"/>
      <c r="G7304" s="33"/>
      <c r="H7304" s="34"/>
      <c r="I7304" s="34"/>
      <c r="J7304" s="34"/>
    </row>
    <row r="7305" spans="1:10" x14ac:dyDescent="0.35">
      <c r="A7305" t="str">
        <f t="shared" si="114"/>
        <v/>
      </c>
      <c r="B7305" s="35"/>
      <c r="C7305" s="27"/>
      <c r="D7305" s="27"/>
      <c r="E7305" s="27"/>
      <c r="F7305" s="28"/>
      <c r="G7305" s="29"/>
      <c r="H7305" s="30"/>
      <c r="I7305" s="30"/>
      <c r="J7305" s="30"/>
    </row>
    <row r="7306" spans="1:10" x14ac:dyDescent="0.35">
      <c r="A7306" t="str">
        <f t="shared" si="114"/>
        <v/>
      </c>
      <c r="B7306" s="36"/>
      <c r="C7306" s="31"/>
      <c r="D7306" s="31"/>
      <c r="E7306" s="31"/>
      <c r="F7306" s="32"/>
      <c r="G7306" s="33"/>
      <c r="H7306" s="34"/>
      <c r="I7306" s="34"/>
      <c r="J7306" s="34"/>
    </row>
    <row r="7307" spans="1:10" x14ac:dyDescent="0.35">
      <c r="A7307" t="str">
        <f t="shared" si="114"/>
        <v/>
      </c>
      <c r="B7307" s="35"/>
      <c r="C7307" s="27"/>
      <c r="D7307" s="27"/>
      <c r="E7307" s="27"/>
      <c r="F7307" s="28"/>
      <c r="G7307" s="29"/>
      <c r="H7307" s="30"/>
      <c r="I7307" s="30"/>
      <c r="J7307" s="30"/>
    </row>
    <row r="7308" spans="1:10" x14ac:dyDescent="0.35">
      <c r="A7308" t="str">
        <f t="shared" si="114"/>
        <v/>
      </c>
      <c r="B7308" s="36"/>
      <c r="C7308" s="31"/>
      <c r="D7308" s="31"/>
      <c r="E7308" s="31"/>
      <c r="F7308" s="32"/>
      <c r="G7308" s="33"/>
      <c r="H7308" s="34"/>
      <c r="I7308" s="34"/>
      <c r="J7308" s="34"/>
    </row>
    <row r="7309" spans="1:10" x14ac:dyDescent="0.35">
      <c r="A7309" t="str">
        <f t="shared" si="114"/>
        <v/>
      </c>
      <c r="B7309" s="35"/>
      <c r="C7309" s="27"/>
      <c r="D7309" s="27"/>
      <c r="E7309" s="27"/>
      <c r="F7309" s="28"/>
      <c r="G7309" s="29"/>
      <c r="H7309" s="30"/>
      <c r="I7309" s="30"/>
      <c r="J7309" s="30"/>
    </row>
    <row r="7310" spans="1:10" x14ac:dyDescent="0.35">
      <c r="A7310" t="str">
        <f t="shared" si="114"/>
        <v/>
      </c>
      <c r="B7310" s="36"/>
      <c r="C7310" s="31"/>
      <c r="D7310" s="31"/>
      <c r="E7310" s="31"/>
      <c r="F7310" s="32"/>
      <c r="G7310" s="33"/>
      <c r="H7310" s="34"/>
      <c r="I7310" s="34"/>
      <c r="J7310" s="34"/>
    </row>
    <row r="7311" spans="1:10" x14ac:dyDescent="0.35">
      <c r="A7311" t="str">
        <f t="shared" si="114"/>
        <v/>
      </c>
      <c r="B7311" s="35"/>
      <c r="C7311" s="27"/>
      <c r="D7311" s="27"/>
      <c r="E7311" s="27"/>
      <c r="F7311" s="28"/>
      <c r="G7311" s="29"/>
      <c r="H7311" s="30"/>
      <c r="I7311" s="30"/>
      <c r="J7311" s="30"/>
    </row>
    <row r="7312" spans="1:10" x14ac:dyDescent="0.35">
      <c r="A7312" t="str">
        <f t="shared" si="114"/>
        <v/>
      </c>
      <c r="B7312" s="36"/>
      <c r="C7312" s="31"/>
      <c r="D7312" s="31"/>
      <c r="E7312" s="31"/>
      <c r="F7312" s="32"/>
      <c r="G7312" s="33"/>
      <c r="H7312" s="34"/>
      <c r="I7312" s="34"/>
      <c r="J7312" s="34"/>
    </row>
    <row r="7313" spans="1:10" x14ac:dyDescent="0.35">
      <c r="A7313" t="str">
        <f t="shared" si="114"/>
        <v/>
      </c>
      <c r="B7313" s="35"/>
      <c r="C7313" s="27"/>
      <c r="D7313" s="27"/>
      <c r="E7313" s="27"/>
      <c r="F7313" s="28"/>
      <c r="G7313" s="29"/>
      <c r="H7313" s="30"/>
      <c r="I7313" s="30"/>
      <c r="J7313" s="30"/>
    </row>
    <row r="7314" spans="1:10" x14ac:dyDescent="0.35">
      <c r="A7314" t="str">
        <f t="shared" si="114"/>
        <v/>
      </c>
      <c r="B7314" s="36"/>
      <c r="C7314" s="31"/>
      <c r="D7314" s="31"/>
      <c r="E7314" s="31"/>
      <c r="F7314" s="32"/>
      <c r="G7314" s="33"/>
      <c r="H7314" s="34"/>
      <c r="I7314" s="34"/>
      <c r="J7314" s="34"/>
    </row>
    <row r="7315" spans="1:10" x14ac:dyDescent="0.35">
      <c r="A7315" t="str">
        <f t="shared" ref="A7315:A7378" si="115">CONCATENATE(B7315,C7315,D7315,E7315)</f>
        <v/>
      </c>
      <c r="B7315" s="35"/>
      <c r="C7315" s="27"/>
      <c r="D7315" s="27"/>
      <c r="E7315" s="27"/>
      <c r="F7315" s="28"/>
      <c r="G7315" s="29"/>
      <c r="H7315" s="30"/>
      <c r="I7315" s="30"/>
      <c r="J7315" s="30"/>
    </row>
    <row r="7316" spans="1:10" x14ac:dyDescent="0.35">
      <c r="A7316" t="str">
        <f t="shared" si="115"/>
        <v/>
      </c>
      <c r="B7316" s="36"/>
      <c r="C7316" s="31"/>
      <c r="D7316" s="31"/>
      <c r="E7316" s="31"/>
      <c r="F7316" s="32"/>
      <c r="G7316" s="33"/>
      <c r="H7316" s="34"/>
      <c r="I7316" s="34"/>
      <c r="J7316" s="34"/>
    </row>
    <row r="7317" spans="1:10" x14ac:dyDescent="0.35">
      <c r="A7317" t="str">
        <f t="shared" si="115"/>
        <v/>
      </c>
      <c r="B7317" s="35"/>
      <c r="C7317" s="27"/>
      <c r="D7317" s="27"/>
      <c r="E7317" s="27"/>
      <c r="F7317" s="28"/>
      <c r="G7317" s="29"/>
      <c r="H7317" s="30"/>
      <c r="I7317" s="30"/>
      <c r="J7317" s="30"/>
    </row>
    <row r="7318" spans="1:10" x14ac:dyDescent="0.35">
      <c r="A7318" t="str">
        <f t="shared" si="115"/>
        <v/>
      </c>
      <c r="B7318" s="36"/>
      <c r="C7318" s="31"/>
      <c r="D7318" s="31"/>
      <c r="E7318" s="31"/>
      <c r="F7318" s="32"/>
      <c r="G7318" s="33"/>
      <c r="H7318" s="34"/>
      <c r="I7318" s="34"/>
      <c r="J7318" s="34"/>
    </row>
    <row r="7319" spans="1:10" x14ac:dyDescent="0.35">
      <c r="A7319" t="str">
        <f t="shared" si="115"/>
        <v/>
      </c>
      <c r="B7319" s="35"/>
      <c r="C7319" s="27"/>
      <c r="D7319" s="27"/>
      <c r="E7319" s="27"/>
      <c r="F7319" s="28"/>
      <c r="G7319" s="29"/>
      <c r="H7319" s="30"/>
      <c r="I7319" s="30"/>
      <c r="J7319" s="30"/>
    </row>
    <row r="7320" spans="1:10" x14ac:dyDescent="0.35">
      <c r="A7320" t="str">
        <f t="shared" si="115"/>
        <v/>
      </c>
      <c r="B7320" s="36"/>
      <c r="C7320" s="31"/>
      <c r="D7320" s="31"/>
      <c r="E7320" s="31"/>
      <c r="F7320" s="32"/>
      <c r="G7320" s="33"/>
      <c r="H7320" s="34"/>
      <c r="I7320" s="34"/>
      <c r="J7320" s="34"/>
    </row>
    <row r="7321" spans="1:10" x14ac:dyDescent="0.35">
      <c r="A7321" t="str">
        <f t="shared" si="115"/>
        <v/>
      </c>
      <c r="B7321" s="35"/>
      <c r="C7321" s="27"/>
      <c r="D7321" s="27"/>
      <c r="E7321" s="27"/>
      <c r="F7321" s="28"/>
      <c r="G7321" s="29"/>
      <c r="H7321" s="30"/>
      <c r="I7321" s="30"/>
      <c r="J7321" s="30"/>
    </row>
    <row r="7322" spans="1:10" x14ac:dyDescent="0.35">
      <c r="A7322" t="str">
        <f t="shared" si="115"/>
        <v/>
      </c>
      <c r="B7322" s="36"/>
      <c r="C7322" s="31"/>
      <c r="D7322" s="31"/>
      <c r="E7322" s="31"/>
      <c r="F7322" s="32"/>
      <c r="G7322" s="33"/>
      <c r="H7322" s="34"/>
      <c r="I7322" s="34"/>
      <c r="J7322" s="34"/>
    </row>
    <row r="7323" spans="1:10" x14ac:dyDescent="0.35">
      <c r="A7323" t="str">
        <f t="shared" si="115"/>
        <v/>
      </c>
      <c r="B7323" s="35"/>
      <c r="C7323" s="27"/>
      <c r="D7323" s="27"/>
      <c r="E7323" s="27"/>
      <c r="F7323" s="28"/>
      <c r="G7323" s="29"/>
      <c r="H7323" s="30"/>
      <c r="I7323" s="30"/>
      <c r="J7323" s="30"/>
    </row>
    <row r="7324" spans="1:10" x14ac:dyDescent="0.35">
      <c r="A7324" t="str">
        <f t="shared" si="115"/>
        <v/>
      </c>
      <c r="B7324" s="36"/>
      <c r="C7324" s="31"/>
      <c r="D7324" s="31"/>
      <c r="E7324" s="31"/>
      <c r="F7324" s="32"/>
      <c r="G7324" s="33"/>
      <c r="H7324" s="34"/>
      <c r="I7324" s="34"/>
      <c r="J7324" s="34"/>
    </row>
    <row r="7325" spans="1:10" x14ac:dyDescent="0.35">
      <c r="A7325" t="str">
        <f t="shared" si="115"/>
        <v/>
      </c>
      <c r="B7325" s="35"/>
      <c r="C7325" s="27"/>
      <c r="D7325" s="27"/>
      <c r="E7325" s="27"/>
      <c r="F7325" s="28"/>
      <c r="G7325" s="29"/>
      <c r="H7325" s="30"/>
      <c r="I7325" s="30"/>
      <c r="J7325" s="30"/>
    </row>
    <row r="7326" spans="1:10" x14ac:dyDescent="0.35">
      <c r="A7326" t="str">
        <f t="shared" si="115"/>
        <v/>
      </c>
      <c r="B7326" s="36"/>
      <c r="C7326" s="31"/>
      <c r="D7326" s="31"/>
      <c r="E7326" s="31"/>
      <c r="F7326" s="32"/>
      <c r="G7326" s="33"/>
      <c r="H7326" s="34"/>
      <c r="I7326" s="34"/>
      <c r="J7326" s="34"/>
    </row>
    <row r="7327" spans="1:10" x14ac:dyDescent="0.35">
      <c r="A7327" t="str">
        <f t="shared" si="115"/>
        <v/>
      </c>
      <c r="B7327" s="35"/>
      <c r="C7327" s="27"/>
      <c r="D7327" s="27"/>
      <c r="E7327" s="27"/>
      <c r="F7327" s="28"/>
      <c r="G7327" s="29"/>
      <c r="H7327" s="30"/>
      <c r="I7327" s="30"/>
      <c r="J7327" s="30"/>
    </row>
    <row r="7328" spans="1:10" x14ac:dyDescent="0.35">
      <c r="A7328" t="str">
        <f t="shared" si="115"/>
        <v/>
      </c>
      <c r="B7328" s="36"/>
      <c r="C7328" s="31"/>
      <c r="D7328" s="31"/>
      <c r="E7328" s="31"/>
      <c r="F7328" s="32"/>
      <c r="G7328" s="33"/>
      <c r="H7328" s="34"/>
      <c r="I7328" s="34"/>
      <c r="J7328" s="34"/>
    </row>
    <row r="7329" spans="1:10" x14ac:dyDescent="0.35">
      <c r="A7329" t="str">
        <f t="shared" si="115"/>
        <v/>
      </c>
      <c r="B7329" s="35"/>
      <c r="C7329" s="27"/>
      <c r="D7329" s="27"/>
      <c r="E7329" s="27"/>
      <c r="F7329" s="28"/>
      <c r="G7329" s="29"/>
      <c r="H7329" s="30"/>
      <c r="I7329" s="30"/>
      <c r="J7329" s="30"/>
    </row>
    <row r="7330" spans="1:10" x14ac:dyDescent="0.35">
      <c r="A7330" t="str">
        <f t="shared" si="115"/>
        <v/>
      </c>
      <c r="B7330" s="36"/>
      <c r="C7330" s="31"/>
      <c r="D7330" s="31"/>
      <c r="E7330" s="31"/>
      <c r="F7330" s="32"/>
      <c r="G7330" s="33"/>
      <c r="H7330" s="34"/>
      <c r="I7330" s="34"/>
      <c r="J7330" s="34"/>
    </row>
    <row r="7331" spans="1:10" x14ac:dyDescent="0.35">
      <c r="A7331" t="str">
        <f t="shared" si="115"/>
        <v/>
      </c>
      <c r="B7331" s="35"/>
      <c r="C7331" s="27"/>
      <c r="D7331" s="27"/>
      <c r="E7331" s="27"/>
      <c r="F7331" s="28"/>
      <c r="G7331" s="29"/>
      <c r="H7331" s="30"/>
      <c r="I7331" s="30"/>
      <c r="J7331" s="30"/>
    </row>
    <row r="7332" spans="1:10" x14ac:dyDescent="0.35">
      <c r="A7332" t="str">
        <f t="shared" si="115"/>
        <v/>
      </c>
      <c r="B7332" s="36"/>
      <c r="C7332" s="31"/>
      <c r="D7332" s="31"/>
      <c r="E7332" s="31"/>
      <c r="F7332" s="32"/>
      <c r="G7332" s="33"/>
      <c r="H7332" s="34"/>
      <c r="I7332" s="34"/>
      <c r="J7332" s="34"/>
    </row>
    <row r="7333" spans="1:10" x14ac:dyDescent="0.35">
      <c r="A7333" t="str">
        <f t="shared" si="115"/>
        <v/>
      </c>
      <c r="B7333" s="35"/>
      <c r="C7333" s="27"/>
      <c r="D7333" s="27"/>
      <c r="E7333" s="27"/>
      <c r="F7333" s="28"/>
      <c r="G7333" s="29"/>
      <c r="H7333" s="30"/>
      <c r="I7333" s="30"/>
      <c r="J7333" s="30"/>
    </row>
    <row r="7334" spans="1:10" x14ac:dyDescent="0.35">
      <c r="A7334" t="str">
        <f t="shared" si="115"/>
        <v/>
      </c>
      <c r="B7334" s="36"/>
      <c r="C7334" s="31"/>
      <c r="D7334" s="31"/>
      <c r="E7334" s="31"/>
      <c r="F7334" s="32"/>
      <c r="G7334" s="33"/>
      <c r="H7334" s="34"/>
      <c r="I7334" s="34"/>
      <c r="J7334" s="34"/>
    </row>
    <row r="7335" spans="1:10" x14ac:dyDescent="0.35">
      <c r="A7335" t="str">
        <f t="shared" si="115"/>
        <v/>
      </c>
      <c r="B7335" s="35"/>
      <c r="C7335" s="27"/>
      <c r="D7335" s="27"/>
      <c r="E7335" s="27"/>
      <c r="F7335" s="28"/>
      <c r="G7335" s="29"/>
      <c r="H7335" s="30"/>
      <c r="I7335" s="30"/>
      <c r="J7335" s="30"/>
    </row>
    <row r="7336" spans="1:10" x14ac:dyDescent="0.35">
      <c r="A7336" t="str">
        <f t="shared" si="115"/>
        <v/>
      </c>
      <c r="B7336" s="36"/>
      <c r="C7336" s="31"/>
      <c r="D7336" s="31"/>
      <c r="E7336" s="31"/>
      <c r="F7336" s="32"/>
      <c r="G7336" s="33"/>
      <c r="H7336" s="34"/>
      <c r="I7336" s="34"/>
      <c r="J7336" s="34"/>
    </row>
    <row r="7337" spans="1:10" x14ac:dyDescent="0.35">
      <c r="A7337" t="str">
        <f t="shared" si="115"/>
        <v/>
      </c>
      <c r="B7337" s="35"/>
      <c r="C7337" s="27"/>
      <c r="D7337" s="27"/>
      <c r="E7337" s="27"/>
      <c r="F7337" s="28"/>
      <c r="G7337" s="29"/>
      <c r="H7337" s="30"/>
      <c r="I7337" s="30"/>
      <c r="J7337" s="30"/>
    </row>
    <row r="7338" spans="1:10" x14ac:dyDescent="0.35">
      <c r="A7338" t="str">
        <f t="shared" si="115"/>
        <v/>
      </c>
      <c r="B7338" s="36"/>
      <c r="C7338" s="31"/>
      <c r="D7338" s="31"/>
      <c r="E7338" s="31"/>
      <c r="F7338" s="32"/>
      <c r="G7338" s="33"/>
      <c r="H7338" s="34"/>
      <c r="I7338" s="34"/>
      <c r="J7338" s="34"/>
    </row>
    <row r="7339" spans="1:10" x14ac:dyDescent="0.35">
      <c r="A7339" t="str">
        <f t="shared" si="115"/>
        <v/>
      </c>
      <c r="B7339" s="35"/>
      <c r="C7339" s="27"/>
      <c r="D7339" s="27"/>
      <c r="E7339" s="27"/>
      <c r="F7339" s="28"/>
      <c r="G7339" s="29"/>
      <c r="H7339" s="30"/>
      <c r="I7339" s="30"/>
      <c r="J7339" s="30"/>
    </row>
    <row r="7340" spans="1:10" x14ac:dyDescent="0.35">
      <c r="A7340" t="str">
        <f t="shared" si="115"/>
        <v/>
      </c>
      <c r="B7340" s="36"/>
      <c r="C7340" s="31"/>
      <c r="D7340" s="31"/>
      <c r="E7340" s="31"/>
      <c r="F7340" s="32"/>
      <c r="G7340" s="33"/>
      <c r="H7340" s="34"/>
      <c r="I7340" s="34"/>
      <c r="J7340" s="34"/>
    </row>
    <row r="7341" spans="1:10" x14ac:dyDescent="0.35">
      <c r="A7341" t="str">
        <f t="shared" si="115"/>
        <v/>
      </c>
      <c r="B7341" s="35"/>
      <c r="C7341" s="27"/>
      <c r="D7341" s="27"/>
      <c r="E7341" s="27"/>
      <c r="F7341" s="28"/>
      <c r="G7341" s="29"/>
      <c r="H7341" s="30"/>
      <c r="I7341" s="30"/>
      <c r="J7341" s="30"/>
    </row>
    <row r="7342" spans="1:10" x14ac:dyDescent="0.35">
      <c r="A7342" t="str">
        <f t="shared" si="115"/>
        <v/>
      </c>
      <c r="B7342" s="36"/>
      <c r="C7342" s="31"/>
      <c r="D7342" s="31"/>
      <c r="E7342" s="31"/>
      <c r="F7342" s="32"/>
      <c r="G7342" s="33"/>
      <c r="H7342" s="34"/>
      <c r="I7342" s="34"/>
      <c r="J7342" s="34"/>
    </row>
    <row r="7343" spans="1:10" x14ac:dyDescent="0.35">
      <c r="A7343" t="str">
        <f t="shared" si="115"/>
        <v/>
      </c>
      <c r="B7343" s="35"/>
      <c r="C7343" s="27"/>
      <c r="D7343" s="27"/>
      <c r="E7343" s="27"/>
      <c r="F7343" s="28"/>
      <c r="G7343" s="29"/>
      <c r="H7343" s="30"/>
      <c r="I7343" s="30"/>
      <c r="J7343" s="30"/>
    </row>
    <row r="7344" spans="1:10" x14ac:dyDescent="0.35">
      <c r="A7344" t="str">
        <f t="shared" si="115"/>
        <v/>
      </c>
      <c r="B7344" s="36"/>
      <c r="C7344" s="31"/>
      <c r="D7344" s="31"/>
      <c r="E7344" s="31"/>
      <c r="F7344" s="32"/>
      <c r="G7344" s="33"/>
      <c r="H7344" s="34"/>
      <c r="I7344" s="34"/>
      <c r="J7344" s="34"/>
    </row>
    <row r="7345" spans="1:10" x14ac:dyDescent="0.35">
      <c r="A7345" t="str">
        <f t="shared" si="115"/>
        <v/>
      </c>
      <c r="B7345" s="35"/>
      <c r="C7345" s="27"/>
      <c r="D7345" s="27"/>
      <c r="E7345" s="27"/>
      <c r="F7345" s="28"/>
      <c r="G7345" s="29"/>
      <c r="H7345" s="30"/>
      <c r="I7345" s="30"/>
      <c r="J7345" s="30"/>
    </row>
    <row r="7346" spans="1:10" x14ac:dyDescent="0.35">
      <c r="A7346" t="str">
        <f t="shared" si="115"/>
        <v/>
      </c>
      <c r="B7346" s="36"/>
      <c r="C7346" s="31"/>
      <c r="D7346" s="31"/>
      <c r="E7346" s="31"/>
      <c r="F7346" s="32"/>
      <c r="G7346" s="33"/>
      <c r="H7346" s="34"/>
      <c r="I7346" s="34"/>
      <c r="J7346" s="34"/>
    </row>
    <row r="7347" spans="1:10" x14ac:dyDescent="0.35">
      <c r="A7347" t="str">
        <f t="shared" si="115"/>
        <v/>
      </c>
      <c r="B7347" s="35"/>
      <c r="C7347" s="27"/>
      <c r="D7347" s="27"/>
      <c r="E7347" s="27"/>
      <c r="F7347" s="28"/>
      <c r="G7347" s="29"/>
      <c r="H7347" s="30"/>
      <c r="I7347" s="30"/>
      <c r="J7347" s="30"/>
    </row>
    <row r="7348" spans="1:10" x14ac:dyDescent="0.35">
      <c r="A7348" t="str">
        <f t="shared" si="115"/>
        <v/>
      </c>
      <c r="B7348" s="36"/>
      <c r="C7348" s="31"/>
      <c r="D7348" s="31"/>
      <c r="E7348" s="31"/>
      <c r="F7348" s="32"/>
      <c r="G7348" s="33"/>
      <c r="H7348" s="34"/>
      <c r="I7348" s="34"/>
      <c r="J7348" s="34"/>
    </row>
    <row r="7349" spans="1:10" x14ac:dyDescent="0.35">
      <c r="A7349" t="str">
        <f t="shared" si="115"/>
        <v/>
      </c>
      <c r="B7349" s="35"/>
      <c r="C7349" s="27"/>
      <c r="D7349" s="27"/>
      <c r="E7349" s="27"/>
      <c r="F7349" s="28"/>
      <c r="G7349" s="29"/>
      <c r="H7349" s="30"/>
      <c r="I7349" s="30"/>
      <c r="J7349" s="30"/>
    </row>
    <row r="7350" spans="1:10" x14ac:dyDescent="0.35">
      <c r="A7350" t="str">
        <f t="shared" si="115"/>
        <v/>
      </c>
      <c r="B7350" s="36"/>
      <c r="C7350" s="31"/>
      <c r="D7350" s="31"/>
      <c r="E7350" s="31"/>
      <c r="F7350" s="32"/>
      <c r="G7350" s="33"/>
      <c r="H7350" s="34"/>
      <c r="I7350" s="34"/>
      <c r="J7350" s="34"/>
    </row>
    <row r="7351" spans="1:10" x14ac:dyDescent="0.35">
      <c r="A7351" t="str">
        <f t="shared" si="115"/>
        <v/>
      </c>
      <c r="B7351" s="35"/>
      <c r="C7351" s="27"/>
      <c r="D7351" s="27"/>
      <c r="E7351" s="27"/>
      <c r="F7351" s="28"/>
      <c r="G7351" s="29"/>
      <c r="H7351" s="30"/>
      <c r="I7351" s="30"/>
      <c r="J7351" s="30"/>
    </row>
    <row r="7352" spans="1:10" x14ac:dyDescent="0.35">
      <c r="A7352" t="str">
        <f t="shared" si="115"/>
        <v/>
      </c>
      <c r="B7352" s="36"/>
      <c r="C7352" s="31"/>
      <c r="D7352" s="31"/>
      <c r="E7352" s="31"/>
      <c r="F7352" s="32"/>
      <c r="G7352" s="33"/>
      <c r="H7352" s="34"/>
      <c r="I7352" s="34"/>
      <c r="J7352" s="34"/>
    </row>
    <row r="7353" spans="1:10" x14ac:dyDescent="0.35">
      <c r="A7353" t="str">
        <f t="shared" si="115"/>
        <v/>
      </c>
      <c r="B7353" s="35"/>
      <c r="C7353" s="27"/>
      <c r="D7353" s="27"/>
      <c r="E7353" s="27"/>
      <c r="F7353" s="28"/>
      <c r="G7353" s="29"/>
      <c r="H7353" s="30"/>
      <c r="I7353" s="30"/>
      <c r="J7353" s="30"/>
    </row>
    <row r="7354" spans="1:10" x14ac:dyDescent="0.35">
      <c r="A7354" t="str">
        <f t="shared" si="115"/>
        <v/>
      </c>
      <c r="B7354" s="36"/>
      <c r="C7354" s="31"/>
      <c r="D7354" s="31"/>
      <c r="E7354" s="31"/>
      <c r="F7354" s="32"/>
      <c r="G7354" s="33"/>
      <c r="H7354" s="34"/>
      <c r="I7354" s="34"/>
      <c r="J7354" s="34"/>
    </row>
    <row r="7355" spans="1:10" x14ac:dyDescent="0.35">
      <c r="A7355" t="str">
        <f t="shared" si="115"/>
        <v/>
      </c>
      <c r="B7355" s="35"/>
      <c r="C7355" s="27"/>
      <c r="D7355" s="27"/>
      <c r="E7355" s="27"/>
      <c r="F7355" s="28"/>
      <c r="G7355" s="29"/>
      <c r="H7355" s="30"/>
      <c r="I7355" s="30"/>
      <c r="J7355" s="30"/>
    </row>
    <row r="7356" spans="1:10" x14ac:dyDescent="0.35">
      <c r="A7356" t="str">
        <f t="shared" si="115"/>
        <v/>
      </c>
      <c r="B7356" s="36"/>
      <c r="C7356" s="31"/>
      <c r="D7356" s="31"/>
      <c r="E7356" s="31"/>
      <c r="F7356" s="32"/>
      <c r="G7356" s="33"/>
      <c r="H7356" s="34"/>
      <c r="I7356" s="34"/>
      <c r="J7356" s="34"/>
    </row>
    <row r="7357" spans="1:10" x14ac:dyDescent="0.35">
      <c r="A7357" t="str">
        <f t="shared" si="115"/>
        <v/>
      </c>
      <c r="B7357" s="35"/>
      <c r="C7357" s="27"/>
      <c r="D7357" s="27"/>
      <c r="E7357" s="27"/>
      <c r="F7357" s="28"/>
      <c r="G7357" s="29"/>
      <c r="H7357" s="30"/>
      <c r="I7357" s="30"/>
      <c r="J7357" s="30"/>
    </row>
    <row r="7358" spans="1:10" x14ac:dyDescent="0.35">
      <c r="A7358" t="str">
        <f t="shared" si="115"/>
        <v/>
      </c>
      <c r="B7358" s="36"/>
      <c r="C7358" s="31"/>
      <c r="D7358" s="31"/>
      <c r="E7358" s="31"/>
      <c r="F7358" s="32"/>
      <c r="G7358" s="33"/>
      <c r="H7358" s="34"/>
      <c r="I7358" s="34"/>
      <c r="J7358" s="34"/>
    </row>
    <row r="7359" spans="1:10" x14ac:dyDescent="0.35">
      <c r="A7359" t="str">
        <f t="shared" si="115"/>
        <v/>
      </c>
      <c r="B7359" s="35"/>
      <c r="C7359" s="27"/>
      <c r="D7359" s="27"/>
      <c r="E7359" s="27"/>
      <c r="F7359" s="28"/>
      <c r="G7359" s="29"/>
      <c r="H7359" s="30"/>
      <c r="I7359" s="30"/>
      <c r="J7359" s="30"/>
    </row>
    <row r="7360" spans="1:10" x14ac:dyDescent="0.35">
      <c r="A7360" t="str">
        <f t="shared" si="115"/>
        <v/>
      </c>
      <c r="B7360" s="36"/>
      <c r="C7360" s="31"/>
      <c r="D7360" s="31"/>
      <c r="E7360" s="31"/>
      <c r="F7360" s="32"/>
      <c r="G7360" s="33"/>
      <c r="H7360" s="34"/>
      <c r="I7360" s="34"/>
      <c r="J7360" s="34"/>
    </row>
    <row r="7361" spans="1:10" x14ac:dyDescent="0.35">
      <c r="A7361" t="str">
        <f t="shared" si="115"/>
        <v/>
      </c>
      <c r="B7361" s="35"/>
      <c r="C7361" s="27"/>
      <c r="D7361" s="27"/>
      <c r="E7361" s="27"/>
      <c r="F7361" s="28"/>
      <c r="G7361" s="29"/>
      <c r="H7361" s="30"/>
      <c r="I7361" s="30"/>
      <c r="J7361" s="30"/>
    </row>
    <row r="7362" spans="1:10" x14ac:dyDescent="0.35">
      <c r="A7362" t="str">
        <f t="shared" si="115"/>
        <v/>
      </c>
      <c r="B7362" s="36"/>
      <c r="C7362" s="31"/>
      <c r="D7362" s="31"/>
      <c r="E7362" s="31"/>
      <c r="F7362" s="32"/>
      <c r="G7362" s="33"/>
      <c r="H7362" s="34"/>
      <c r="I7362" s="34"/>
      <c r="J7362" s="34"/>
    </row>
    <row r="7363" spans="1:10" x14ac:dyDescent="0.35">
      <c r="A7363" t="str">
        <f t="shared" si="115"/>
        <v/>
      </c>
      <c r="B7363" s="35"/>
      <c r="C7363" s="27"/>
      <c r="D7363" s="27"/>
      <c r="E7363" s="27"/>
      <c r="F7363" s="28"/>
      <c r="G7363" s="29"/>
      <c r="H7363" s="30"/>
      <c r="I7363" s="30"/>
      <c r="J7363" s="30"/>
    </row>
    <row r="7364" spans="1:10" x14ac:dyDescent="0.35">
      <c r="A7364" t="str">
        <f t="shared" si="115"/>
        <v/>
      </c>
      <c r="B7364" s="36"/>
      <c r="C7364" s="31"/>
      <c r="D7364" s="31"/>
      <c r="E7364" s="31"/>
      <c r="F7364" s="32"/>
      <c r="G7364" s="33"/>
      <c r="H7364" s="34"/>
      <c r="I7364" s="34"/>
      <c r="J7364" s="34"/>
    </row>
    <row r="7365" spans="1:10" x14ac:dyDescent="0.35">
      <c r="A7365" t="str">
        <f t="shared" si="115"/>
        <v/>
      </c>
      <c r="B7365" s="35"/>
      <c r="C7365" s="27"/>
      <c r="D7365" s="27"/>
      <c r="E7365" s="27"/>
      <c r="F7365" s="28"/>
      <c r="G7365" s="29"/>
      <c r="H7365" s="30"/>
      <c r="I7365" s="30"/>
      <c r="J7365" s="30"/>
    </row>
    <row r="7366" spans="1:10" x14ac:dyDescent="0.35">
      <c r="A7366" t="str">
        <f t="shared" si="115"/>
        <v/>
      </c>
      <c r="B7366" s="36"/>
      <c r="C7366" s="31"/>
      <c r="D7366" s="31"/>
      <c r="E7366" s="31"/>
      <c r="F7366" s="32"/>
      <c r="G7366" s="33"/>
      <c r="H7366" s="34"/>
      <c r="I7366" s="34"/>
      <c r="J7366" s="34"/>
    </row>
    <row r="7367" spans="1:10" x14ac:dyDescent="0.35">
      <c r="A7367" t="str">
        <f t="shared" si="115"/>
        <v/>
      </c>
      <c r="B7367" s="35"/>
      <c r="C7367" s="27"/>
      <c r="D7367" s="27"/>
      <c r="E7367" s="27"/>
      <c r="F7367" s="28"/>
      <c r="G7367" s="29"/>
      <c r="H7367" s="30"/>
      <c r="I7367" s="30"/>
      <c r="J7367" s="30"/>
    </row>
    <row r="7368" spans="1:10" x14ac:dyDescent="0.35">
      <c r="A7368" t="str">
        <f t="shared" si="115"/>
        <v/>
      </c>
      <c r="B7368" s="36"/>
      <c r="C7368" s="31"/>
      <c r="D7368" s="31"/>
      <c r="E7368" s="31"/>
      <c r="F7368" s="32"/>
      <c r="G7368" s="33"/>
      <c r="H7368" s="34"/>
      <c r="I7368" s="34"/>
      <c r="J7368" s="34"/>
    </row>
    <row r="7369" spans="1:10" x14ac:dyDescent="0.35">
      <c r="A7369" t="str">
        <f t="shared" si="115"/>
        <v/>
      </c>
      <c r="B7369" s="35"/>
      <c r="C7369" s="27"/>
      <c r="D7369" s="27"/>
      <c r="E7369" s="27"/>
      <c r="F7369" s="28"/>
      <c r="G7369" s="29"/>
      <c r="H7369" s="30"/>
      <c r="I7369" s="30"/>
      <c r="J7369" s="30"/>
    </row>
    <row r="7370" spans="1:10" x14ac:dyDescent="0.35">
      <c r="A7370" t="str">
        <f t="shared" si="115"/>
        <v/>
      </c>
      <c r="B7370" s="36"/>
      <c r="C7370" s="31"/>
      <c r="D7370" s="31"/>
      <c r="E7370" s="31"/>
      <c r="F7370" s="32"/>
      <c r="G7370" s="33"/>
      <c r="H7370" s="34"/>
      <c r="I7370" s="34"/>
      <c r="J7370" s="34"/>
    </row>
    <row r="7371" spans="1:10" x14ac:dyDescent="0.35">
      <c r="A7371" t="str">
        <f t="shared" si="115"/>
        <v/>
      </c>
      <c r="B7371" s="35"/>
      <c r="C7371" s="27"/>
      <c r="D7371" s="27"/>
      <c r="E7371" s="27"/>
      <c r="F7371" s="28"/>
      <c r="G7371" s="29"/>
      <c r="H7371" s="30"/>
      <c r="I7371" s="30"/>
      <c r="J7371" s="30"/>
    </row>
    <row r="7372" spans="1:10" x14ac:dyDescent="0.35">
      <c r="A7372" t="str">
        <f t="shared" si="115"/>
        <v/>
      </c>
      <c r="B7372" s="36"/>
      <c r="C7372" s="31"/>
      <c r="D7372" s="31"/>
      <c r="E7372" s="31"/>
      <c r="F7372" s="32"/>
      <c r="G7372" s="33"/>
      <c r="H7372" s="34"/>
      <c r="I7372" s="34"/>
      <c r="J7372" s="34"/>
    </row>
    <row r="7373" spans="1:10" x14ac:dyDescent="0.35">
      <c r="A7373" t="str">
        <f t="shared" si="115"/>
        <v/>
      </c>
      <c r="B7373" s="35"/>
      <c r="C7373" s="27"/>
      <c r="D7373" s="27"/>
      <c r="E7373" s="27"/>
      <c r="F7373" s="28"/>
      <c r="G7373" s="29"/>
      <c r="H7373" s="30"/>
      <c r="I7373" s="30"/>
      <c r="J7373" s="30"/>
    </row>
    <row r="7374" spans="1:10" x14ac:dyDescent="0.35">
      <c r="A7374" t="str">
        <f t="shared" si="115"/>
        <v/>
      </c>
      <c r="B7374" s="36"/>
      <c r="C7374" s="31"/>
      <c r="D7374" s="31"/>
      <c r="E7374" s="31"/>
      <c r="F7374" s="32"/>
      <c r="G7374" s="33"/>
      <c r="H7374" s="34"/>
      <c r="I7374" s="34"/>
      <c r="J7374" s="34"/>
    </row>
    <row r="7375" spans="1:10" x14ac:dyDescent="0.35">
      <c r="A7375" t="str">
        <f t="shared" si="115"/>
        <v/>
      </c>
      <c r="B7375" s="35"/>
      <c r="C7375" s="27"/>
      <c r="D7375" s="27"/>
      <c r="E7375" s="27"/>
      <c r="F7375" s="28"/>
      <c r="G7375" s="29"/>
      <c r="H7375" s="30"/>
      <c r="I7375" s="30"/>
      <c r="J7375" s="30"/>
    </row>
    <row r="7376" spans="1:10" x14ac:dyDescent="0.35">
      <c r="A7376" t="str">
        <f t="shared" si="115"/>
        <v/>
      </c>
      <c r="B7376" s="36"/>
      <c r="C7376" s="31"/>
      <c r="D7376" s="31"/>
      <c r="E7376" s="31"/>
      <c r="F7376" s="32"/>
      <c r="G7376" s="33"/>
      <c r="H7376" s="34"/>
      <c r="I7376" s="34"/>
      <c r="J7376" s="34"/>
    </row>
    <row r="7377" spans="1:10" x14ac:dyDescent="0.35">
      <c r="A7377" t="str">
        <f t="shared" si="115"/>
        <v/>
      </c>
      <c r="B7377" s="35"/>
      <c r="C7377" s="27"/>
      <c r="D7377" s="27"/>
      <c r="E7377" s="27"/>
      <c r="F7377" s="28"/>
      <c r="G7377" s="29"/>
      <c r="H7377" s="30"/>
      <c r="I7377" s="30"/>
      <c r="J7377" s="30"/>
    </row>
    <row r="7378" spans="1:10" x14ac:dyDescent="0.35">
      <c r="A7378" t="str">
        <f t="shared" si="115"/>
        <v/>
      </c>
      <c r="B7378" s="36"/>
      <c r="C7378" s="31"/>
      <c r="D7378" s="31"/>
      <c r="E7378" s="31"/>
      <c r="F7378" s="32"/>
      <c r="G7378" s="33"/>
      <c r="H7378" s="34"/>
      <c r="I7378" s="34"/>
      <c r="J7378" s="34"/>
    </row>
    <row r="7379" spans="1:10" x14ac:dyDescent="0.35">
      <c r="A7379" t="str">
        <f t="shared" ref="A7379:A7442" si="116">CONCATENATE(B7379,C7379,D7379,E7379)</f>
        <v/>
      </c>
      <c r="B7379" s="35"/>
      <c r="C7379" s="27"/>
      <c r="D7379" s="27"/>
      <c r="E7379" s="27"/>
      <c r="F7379" s="28"/>
      <c r="G7379" s="29"/>
      <c r="H7379" s="30"/>
      <c r="I7379" s="30"/>
      <c r="J7379" s="30"/>
    </row>
    <row r="7380" spans="1:10" x14ac:dyDescent="0.35">
      <c r="A7380" t="str">
        <f t="shared" si="116"/>
        <v/>
      </c>
      <c r="B7380" s="36"/>
      <c r="C7380" s="31"/>
      <c r="D7380" s="31"/>
      <c r="E7380" s="31"/>
      <c r="F7380" s="32"/>
      <c r="G7380" s="33"/>
      <c r="H7380" s="34"/>
      <c r="I7380" s="34"/>
      <c r="J7380" s="34"/>
    </row>
    <row r="7381" spans="1:10" x14ac:dyDescent="0.35">
      <c r="A7381" t="str">
        <f t="shared" si="116"/>
        <v/>
      </c>
      <c r="B7381" s="35"/>
      <c r="C7381" s="27"/>
      <c r="D7381" s="27"/>
      <c r="E7381" s="27"/>
      <c r="F7381" s="28"/>
      <c r="G7381" s="29"/>
      <c r="H7381" s="30"/>
      <c r="I7381" s="30"/>
      <c r="J7381" s="30"/>
    </row>
    <row r="7382" spans="1:10" x14ac:dyDescent="0.35">
      <c r="A7382" t="str">
        <f t="shared" si="116"/>
        <v/>
      </c>
      <c r="B7382" s="36"/>
      <c r="C7382" s="31"/>
      <c r="D7382" s="31"/>
      <c r="E7382" s="31"/>
      <c r="F7382" s="32"/>
      <c r="G7382" s="33"/>
      <c r="H7382" s="34"/>
      <c r="I7382" s="34"/>
      <c r="J7382" s="34"/>
    </row>
    <row r="7383" spans="1:10" x14ac:dyDescent="0.35">
      <c r="A7383" t="str">
        <f t="shared" si="116"/>
        <v/>
      </c>
      <c r="B7383" s="35"/>
      <c r="C7383" s="27"/>
      <c r="D7383" s="27"/>
      <c r="E7383" s="27"/>
      <c r="F7383" s="28"/>
      <c r="G7383" s="29"/>
      <c r="H7383" s="30"/>
      <c r="I7383" s="30"/>
      <c r="J7383" s="30"/>
    </row>
    <row r="7384" spans="1:10" x14ac:dyDescent="0.35">
      <c r="A7384" t="str">
        <f t="shared" si="116"/>
        <v/>
      </c>
      <c r="B7384" s="36"/>
      <c r="C7384" s="31"/>
      <c r="D7384" s="31"/>
      <c r="E7384" s="31"/>
      <c r="F7384" s="32"/>
      <c r="G7384" s="33"/>
      <c r="H7384" s="34"/>
      <c r="I7384" s="34"/>
      <c r="J7384" s="34"/>
    </row>
    <row r="7385" spans="1:10" x14ac:dyDescent="0.35">
      <c r="A7385" t="str">
        <f t="shared" si="116"/>
        <v/>
      </c>
      <c r="B7385" s="35"/>
      <c r="C7385" s="27"/>
      <c r="D7385" s="27"/>
      <c r="E7385" s="27"/>
      <c r="F7385" s="28"/>
      <c r="G7385" s="29"/>
      <c r="H7385" s="30"/>
      <c r="I7385" s="30"/>
      <c r="J7385" s="30"/>
    </row>
    <row r="7386" spans="1:10" x14ac:dyDescent="0.35">
      <c r="A7386" t="str">
        <f t="shared" si="116"/>
        <v/>
      </c>
      <c r="B7386" s="36"/>
      <c r="C7386" s="31"/>
      <c r="D7386" s="31"/>
      <c r="E7386" s="31"/>
      <c r="F7386" s="32"/>
      <c r="G7386" s="33"/>
      <c r="H7386" s="34"/>
      <c r="I7386" s="34"/>
      <c r="J7386" s="34"/>
    </row>
    <row r="7387" spans="1:10" x14ac:dyDescent="0.35">
      <c r="A7387" t="str">
        <f t="shared" si="116"/>
        <v/>
      </c>
      <c r="B7387" s="35"/>
      <c r="C7387" s="27"/>
      <c r="D7387" s="27"/>
      <c r="E7387" s="27"/>
      <c r="F7387" s="28"/>
      <c r="G7387" s="29"/>
      <c r="H7387" s="30"/>
      <c r="I7387" s="30"/>
      <c r="J7387" s="30"/>
    </row>
    <row r="7388" spans="1:10" x14ac:dyDescent="0.35">
      <c r="A7388" t="str">
        <f t="shared" si="116"/>
        <v/>
      </c>
      <c r="B7388" s="36"/>
      <c r="C7388" s="31"/>
      <c r="D7388" s="31"/>
      <c r="E7388" s="31"/>
      <c r="F7388" s="32"/>
      <c r="G7388" s="33"/>
      <c r="H7388" s="34"/>
      <c r="I7388" s="34"/>
      <c r="J7388" s="34"/>
    </row>
    <row r="7389" spans="1:10" x14ac:dyDescent="0.35">
      <c r="A7389" t="str">
        <f t="shared" si="116"/>
        <v/>
      </c>
      <c r="B7389" s="35"/>
      <c r="C7389" s="27"/>
      <c r="D7389" s="27"/>
      <c r="E7389" s="27"/>
      <c r="F7389" s="28"/>
      <c r="G7389" s="29"/>
      <c r="H7389" s="30"/>
      <c r="I7389" s="30"/>
      <c r="J7389" s="30"/>
    </row>
    <row r="7390" spans="1:10" x14ac:dyDescent="0.35">
      <c r="A7390" t="str">
        <f t="shared" si="116"/>
        <v/>
      </c>
      <c r="B7390" s="36"/>
      <c r="C7390" s="31"/>
      <c r="D7390" s="31"/>
      <c r="E7390" s="31"/>
      <c r="F7390" s="32"/>
      <c r="G7390" s="33"/>
      <c r="H7390" s="34"/>
      <c r="I7390" s="34"/>
      <c r="J7390" s="34"/>
    </row>
    <row r="7391" spans="1:10" x14ac:dyDescent="0.35">
      <c r="A7391" t="str">
        <f t="shared" si="116"/>
        <v/>
      </c>
      <c r="B7391" s="35"/>
      <c r="C7391" s="27"/>
      <c r="D7391" s="27"/>
      <c r="E7391" s="27"/>
      <c r="F7391" s="28"/>
      <c r="G7391" s="29"/>
      <c r="H7391" s="30"/>
      <c r="I7391" s="30"/>
      <c r="J7391" s="30"/>
    </row>
    <row r="7392" spans="1:10" x14ac:dyDescent="0.35">
      <c r="A7392" t="str">
        <f t="shared" si="116"/>
        <v/>
      </c>
      <c r="B7392" s="36"/>
      <c r="C7392" s="31"/>
      <c r="D7392" s="31"/>
      <c r="E7392" s="31"/>
      <c r="F7392" s="32"/>
      <c r="G7392" s="33"/>
      <c r="H7392" s="34"/>
      <c r="I7392" s="34"/>
      <c r="J7392" s="34"/>
    </row>
    <row r="7393" spans="1:10" x14ac:dyDescent="0.35">
      <c r="A7393" t="str">
        <f t="shared" si="116"/>
        <v/>
      </c>
      <c r="B7393" s="35"/>
      <c r="C7393" s="27"/>
      <c r="D7393" s="27"/>
      <c r="E7393" s="27"/>
      <c r="F7393" s="28"/>
      <c r="G7393" s="29"/>
      <c r="H7393" s="30"/>
      <c r="I7393" s="30"/>
      <c r="J7393" s="30"/>
    </row>
    <row r="7394" spans="1:10" x14ac:dyDescent="0.35">
      <c r="A7394" t="str">
        <f t="shared" si="116"/>
        <v/>
      </c>
      <c r="B7394" s="36"/>
      <c r="C7394" s="31"/>
      <c r="D7394" s="31"/>
      <c r="E7394" s="31"/>
      <c r="F7394" s="32"/>
      <c r="G7394" s="33"/>
      <c r="H7394" s="34"/>
      <c r="I7394" s="34"/>
      <c r="J7394" s="34"/>
    </row>
    <row r="7395" spans="1:10" x14ac:dyDescent="0.35">
      <c r="A7395" t="str">
        <f t="shared" si="116"/>
        <v/>
      </c>
      <c r="B7395" s="35"/>
      <c r="C7395" s="27"/>
      <c r="D7395" s="27"/>
      <c r="E7395" s="27"/>
      <c r="F7395" s="28"/>
      <c r="G7395" s="29"/>
      <c r="H7395" s="30"/>
      <c r="I7395" s="30"/>
      <c r="J7395" s="30"/>
    </row>
    <row r="7396" spans="1:10" x14ac:dyDescent="0.35">
      <c r="A7396" t="str">
        <f t="shared" si="116"/>
        <v/>
      </c>
      <c r="B7396" s="36"/>
      <c r="C7396" s="31"/>
      <c r="D7396" s="31"/>
      <c r="E7396" s="31"/>
      <c r="F7396" s="32"/>
      <c r="G7396" s="33"/>
      <c r="H7396" s="34"/>
      <c r="I7396" s="34"/>
      <c r="J7396" s="34"/>
    </row>
    <row r="7397" spans="1:10" x14ac:dyDescent="0.35">
      <c r="A7397" t="str">
        <f t="shared" si="116"/>
        <v/>
      </c>
      <c r="B7397" s="35"/>
      <c r="C7397" s="27"/>
      <c r="D7397" s="27"/>
      <c r="E7397" s="27"/>
      <c r="F7397" s="28"/>
      <c r="G7397" s="29"/>
      <c r="H7397" s="30"/>
      <c r="I7397" s="30"/>
      <c r="J7397" s="30"/>
    </row>
    <row r="7398" spans="1:10" x14ac:dyDescent="0.35">
      <c r="A7398" t="str">
        <f t="shared" si="116"/>
        <v/>
      </c>
      <c r="B7398" s="36"/>
      <c r="C7398" s="31"/>
      <c r="D7398" s="31"/>
      <c r="E7398" s="31"/>
      <c r="F7398" s="32"/>
      <c r="G7398" s="33"/>
      <c r="H7398" s="34"/>
      <c r="I7398" s="34"/>
      <c r="J7398" s="34"/>
    </row>
    <row r="7399" spans="1:10" x14ac:dyDescent="0.35">
      <c r="A7399" t="str">
        <f t="shared" si="116"/>
        <v/>
      </c>
      <c r="B7399" s="35"/>
      <c r="C7399" s="27"/>
      <c r="D7399" s="27"/>
      <c r="E7399" s="27"/>
      <c r="F7399" s="28"/>
      <c r="G7399" s="29"/>
      <c r="H7399" s="30"/>
      <c r="I7399" s="30"/>
      <c r="J7399" s="30"/>
    </row>
    <row r="7400" spans="1:10" x14ac:dyDescent="0.35">
      <c r="A7400" t="str">
        <f t="shared" si="116"/>
        <v/>
      </c>
      <c r="B7400" s="36"/>
      <c r="C7400" s="31"/>
      <c r="D7400" s="31"/>
      <c r="E7400" s="31"/>
      <c r="F7400" s="32"/>
      <c r="G7400" s="33"/>
      <c r="H7400" s="34"/>
      <c r="I7400" s="34"/>
      <c r="J7400" s="34"/>
    </row>
    <row r="7401" spans="1:10" x14ac:dyDescent="0.35">
      <c r="A7401" t="str">
        <f t="shared" si="116"/>
        <v/>
      </c>
      <c r="B7401" s="35"/>
      <c r="C7401" s="27"/>
      <c r="D7401" s="27"/>
      <c r="E7401" s="27"/>
      <c r="F7401" s="28"/>
      <c r="G7401" s="29"/>
      <c r="H7401" s="30"/>
      <c r="I7401" s="30"/>
      <c r="J7401" s="30"/>
    </row>
    <row r="7402" spans="1:10" x14ac:dyDescent="0.35">
      <c r="A7402" t="str">
        <f t="shared" si="116"/>
        <v/>
      </c>
      <c r="B7402" s="36"/>
      <c r="C7402" s="31"/>
      <c r="D7402" s="31"/>
      <c r="E7402" s="31"/>
      <c r="F7402" s="32"/>
      <c r="G7402" s="33"/>
      <c r="H7402" s="34"/>
      <c r="I7402" s="34"/>
      <c r="J7402" s="34"/>
    </row>
    <row r="7403" spans="1:10" x14ac:dyDescent="0.35">
      <c r="A7403" t="str">
        <f t="shared" si="116"/>
        <v/>
      </c>
      <c r="B7403" s="35"/>
      <c r="C7403" s="27"/>
      <c r="D7403" s="27"/>
      <c r="E7403" s="27"/>
      <c r="F7403" s="28"/>
      <c r="G7403" s="29"/>
      <c r="H7403" s="30"/>
      <c r="I7403" s="30"/>
      <c r="J7403" s="30"/>
    </row>
    <row r="7404" spans="1:10" x14ac:dyDescent="0.35">
      <c r="A7404" t="str">
        <f t="shared" si="116"/>
        <v/>
      </c>
      <c r="B7404" s="36"/>
      <c r="C7404" s="31"/>
      <c r="D7404" s="31"/>
      <c r="E7404" s="31"/>
      <c r="F7404" s="32"/>
      <c r="G7404" s="33"/>
      <c r="H7404" s="34"/>
      <c r="I7404" s="34"/>
      <c r="J7404" s="34"/>
    </row>
    <row r="7405" spans="1:10" x14ac:dyDescent="0.35">
      <c r="A7405" t="str">
        <f t="shared" si="116"/>
        <v/>
      </c>
      <c r="B7405" s="35"/>
      <c r="C7405" s="27"/>
      <c r="D7405" s="27"/>
      <c r="E7405" s="27"/>
      <c r="F7405" s="28"/>
      <c r="G7405" s="29"/>
      <c r="H7405" s="30"/>
      <c r="I7405" s="30"/>
      <c r="J7405" s="30"/>
    </row>
    <row r="7406" spans="1:10" x14ac:dyDescent="0.35">
      <c r="A7406" t="str">
        <f t="shared" si="116"/>
        <v/>
      </c>
      <c r="B7406" s="36"/>
      <c r="C7406" s="31"/>
      <c r="D7406" s="31"/>
      <c r="E7406" s="31"/>
      <c r="F7406" s="32"/>
      <c r="G7406" s="33"/>
      <c r="H7406" s="34"/>
      <c r="I7406" s="34"/>
      <c r="J7406" s="34"/>
    </row>
    <row r="7407" spans="1:10" x14ac:dyDescent="0.35">
      <c r="A7407" t="str">
        <f t="shared" si="116"/>
        <v/>
      </c>
      <c r="B7407" s="35"/>
      <c r="C7407" s="27"/>
      <c r="D7407" s="27"/>
      <c r="E7407" s="27"/>
      <c r="F7407" s="28"/>
      <c r="G7407" s="29"/>
      <c r="H7407" s="30"/>
      <c r="I7407" s="30"/>
      <c r="J7407" s="30"/>
    </row>
    <row r="7408" spans="1:10" x14ac:dyDescent="0.35">
      <c r="A7408" t="str">
        <f t="shared" si="116"/>
        <v/>
      </c>
      <c r="B7408" s="36"/>
      <c r="C7408" s="31"/>
      <c r="D7408" s="31"/>
      <c r="E7408" s="31"/>
      <c r="F7408" s="32"/>
      <c r="G7408" s="33"/>
      <c r="H7408" s="34"/>
      <c r="I7408" s="34"/>
      <c r="J7408" s="34"/>
    </row>
    <row r="7409" spans="1:10" x14ac:dyDescent="0.35">
      <c r="A7409" t="str">
        <f t="shared" si="116"/>
        <v/>
      </c>
      <c r="B7409" s="35"/>
      <c r="C7409" s="27"/>
      <c r="D7409" s="27"/>
      <c r="E7409" s="27"/>
      <c r="F7409" s="28"/>
      <c r="G7409" s="29"/>
      <c r="H7409" s="30"/>
      <c r="I7409" s="30"/>
      <c r="J7409" s="30"/>
    </row>
    <row r="7410" spans="1:10" x14ac:dyDescent="0.35">
      <c r="A7410" t="str">
        <f t="shared" si="116"/>
        <v/>
      </c>
      <c r="B7410" s="36"/>
      <c r="C7410" s="31"/>
      <c r="D7410" s="31"/>
      <c r="E7410" s="31"/>
      <c r="F7410" s="32"/>
      <c r="G7410" s="33"/>
      <c r="H7410" s="34"/>
      <c r="I7410" s="34"/>
      <c r="J7410" s="34"/>
    </row>
    <row r="7411" spans="1:10" x14ac:dyDescent="0.35">
      <c r="A7411" t="str">
        <f t="shared" si="116"/>
        <v/>
      </c>
      <c r="B7411" s="35"/>
      <c r="C7411" s="27"/>
      <c r="D7411" s="27"/>
      <c r="E7411" s="27"/>
      <c r="F7411" s="28"/>
      <c r="G7411" s="29"/>
      <c r="H7411" s="30"/>
      <c r="I7411" s="30"/>
      <c r="J7411" s="30"/>
    </row>
    <row r="7412" spans="1:10" x14ac:dyDescent="0.35">
      <c r="A7412" t="str">
        <f t="shared" si="116"/>
        <v/>
      </c>
      <c r="B7412" s="36"/>
      <c r="C7412" s="31"/>
      <c r="D7412" s="31"/>
      <c r="E7412" s="31"/>
      <c r="F7412" s="32"/>
      <c r="G7412" s="33"/>
      <c r="H7412" s="34"/>
      <c r="I7412" s="34"/>
      <c r="J7412" s="34"/>
    </row>
    <row r="7413" spans="1:10" x14ac:dyDescent="0.35">
      <c r="A7413" t="str">
        <f t="shared" si="116"/>
        <v/>
      </c>
      <c r="B7413" s="35"/>
      <c r="C7413" s="27"/>
      <c r="D7413" s="27"/>
      <c r="E7413" s="27"/>
      <c r="F7413" s="28"/>
      <c r="G7413" s="29"/>
      <c r="H7413" s="30"/>
      <c r="I7413" s="30"/>
      <c r="J7413" s="30"/>
    </row>
    <row r="7414" spans="1:10" x14ac:dyDescent="0.35">
      <c r="A7414" t="str">
        <f t="shared" si="116"/>
        <v/>
      </c>
      <c r="B7414" s="36"/>
      <c r="C7414" s="31"/>
      <c r="D7414" s="31"/>
      <c r="E7414" s="31"/>
      <c r="F7414" s="32"/>
      <c r="G7414" s="33"/>
      <c r="H7414" s="34"/>
      <c r="I7414" s="34"/>
      <c r="J7414" s="34"/>
    </row>
    <row r="7415" spans="1:10" x14ac:dyDescent="0.35">
      <c r="A7415" t="str">
        <f t="shared" si="116"/>
        <v/>
      </c>
      <c r="B7415" s="35"/>
      <c r="C7415" s="27"/>
      <c r="D7415" s="27"/>
      <c r="E7415" s="27"/>
      <c r="F7415" s="28"/>
      <c r="G7415" s="29"/>
      <c r="H7415" s="30"/>
      <c r="I7415" s="30"/>
      <c r="J7415" s="30"/>
    </row>
    <row r="7416" spans="1:10" x14ac:dyDescent="0.35">
      <c r="A7416" t="str">
        <f t="shared" si="116"/>
        <v/>
      </c>
      <c r="B7416" s="36"/>
      <c r="C7416" s="31"/>
      <c r="D7416" s="31"/>
      <c r="E7416" s="31"/>
      <c r="F7416" s="32"/>
      <c r="G7416" s="33"/>
      <c r="H7416" s="34"/>
      <c r="I7416" s="34"/>
      <c r="J7416" s="34"/>
    </row>
    <row r="7417" spans="1:10" x14ac:dyDescent="0.35">
      <c r="A7417" t="str">
        <f t="shared" si="116"/>
        <v/>
      </c>
      <c r="B7417" s="35"/>
      <c r="C7417" s="27"/>
      <c r="D7417" s="27"/>
      <c r="E7417" s="27"/>
      <c r="F7417" s="28"/>
      <c r="G7417" s="29"/>
      <c r="H7417" s="30"/>
      <c r="I7417" s="30"/>
      <c r="J7417" s="30"/>
    </row>
    <row r="7418" spans="1:10" x14ac:dyDescent="0.35">
      <c r="A7418" t="str">
        <f t="shared" si="116"/>
        <v/>
      </c>
      <c r="B7418" s="36"/>
      <c r="C7418" s="31"/>
      <c r="D7418" s="31"/>
      <c r="E7418" s="31"/>
      <c r="F7418" s="32"/>
      <c r="G7418" s="33"/>
      <c r="H7418" s="34"/>
      <c r="I7418" s="34"/>
      <c r="J7418" s="34"/>
    </row>
    <row r="7419" spans="1:10" x14ac:dyDescent="0.35">
      <c r="A7419" t="str">
        <f t="shared" si="116"/>
        <v/>
      </c>
      <c r="B7419" s="35"/>
      <c r="C7419" s="27"/>
      <c r="D7419" s="27"/>
      <c r="E7419" s="27"/>
      <c r="F7419" s="28"/>
      <c r="G7419" s="29"/>
      <c r="H7419" s="30"/>
      <c r="I7419" s="30"/>
      <c r="J7419" s="30"/>
    </row>
    <row r="7420" spans="1:10" x14ac:dyDescent="0.35">
      <c r="A7420" t="str">
        <f t="shared" si="116"/>
        <v/>
      </c>
      <c r="B7420" s="36"/>
      <c r="C7420" s="31"/>
      <c r="D7420" s="31"/>
      <c r="E7420" s="31"/>
      <c r="F7420" s="32"/>
      <c r="G7420" s="33"/>
      <c r="H7420" s="34"/>
      <c r="I7420" s="34"/>
      <c r="J7420" s="34"/>
    </row>
    <row r="7421" spans="1:10" x14ac:dyDescent="0.35">
      <c r="A7421" t="str">
        <f t="shared" si="116"/>
        <v/>
      </c>
      <c r="B7421" s="35"/>
      <c r="C7421" s="27"/>
      <c r="D7421" s="27"/>
      <c r="E7421" s="27"/>
      <c r="F7421" s="28"/>
      <c r="G7421" s="29"/>
      <c r="H7421" s="30"/>
      <c r="I7421" s="30"/>
      <c r="J7421" s="30"/>
    </row>
    <row r="7422" spans="1:10" x14ac:dyDescent="0.35">
      <c r="A7422" t="str">
        <f t="shared" si="116"/>
        <v/>
      </c>
      <c r="B7422" s="36"/>
      <c r="C7422" s="31"/>
      <c r="D7422" s="31"/>
      <c r="E7422" s="31"/>
      <c r="F7422" s="32"/>
      <c r="G7422" s="33"/>
      <c r="H7422" s="34"/>
      <c r="I7422" s="34"/>
      <c r="J7422" s="34"/>
    </row>
    <row r="7423" spans="1:10" x14ac:dyDescent="0.35">
      <c r="A7423" t="str">
        <f t="shared" si="116"/>
        <v/>
      </c>
      <c r="B7423" s="35"/>
      <c r="C7423" s="27"/>
      <c r="D7423" s="27"/>
      <c r="E7423" s="27"/>
      <c r="F7423" s="28"/>
      <c r="G7423" s="29"/>
      <c r="H7423" s="30"/>
      <c r="I7423" s="30"/>
      <c r="J7423" s="30"/>
    </row>
    <row r="7424" spans="1:10" x14ac:dyDescent="0.35">
      <c r="A7424" t="str">
        <f t="shared" si="116"/>
        <v/>
      </c>
      <c r="B7424" s="36"/>
      <c r="C7424" s="31"/>
      <c r="D7424" s="31"/>
      <c r="E7424" s="31"/>
      <c r="F7424" s="32"/>
      <c r="G7424" s="33"/>
      <c r="H7424" s="34"/>
      <c r="I7424" s="34"/>
      <c r="J7424" s="34"/>
    </row>
    <row r="7425" spans="1:10" x14ac:dyDescent="0.35">
      <c r="A7425" t="str">
        <f t="shared" si="116"/>
        <v/>
      </c>
      <c r="B7425" s="35"/>
      <c r="C7425" s="27"/>
      <c r="D7425" s="27"/>
      <c r="E7425" s="27"/>
      <c r="F7425" s="28"/>
      <c r="G7425" s="29"/>
      <c r="H7425" s="30"/>
      <c r="I7425" s="30"/>
      <c r="J7425" s="30"/>
    </row>
    <row r="7426" spans="1:10" x14ac:dyDescent="0.35">
      <c r="A7426" t="str">
        <f t="shared" si="116"/>
        <v/>
      </c>
      <c r="B7426" s="36"/>
      <c r="C7426" s="31"/>
      <c r="D7426" s="31"/>
      <c r="E7426" s="31"/>
      <c r="F7426" s="32"/>
      <c r="G7426" s="33"/>
      <c r="H7426" s="34"/>
      <c r="I7426" s="34"/>
      <c r="J7426" s="34"/>
    </row>
    <row r="7427" spans="1:10" x14ac:dyDescent="0.35">
      <c r="A7427" t="str">
        <f t="shared" si="116"/>
        <v/>
      </c>
      <c r="B7427" s="35"/>
      <c r="C7427" s="27"/>
      <c r="D7427" s="27"/>
      <c r="E7427" s="27"/>
      <c r="F7427" s="28"/>
      <c r="G7427" s="29"/>
      <c r="H7427" s="30"/>
      <c r="I7427" s="30"/>
      <c r="J7427" s="30"/>
    </row>
    <row r="7428" spans="1:10" x14ac:dyDescent="0.35">
      <c r="A7428" t="str">
        <f t="shared" si="116"/>
        <v/>
      </c>
      <c r="B7428" s="36"/>
      <c r="C7428" s="31"/>
      <c r="D7428" s="31"/>
      <c r="E7428" s="31"/>
      <c r="F7428" s="32"/>
      <c r="G7428" s="33"/>
      <c r="H7428" s="34"/>
      <c r="I7428" s="34"/>
      <c r="J7428" s="34"/>
    </row>
    <row r="7429" spans="1:10" x14ac:dyDescent="0.35">
      <c r="A7429" t="str">
        <f t="shared" si="116"/>
        <v/>
      </c>
      <c r="B7429" s="35"/>
      <c r="C7429" s="27"/>
      <c r="D7429" s="27"/>
      <c r="E7429" s="27"/>
      <c r="F7429" s="28"/>
      <c r="G7429" s="29"/>
      <c r="H7429" s="30"/>
      <c r="I7429" s="30"/>
      <c r="J7429" s="30"/>
    </row>
    <row r="7430" spans="1:10" x14ac:dyDescent="0.35">
      <c r="A7430" t="str">
        <f t="shared" si="116"/>
        <v/>
      </c>
      <c r="B7430" s="36"/>
      <c r="C7430" s="31"/>
      <c r="D7430" s="31"/>
      <c r="E7430" s="31"/>
      <c r="F7430" s="32"/>
      <c r="G7430" s="33"/>
      <c r="H7430" s="34"/>
      <c r="I7430" s="34"/>
      <c r="J7430" s="34"/>
    </row>
    <row r="7431" spans="1:10" x14ac:dyDescent="0.35">
      <c r="A7431" t="str">
        <f t="shared" si="116"/>
        <v/>
      </c>
      <c r="B7431" s="35"/>
      <c r="C7431" s="27"/>
      <c r="D7431" s="27"/>
      <c r="E7431" s="27"/>
      <c r="F7431" s="28"/>
      <c r="G7431" s="29"/>
      <c r="H7431" s="30"/>
      <c r="I7431" s="30"/>
      <c r="J7431" s="30"/>
    </row>
    <row r="7432" spans="1:10" x14ac:dyDescent="0.35">
      <c r="A7432" t="str">
        <f t="shared" si="116"/>
        <v/>
      </c>
      <c r="B7432" s="36"/>
      <c r="C7432" s="31"/>
      <c r="D7432" s="31"/>
      <c r="E7432" s="31"/>
      <c r="F7432" s="32"/>
      <c r="G7432" s="33"/>
      <c r="H7432" s="34"/>
      <c r="I7432" s="34"/>
      <c r="J7432" s="34"/>
    </row>
    <row r="7433" spans="1:10" x14ac:dyDescent="0.35">
      <c r="A7433" t="str">
        <f t="shared" si="116"/>
        <v/>
      </c>
      <c r="B7433" s="35"/>
      <c r="C7433" s="27"/>
      <c r="D7433" s="27"/>
      <c r="E7433" s="27"/>
      <c r="F7433" s="28"/>
      <c r="G7433" s="29"/>
      <c r="H7433" s="30"/>
      <c r="I7433" s="30"/>
      <c r="J7433" s="30"/>
    </row>
    <row r="7434" spans="1:10" x14ac:dyDescent="0.35">
      <c r="A7434" t="str">
        <f t="shared" si="116"/>
        <v/>
      </c>
      <c r="B7434" s="36"/>
      <c r="C7434" s="31"/>
      <c r="D7434" s="31"/>
      <c r="E7434" s="31"/>
      <c r="F7434" s="32"/>
      <c r="G7434" s="33"/>
      <c r="H7434" s="34"/>
      <c r="I7434" s="34"/>
      <c r="J7434" s="34"/>
    </row>
    <row r="7435" spans="1:10" x14ac:dyDescent="0.35">
      <c r="A7435" t="str">
        <f t="shared" si="116"/>
        <v/>
      </c>
      <c r="B7435" s="35"/>
      <c r="C7435" s="27"/>
      <c r="D7435" s="27"/>
      <c r="E7435" s="27"/>
      <c r="F7435" s="28"/>
      <c r="G7435" s="29"/>
      <c r="H7435" s="30"/>
      <c r="I7435" s="30"/>
      <c r="J7435" s="30"/>
    </row>
    <row r="7436" spans="1:10" x14ac:dyDescent="0.35">
      <c r="A7436" t="str">
        <f t="shared" si="116"/>
        <v/>
      </c>
      <c r="B7436" s="36"/>
      <c r="C7436" s="31"/>
      <c r="D7436" s="31"/>
      <c r="E7436" s="31"/>
      <c r="F7436" s="32"/>
      <c r="G7436" s="33"/>
      <c r="H7436" s="34"/>
      <c r="I7436" s="34"/>
      <c r="J7436" s="34"/>
    </row>
    <row r="7437" spans="1:10" x14ac:dyDescent="0.35">
      <c r="A7437" t="str">
        <f t="shared" si="116"/>
        <v/>
      </c>
      <c r="B7437" s="35"/>
      <c r="C7437" s="27"/>
      <c r="D7437" s="27"/>
      <c r="E7437" s="27"/>
      <c r="F7437" s="28"/>
      <c r="G7437" s="29"/>
      <c r="H7437" s="30"/>
      <c r="I7437" s="30"/>
      <c r="J7437" s="30"/>
    </row>
    <row r="7438" spans="1:10" x14ac:dyDescent="0.35">
      <c r="A7438" t="str">
        <f t="shared" si="116"/>
        <v/>
      </c>
      <c r="B7438" s="36"/>
      <c r="C7438" s="31"/>
      <c r="D7438" s="31"/>
      <c r="E7438" s="31"/>
      <c r="F7438" s="32"/>
      <c r="G7438" s="33"/>
      <c r="H7438" s="34"/>
      <c r="I7438" s="34"/>
      <c r="J7438" s="34"/>
    </row>
    <row r="7439" spans="1:10" x14ac:dyDescent="0.35">
      <c r="A7439" t="str">
        <f t="shared" si="116"/>
        <v/>
      </c>
      <c r="B7439" s="35"/>
      <c r="C7439" s="27"/>
      <c r="D7439" s="27"/>
      <c r="E7439" s="27"/>
      <c r="F7439" s="28"/>
      <c r="G7439" s="29"/>
      <c r="H7439" s="30"/>
      <c r="I7439" s="30"/>
      <c r="J7439" s="30"/>
    </row>
    <row r="7440" spans="1:10" x14ac:dyDescent="0.35">
      <c r="A7440" t="str">
        <f t="shared" si="116"/>
        <v/>
      </c>
      <c r="B7440" s="36"/>
      <c r="C7440" s="31"/>
      <c r="D7440" s="31"/>
      <c r="E7440" s="31"/>
      <c r="F7440" s="32"/>
      <c r="G7440" s="33"/>
      <c r="H7440" s="34"/>
      <c r="I7440" s="34"/>
      <c r="J7440" s="34"/>
    </row>
    <row r="7441" spans="1:10" x14ac:dyDescent="0.35">
      <c r="A7441" t="str">
        <f t="shared" si="116"/>
        <v/>
      </c>
      <c r="B7441" s="35"/>
      <c r="C7441" s="27"/>
      <c r="D7441" s="27"/>
      <c r="E7441" s="27"/>
      <c r="F7441" s="28"/>
      <c r="G7441" s="29"/>
      <c r="H7441" s="30"/>
      <c r="I7441" s="30"/>
      <c r="J7441" s="30"/>
    </row>
    <row r="7442" spans="1:10" x14ac:dyDescent="0.35">
      <c r="A7442" t="str">
        <f t="shared" si="116"/>
        <v/>
      </c>
      <c r="B7442" s="36"/>
      <c r="C7442" s="31"/>
      <c r="D7442" s="31"/>
      <c r="E7442" s="31"/>
      <c r="F7442" s="32"/>
      <c r="G7442" s="33"/>
      <c r="H7442" s="34"/>
      <c r="I7442" s="34"/>
      <c r="J7442" s="34"/>
    </row>
    <row r="7443" spans="1:10" x14ac:dyDescent="0.35">
      <c r="A7443" t="str">
        <f t="shared" ref="A7443:A7506" si="117">CONCATENATE(B7443,C7443,D7443,E7443)</f>
        <v/>
      </c>
      <c r="B7443" s="35"/>
      <c r="C7443" s="27"/>
      <c r="D7443" s="27"/>
      <c r="E7443" s="27"/>
      <c r="F7443" s="28"/>
      <c r="G7443" s="29"/>
      <c r="H7443" s="30"/>
      <c r="I7443" s="30"/>
      <c r="J7443" s="30"/>
    </row>
    <row r="7444" spans="1:10" x14ac:dyDescent="0.35">
      <c r="A7444" t="str">
        <f t="shared" si="117"/>
        <v/>
      </c>
      <c r="B7444" s="36"/>
      <c r="C7444" s="31"/>
      <c r="D7444" s="31"/>
      <c r="E7444" s="31"/>
      <c r="F7444" s="32"/>
      <c r="G7444" s="33"/>
      <c r="H7444" s="34"/>
      <c r="I7444" s="34"/>
      <c r="J7444" s="34"/>
    </row>
    <row r="7445" spans="1:10" x14ac:dyDescent="0.35">
      <c r="A7445" t="str">
        <f t="shared" si="117"/>
        <v/>
      </c>
      <c r="B7445" s="35"/>
      <c r="C7445" s="27"/>
      <c r="D7445" s="27"/>
      <c r="E7445" s="27"/>
      <c r="F7445" s="28"/>
      <c r="G7445" s="29"/>
      <c r="H7445" s="30"/>
      <c r="I7445" s="30"/>
      <c r="J7445" s="30"/>
    </row>
    <row r="7446" spans="1:10" x14ac:dyDescent="0.35">
      <c r="A7446" t="str">
        <f t="shared" si="117"/>
        <v/>
      </c>
      <c r="B7446" s="36"/>
      <c r="C7446" s="31"/>
      <c r="D7446" s="31"/>
      <c r="E7446" s="31"/>
      <c r="F7446" s="32"/>
      <c r="G7446" s="33"/>
      <c r="H7446" s="34"/>
      <c r="I7446" s="34"/>
      <c r="J7446" s="34"/>
    </row>
    <row r="7447" spans="1:10" x14ac:dyDescent="0.35">
      <c r="A7447" t="str">
        <f t="shared" si="117"/>
        <v/>
      </c>
      <c r="B7447" s="35"/>
      <c r="C7447" s="27"/>
      <c r="D7447" s="27"/>
      <c r="E7447" s="27"/>
      <c r="F7447" s="28"/>
      <c r="G7447" s="29"/>
      <c r="H7447" s="30"/>
      <c r="I7447" s="30"/>
      <c r="J7447" s="30"/>
    </row>
    <row r="7448" spans="1:10" x14ac:dyDescent="0.35">
      <c r="A7448" t="str">
        <f t="shared" si="117"/>
        <v/>
      </c>
      <c r="B7448" s="36"/>
      <c r="C7448" s="31"/>
      <c r="D7448" s="31"/>
      <c r="E7448" s="31"/>
      <c r="F7448" s="32"/>
      <c r="G7448" s="33"/>
      <c r="H7448" s="34"/>
      <c r="I7448" s="34"/>
      <c r="J7448" s="34"/>
    </row>
    <row r="7449" spans="1:10" x14ac:dyDescent="0.35">
      <c r="A7449" t="str">
        <f t="shared" si="117"/>
        <v/>
      </c>
      <c r="B7449" s="35"/>
      <c r="C7449" s="27"/>
      <c r="D7449" s="27"/>
      <c r="E7449" s="27"/>
      <c r="F7449" s="28"/>
      <c r="G7449" s="29"/>
      <c r="H7449" s="30"/>
      <c r="I7449" s="30"/>
      <c r="J7449" s="30"/>
    </row>
    <row r="7450" spans="1:10" x14ac:dyDescent="0.35">
      <c r="A7450" t="str">
        <f t="shared" si="117"/>
        <v/>
      </c>
      <c r="B7450" s="36"/>
      <c r="C7450" s="31"/>
      <c r="D7450" s="31"/>
      <c r="E7450" s="31"/>
      <c r="F7450" s="32"/>
      <c r="G7450" s="33"/>
      <c r="H7450" s="34"/>
      <c r="I7450" s="34"/>
      <c r="J7450" s="34"/>
    </row>
    <row r="7451" spans="1:10" x14ac:dyDescent="0.35">
      <c r="A7451" t="str">
        <f t="shared" si="117"/>
        <v/>
      </c>
      <c r="B7451" s="35"/>
      <c r="C7451" s="27"/>
      <c r="D7451" s="27"/>
      <c r="E7451" s="27"/>
      <c r="F7451" s="28"/>
      <c r="G7451" s="29"/>
      <c r="H7451" s="30"/>
      <c r="I7451" s="30"/>
      <c r="J7451" s="30"/>
    </row>
    <row r="7452" spans="1:10" x14ac:dyDescent="0.35">
      <c r="A7452" t="str">
        <f t="shared" si="117"/>
        <v/>
      </c>
      <c r="B7452" s="36"/>
      <c r="C7452" s="31"/>
      <c r="D7452" s="31"/>
      <c r="E7452" s="31"/>
      <c r="F7452" s="32"/>
      <c r="G7452" s="33"/>
      <c r="H7452" s="34"/>
      <c r="I7452" s="34"/>
      <c r="J7452" s="34"/>
    </row>
    <row r="7453" spans="1:10" x14ac:dyDescent="0.35">
      <c r="A7453" t="str">
        <f t="shared" si="117"/>
        <v/>
      </c>
      <c r="B7453" s="35"/>
      <c r="C7453" s="27"/>
      <c r="D7453" s="27"/>
      <c r="E7453" s="27"/>
      <c r="F7453" s="28"/>
      <c r="G7453" s="29"/>
      <c r="H7453" s="30"/>
      <c r="I7453" s="30"/>
      <c r="J7453" s="30"/>
    </row>
    <row r="7454" spans="1:10" x14ac:dyDescent="0.35">
      <c r="A7454" t="str">
        <f t="shared" si="117"/>
        <v/>
      </c>
      <c r="B7454" s="36"/>
      <c r="C7454" s="31"/>
      <c r="D7454" s="31"/>
      <c r="E7454" s="31"/>
      <c r="F7454" s="32"/>
      <c r="G7454" s="33"/>
      <c r="H7454" s="34"/>
      <c r="I7454" s="34"/>
      <c r="J7454" s="34"/>
    </row>
    <row r="7455" spans="1:10" x14ac:dyDescent="0.35">
      <c r="A7455" t="str">
        <f t="shared" si="117"/>
        <v/>
      </c>
      <c r="B7455" s="35"/>
      <c r="C7455" s="27"/>
      <c r="D7455" s="27"/>
      <c r="E7455" s="27"/>
      <c r="F7455" s="28"/>
      <c r="G7455" s="29"/>
      <c r="H7455" s="30"/>
      <c r="I7455" s="30"/>
      <c r="J7455" s="30"/>
    </row>
    <row r="7456" spans="1:10" x14ac:dyDescent="0.35">
      <c r="A7456" t="str">
        <f t="shared" si="117"/>
        <v/>
      </c>
      <c r="B7456" s="36"/>
      <c r="C7456" s="31"/>
      <c r="D7456" s="31"/>
      <c r="E7456" s="31"/>
      <c r="F7456" s="32"/>
      <c r="G7456" s="33"/>
      <c r="H7456" s="34"/>
      <c r="I7456" s="34"/>
      <c r="J7456" s="34"/>
    </row>
    <row r="7457" spans="1:10" x14ac:dyDescent="0.35">
      <c r="A7457" t="str">
        <f t="shared" si="117"/>
        <v/>
      </c>
      <c r="B7457" s="35"/>
      <c r="C7457" s="27"/>
      <c r="D7457" s="27"/>
      <c r="E7457" s="27"/>
      <c r="F7457" s="28"/>
      <c r="G7457" s="29"/>
      <c r="H7457" s="30"/>
      <c r="I7457" s="30"/>
      <c r="J7457" s="30"/>
    </row>
    <row r="7458" spans="1:10" x14ac:dyDescent="0.35">
      <c r="A7458" t="str">
        <f t="shared" si="117"/>
        <v/>
      </c>
      <c r="B7458" s="36"/>
      <c r="C7458" s="31"/>
      <c r="D7458" s="31"/>
      <c r="E7458" s="31"/>
      <c r="F7458" s="32"/>
      <c r="G7458" s="33"/>
      <c r="H7458" s="34"/>
      <c r="I7458" s="34"/>
      <c r="J7458" s="34"/>
    </row>
    <row r="7459" spans="1:10" x14ac:dyDescent="0.35">
      <c r="A7459" t="str">
        <f t="shared" si="117"/>
        <v/>
      </c>
      <c r="B7459" s="35"/>
      <c r="C7459" s="27"/>
      <c r="D7459" s="27"/>
      <c r="E7459" s="27"/>
      <c r="F7459" s="28"/>
      <c r="G7459" s="29"/>
      <c r="H7459" s="30"/>
      <c r="I7459" s="30"/>
      <c r="J7459" s="30"/>
    </row>
    <row r="7460" spans="1:10" x14ac:dyDescent="0.35">
      <c r="A7460" t="str">
        <f t="shared" si="117"/>
        <v/>
      </c>
      <c r="B7460" s="36"/>
      <c r="C7460" s="31"/>
      <c r="D7460" s="31"/>
      <c r="E7460" s="31"/>
      <c r="F7460" s="32"/>
      <c r="G7460" s="33"/>
      <c r="H7460" s="34"/>
      <c r="I7460" s="34"/>
      <c r="J7460" s="34"/>
    </row>
    <row r="7461" spans="1:10" x14ac:dyDescent="0.35">
      <c r="A7461" t="str">
        <f t="shared" si="117"/>
        <v/>
      </c>
      <c r="B7461" s="35"/>
      <c r="C7461" s="27"/>
      <c r="D7461" s="27"/>
      <c r="E7461" s="27"/>
      <c r="F7461" s="28"/>
      <c r="G7461" s="29"/>
      <c r="H7461" s="30"/>
      <c r="I7461" s="30"/>
      <c r="J7461" s="30"/>
    </row>
    <row r="7462" spans="1:10" x14ac:dyDescent="0.35">
      <c r="A7462" t="str">
        <f t="shared" si="117"/>
        <v/>
      </c>
      <c r="B7462" s="36"/>
      <c r="C7462" s="31"/>
      <c r="D7462" s="31"/>
      <c r="E7462" s="31"/>
      <c r="F7462" s="32"/>
      <c r="G7462" s="33"/>
      <c r="H7462" s="34"/>
      <c r="I7462" s="34"/>
      <c r="J7462" s="34"/>
    </row>
    <row r="7463" spans="1:10" x14ac:dyDescent="0.35">
      <c r="A7463" t="str">
        <f t="shared" si="117"/>
        <v/>
      </c>
      <c r="B7463" s="35"/>
      <c r="C7463" s="27"/>
      <c r="D7463" s="27"/>
      <c r="E7463" s="27"/>
      <c r="F7463" s="28"/>
      <c r="G7463" s="29"/>
      <c r="H7463" s="30"/>
      <c r="I7463" s="30"/>
      <c r="J7463" s="30"/>
    </row>
    <row r="7464" spans="1:10" x14ac:dyDescent="0.35">
      <c r="A7464" t="str">
        <f t="shared" si="117"/>
        <v/>
      </c>
      <c r="B7464" s="36"/>
      <c r="C7464" s="31"/>
      <c r="D7464" s="31"/>
      <c r="E7464" s="31"/>
      <c r="F7464" s="32"/>
      <c r="G7464" s="33"/>
      <c r="H7464" s="34"/>
      <c r="I7464" s="34"/>
      <c r="J7464" s="34"/>
    </row>
    <row r="7465" spans="1:10" x14ac:dyDescent="0.35">
      <c r="A7465" t="str">
        <f t="shared" si="117"/>
        <v/>
      </c>
      <c r="B7465" s="35"/>
      <c r="C7465" s="27"/>
      <c r="D7465" s="27"/>
      <c r="E7465" s="27"/>
      <c r="F7465" s="28"/>
      <c r="G7465" s="29"/>
      <c r="H7465" s="30"/>
      <c r="I7465" s="30"/>
      <c r="J7465" s="30"/>
    </row>
    <row r="7466" spans="1:10" x14ac:dyDescent="0.35">
      <c r="A7466" t="str">
        <f t="shared" si="117"/>
        <v/>
      </c>
      <c r="B7466" s="36"/>
      <c r="C7466" s="31"/>
      <c r="D7466" s="31"/>
      <c r="E7466" s="31"/>
      <c r="F7466" s="32"/>
      <c r="G7466" s="33"/>
      <c r="H7466" s="34"/>
      <c r="I7466" s="34"/>
      <c r="J7466" s="34"/>
    </row>
    <row r="7467" spans="1:10" x14ac:dyDescent="0.35">
      <c r="A7467" t="str">
        <f t="shared" si="117"/>
        <v/>
      </c>
      <c r="B7467" s="35"/>
      <c r="C7467" s="27"/>
      <c r="D7467" s="27"/>
      <c r="E7467" s="27"/>
      <c r="F7467" s="28"/>
      <c r="G7467" s="29"/>
      <c r="H7467" s="30"/>
      <c r="I7467" s="30"/>
      <c r="J7467" s="30"/>
    </row>
    <row r="7468" spans="1:10" x14ac:dyDescent="0.35">
      <c r="A7468" t="str">
        <f t="shared" si="117"/>
        <v/>
      </c>
      <c r="B7468" s="36"/>
      <c r="C7468" s="31"/>
      <c r="D7468" s="31"/>
      <c r="E7468" s="31"/>
      <c r="F7468" s="32"/>
      <c r="G7468" s="33"/>
      <c r="H7468" s="34"/>
      <c r="I7468" s="34"/>
      <c r="J7468" s="34"/>
    </row>
    <row r="7469" spans="1:10" x14ac:dyDescent="0.35">
      <c r="A7469" t="str">
        <f t="shared" si="117"/>
        <v/>
      </c>
      <c r="B7469" s="35"/>
      <c r="C7469" s="27"/>
      <c r="D7469" s="27"/>
      <c r="E7469" s="27"/>
      <c r="F7469" s="28"/>
      <c r="G7469" s="29"/>
      <c r="H7469" s="30"/>
      <c r="I7469" s="30"/>
      <c r="J7469" s="30"/>
    </row>
    <row r="7470" spans="1:10" x14ac:dyDescent="0.35">
      <c r="A7470" t="str">
        <f t="shared" si="117"/>
        <v/>
      </c>
      <c r="B7470" s="36"/>
      <c r="C7470" s="31"/>
      <c r="D7470" s="31"/>
      <c r="E7470" s="31"/>
      <c r="F7470" s="32"/>
      <c r="G7470" s="33"/>
      <c r="H7470" s="34"/>
      <c r="I7470" s="34"/>
      <c r="J7470" s="34"/>
    </row>
    <row r="7471" spans="1:10" x14ac:dyDescent="0.35">
      <c r="A7471" t="str">
        <f t="shared" si="117"/>
        <v/>
      </c>
      <c r="B7471" s="35"/>
      <c r="C7471" s="27"/>
      <c r="D7471" s="27"/>
      <c r="E7471" s="27"/>
      <c r="F7471" s="28"/>
      <c r="G7471" s="29"/>
      <c r="H7471" s="30"/>
      <c r="I7471" s="30"/>
      <c r="J7471" s="30"/>
    </row>
    <row r="7472" spans="1:10" x14ac:dyDescent="0.35">
      <c r="A7472" t="str">
        <f t="shared" si="117"/>
        <v/>
      </c>
      <c r="B7472" s="36"/>
      <c r="C7472" s="31"/>
      <c r="D7472" s="31"/>
      <c r="E7472" s="31"/>
      <c r="F7472" s="32"/>
      <c r="G7472" s="33"/>
      <c r="H7472" s="34"/>
      <c r="I7472" s="34"/>
      <c r="J7472" s="34"/>
    </row>
    <row r="7473" spans="1:10" x14ac:dyDescent="0.35">
      <c r="A7473" t="str">
        <f t="shared" si="117"/>
        <v/>
      </c>
      <c r="B7473" s="35"/>
      <c r="C7473" s="27"/>
      <c r="D7473" s="27"/>
      <c r="E7473" s="27"/>
      <c r="F7473" s="28"/>
      <c r="G7473" s="29"/>
      <c r="H7473" s="30"/>
      <c r="I7473" s="30"/>
      <c r="J7473" s="30"/>
    </row>
    <row r="7474" spans="1:10" x14ac:dyDescent="0.35">
      <c r="A7474" t="str">
        <f t="shared" si="117"/>
        <v/>
      </c>
      <c r="B7474" s="36"/>
      <c r="C7474" s="31"/>
      <c r="D7474" s="31"/>
      <c r="E7474" s="31"/>
      <c r="F7474" s="32"/>
      <c r="G7474" s="33"/>
      <c r="H7474" s="34"/>
      <c r="I7474" s="34"/>
      <c r="J7474" s="34"/>
    </row>
    <row r="7475" spans="1:10" x14ac:dyDescent="0.35">
      <c r="A7475" t="str">
        <f t="shared" si="117"/>
        <v/>
      </c>
      <c r="B7475" s="35"/>
      <c r="C7475" s="27"/>
      <c r="D7475" s="27"/>
      <c r="E7475" s="27"/>
      <c r="F7475" s="28"/>
      <c r="G7475" s="29"/>
      <c r="H7475" s="30"/>
      <c r="I7475" s="30"/>
      <c r="J7475" s="30"/>
    </row>
    <row r="7476" spans="1:10" x14ac:dyDescent="0.35">
      <c r="A7476" t="str">
        <f t="shared" si="117"/>
        <v/>
      </c>
      <c r="B7476" s="36"/>
      <c r="C7476" s="31"/>
      <c r="D7476" s="31"/>
      <c r="E7476" s="31"/>
      <c r="F7476" s="32"/>
      <c r="G7476" s="33"/>
      <c r="H7476" s="34"/>
      <c r="I7476" s="34"/>
      <c r="J7476" s="34"/>
    </row>
    <row r="7477" spans="1:10" x14ac:dyDescent="0.35">
      <c r="A7477" t="str">
        <f t="shared" si="117"/>
        <v/>
      </c>
      <c r="B7477" s="35"/>
      <c r="C7477" s="27"/>
      <c r="D7477" s="27"/>
      <c r="E7477" s="27"/>
      <c r="F7477" s="28"/>
      <c r="G7477" s="29"/>
      <c r="H7477" s="30"/>
      <c r="I7477" s="30"/>
      <c r="J7477" s="30"/>
    </row>
    <row r="7478" spans="1:10" x14ac:dyDescent="0.35">
      <c r="A7478" t="str">
        <f t="shared" si="117"/>
        <v/>
      </c>
      <c r="B7478" s="36"/>
      <c r="C7478" s="31"/>
      <c r="D7478" s="31"/>
      <c r="E7478" s="31"/>
      <c r="F7478" s="32"/>
      <c r="G7478" s="33"/>
      <c r="H7478" s="34"/>
      <c r="I7478" s="34"/>
      <c r="J7478" s="34"/>
    </row>
    <row r="7479" spans="1:10" x14ac:dyDescent="0.35">
      <c r="A7479" t="str">
        <f t="shared" si="117"/>
        <v/>
      </c>
      <c r="B7479" s="35"/>
      <c r="C7479" s="27"/>
      <c r="D7479" s="27"/>
      <c r="E7479" s="27"/>
      <c r="F7479" s="28"/>
      <c r="G7479" s="29"/>
      <c r="H7479" s="30"/>
      <c r="I7479" s="30"/>
      <c r="J7479" s="30"/>
    </row>
    <row r="7480" spans="1:10" x14ac:dyDescent="0.35">
      <c r="A7480" t="str">
        <f t="shared" si="117"/>
        <v/>
      </c>
      <c r="B7480" s="36"/>
      <c r="C7480" s="31"/>
      <c r="D7480" s="31"/>
      <c r="E7480" s="31"/>
      <c r="F7480" s="32"/>
      <c r="G7480" s="33"/>
      <c r="H7480" s="34"/>
      <c r="I7480" s="34"/>
      <c r="J7480" s="34"/>
    </row>
    <row r="7481" spans="1:10" x14ac:dyDescent="0.35">
      <c r="A7481" t="str">
        <f t="shared" si="117"/>
        <v/>
      </c>
      <c r="B7481" s="35"/>
      <c r="C7481" s="27"/>
      <c r="D7481" s="27"/>
      <c r="E7481" s="27"/>
      <c r="F7481" s="28"/>
      <c r="G7481" s="29"/>
      <c r="H7481" s="30"/>
      <c r="I7481" s="30"/>
      <c r="J7481" s="30"/>
    </row>
    <row r="7482" spans="1:10" x14ac:dyDescent="0.35">
      <c r="A7482" t="str">
        <f t="shared" si="117"/>
        <v/>
      </c>
      <c r="B7482" s="36"/>
      <c r="C7482" s="31"/>
      <c r="D7482" s="31"/>
      <c r="E7482" s="31"/>
      <c r="F7482" s="32"/>
      <c r="G7482" s="33"/>
      <c r="H7482" s="34"/>
      <c r="I7482" s="34"/>
      <c r="J7482" s="34"/>
    </row>
    <row r="7483" spans="1:10" x14ac:dyDescent="0.35">
      <c r="A7483" t="str">
        <f t="shared" si="117"/>
        <v/>
      </c>
      <c r="B7483" s="35"/>
      <c r="C7483" s="27"/>
      <c r="D7483" s="27"/>
      <c r="E7483" s="27"/>
      <c r="F7483" s="28"/>
      <c r="G7483" s="29"/>
      <c r="H7483" s="30"/>
      <c r="I7483" s="30"/>
      <c r="J7483" s="30"/>
    </row>
    <row r="7484" spans="1:10" x14ac:dyDescent="0.35">
      <c r="A7484" t="str">
        <f t="shared" si="117"/>
        <v/>
      </c>
      <c r="B7484" s="36"/>
      <c r="C7484" s="31"/>
      <c r="D7484" s="31"/>
      <c r="E7484" s="31"/>
      <c r="F7484" s="32"/>
      <c r="G7484" s="33"/>
      <c r="H7484" s="34"/>
      <c r="I7484" s="34"/>
      <c r="J7484" s="34"/>
    </row>
    <row r="7485" spans="1:10" x14ac:dyDescent="0.35">
      <c r="A7485" t="str">
        <f t="shared" si="117"/>
        <v/>
      </c>
      <c r="B7485" s="35"/>
      <c r="C7485" s="27"/>
      <c r="D7485" s="27"/>
      <c r="E7485" s="27"/>
      <c r="F7485" s="28"/>
      <c r="G7485" s="29"/>
      <c r="H7485" s="30"/>
      <c r="I7485" s="30"/>
      <c r="J7485" s="30"/>
    </row>
    <row r="7486" spans="1:10" x14ac:dyDescent="0.35">
      <c r="A7486" t="str">
        <f t="shared" si="117"/>
        <v/>
      </c>
      <c r="B7486" s="36"/>
      <c r="C7486" s="31"/>
      <c r="D7486" s="31"/>
      <c r="E7486" s="31"/>
      <c r="F7486" s="32"/>
      <c r="G7486" s="33"/>
      <c r="H7486" s="34"/>
      <c r="I7486" s="34"/>
      <c r="J7486" s="34"/>
    </row>
    <row r="7487" spans="1:10" x14ac:dyDescent="0.35">
      <c r="A7487" t="str">
        <f t="shared" si="117"/>
        <v/>
      </c>
      <c r="B7487" s="35"/>
      <c r="C7487" s="27"/>
      <c r="D7487" s="27"/>
      <c r="E7487" s="27"/>
      <c r="F7487" s="28"/>
      <c r="G7487" s="29"/>
      <c r="H7487" s="30"/>
      <c r="I7487" s="30"/>
      <c r="J7487" s="30"/>
    </row>
    <row r="7488" spans="1:10" x14ac:dyDescent="0.35">
      <c r="A7488" t="str">
        <f t="shared" si="117"/>
        <v/>
      </c>
      <c r="B7488" s="36"/>
      <c r="C7488" s="31"/>
      <c r="D7488" s="31"/>
      <c r="E7488" s="31"/>
      <c r="F7488" s="32"/>
      <c r="G7488" s="33"/>
      <c r="H7488" s="34"/>
      <c r="I7488" s="34"/>
      <c r="J7488" s="34"/>
    </row>
    <row r="7489" spans="1:10" x14ac:dyDescent="0.35">
      <c r="A7489" t="str">
        <f t="shared" si="117"/>
        <v/>
      </c>
      <c r="B7489" s="35"/>
      <c r="C7489" s="27"/>
      <c r="D7489" s="27"/>
      <c r="E7489" s="27"/>
      <c r="F7489" s="28"/>
      <c r="G7489" s="29"/>
      <c r="H7489" s="30"/>
      <c r="I7489" s="30"/>
      <c r="J7489" s="30"/>
    </row>
    <row r="7490" spans="1:10" x14ac:dyDescent="0.35">
      <c r="A7490" t="str">
        <f t="shared" si="117"/>
        <v/>
      </c>
      <c r="B7490" s="36"/>
      <c r="C7490" s="31"/>
      <c r="D7490" s="31"/>
      <c r="E7490" s="31"/>
      <c r="F7490" s="32"/>
      <c r="G7490" s="33"/>
      <c r="H7490" s="34"/>
      <c r="I7490" s="34"/>
      <c r="J7490" s="34"/>
    </row>
    <row r="7491" spans="1:10" x14ac:dyDescent="0.35">
      <c r="A7491" t="str">
        <f t="shared" si="117"/>
        <v/>
      </c>
      <c r="B7491" s="35"/>
      <c r="C7491" s="27"/>
      <c r="D7491" s="27"/>
      <c r="E7491" s="27"/>
      <c r="F7491" s="28"/>
      <c r="G7491" s="29"/>
      <c r="H7491" s="30"/>
      <c r="I7491" s="30"/>
      <c r="J7491" s="30"/>
    </row>
    <row r="7492" spans="1:10" x14ac:dyDescent="0.35">
      <c r="A7492" t="str">
        <f t="shared" si="117"/>
        <v/>
      </c>
      <c r="B7492" s="36"/>
      <c r="C7492" s="31"/>
      <c r="D7492" s="31"/>
      <c r="E7492" s="31"/>
      <c r="F7492" s="32"/>
      <c r="G7492" s="33"/>
      <c r="H7492" s="34"/>
      <c r="I7492" s="34"/>
      <c r="J7492" s="34"/>
    </row>
    <row r="7493" spans="1:10" x14ac:dyDescent="0.35">
      <c r="A7493" t="str">
        <f t="shared" si="117"/>
        <v/>
      </c>
      <c r="B7493" s="35"/>
      <c r="C7493" s="27"/>
      <c r="D7493" s="27"/>
      <c r="E7493" s="27"/>
      <c r="F7493" s="28"/>
      <c r="G7493" s="29"/>
      <c r="H7493" s="30"/>
      <c r="I7493" s="30"/>
      <c r="J7493" s="30"/>
    </row>
    <row r="7494" spans="1:10" x14ac:dyDescent="0.35">
      <c r="A7494" t="str">
        <f t="shared" si="117"/>
        <v/>
      </c>
      <c r="B7494" s="36"/>
      <c r="C7494" s="31"/>
      <c r="D7494" s="31"/>
      <c r="E7494" s="31"/>
      <c r="F7494" s="32"/>
      <c r="G7494" s="33"/>
      <c r="H7494" s="34"/>
      <c r="I7494" s="34"/>
      <c r="J7494" s="34"/>
    </row>
    <row r="7495" spans="1:10" x14ac:dyDescent="0.35">
      <c r="A7495" t="str">
        <f t="shared" si="117"/>
        <v/>
      </c>
      <c r="B7495" s="35"/>
      <c r="C7495" s="27"/>
      <c r="D7495" s="27"/>
      <c r="E7495" s="27"/>
      <c r="F7495" s="28"/>
      <c r="G7495" s="29"/>
      <c r="H7495" s="30"/>
      <c r="I7495" s="30"/>
      <c r="J7495" s="30"/>
    </row>
    <row r="7496" spans="1:10" x14ac:dyDescent="0.35">
      <c r="A7496" t="str">
        <f t="shared" si="117"/>
        <v/>
      </c>
      <c r="B7496" s="36"/>
      <c r="C7496" s="31"/>
      <c r="D7496" s="31"/>
      <c r="E7496" s="31"/>
      <c r="F7496" s="32"/>
      <c r="G7496" s="33"/>
      <c r="H7496" s="34"/>
      <c r="I7496" s="34"/>
      <c r="J7496" s="34"/>
    </row>
    <row r="7497" spans="1:10" x14ac:dyDescent="0.35">
      <c r="A7497" t="str">
        <f t="shared" si="117"/>
        <v/>
      </c>
      <c r="B7497" s="35"/>
      <c r="C7497" s="27"/>
      <c r="D7497" s="27"/>
      <c r="E7497" s="27"/>
      <c r="F7497" s="28"/>
      <c r="G7497" s="29"/>
      <c r="H7497" s="30"/>
      <c r="I7497" s="30"/>
      <c r="J7497" s="30"/>
    </row>
    <row r="7498" spans="1:10" x14ac:dyDescent="0.35">
      <c r="A7498" t="str">
        <f t="shared" si="117"/>
        <v/>
      </c>
      <c r="B7498" s="36"/>
      <c r="C7498" s="31"/>
      <c r="D7498" s="31"/>
      <c r="E7498" s="31"/>
      <c r="F7498" s="32"/>
      <c r="G7498" s="33"/>
      <c r="H7498" s="34"/>
      <c r="I7498" s="34"/>
      <c r="J7498" s="34"/>
    </row>
    <row r="7499" spans="1:10" x14ac:dyDescent="0.35">
      <c r="A7499" t="str">
        <f t="shared" si="117"/>
        <v/>
      </c>
      <c r="B7499" s="35"/>
      <c r="C7499" s="27"/>
      <c r="D7499" s="27"/>
      <c r="E7499" s="27"/>
      <c r="F7499" s="28"/>
      <c r="G7499" s="29"/>
      <c r="H7499" s="30"/>
      <c r="I7499" s="30"/>
      <c r="J7499" s="30"/>
    </row>
    <row r="7500" spans="1:10" x14ac:dyDescent="0.35">
      <c r="A7500" t="str">
        <f t="shared" si="117"/>
        <v/>
      </c>
      <c r="B7500" s="36"/>
      <c r="C7500" s="31"/>
      <c r="D7500" s="31"/>
      <c r="E7500" s="31"/>
      <c r="F7500" s="32"/>
      <c r="G7500" s="33"/>
      <c r="H7500" s="34"/>
      <c r="I7500" s="34"/>
      <c r="J7500" s="34"/>
    </row>
    <row r="7501" spans="1:10" x14ac:dyDescent="0.35">
      <c r="A7501" t="str">
        <f t="shared" si="117"/>
        <v/>
      </c>
      <c r="B7501" s="35"/>
      <c r="C7501" s="27"/>
      <c r="D7501" s="27"/>
      <c r="E7501" s="27"/>
      <c r="F7501" s="28"/>
      <c r="G7501" s="29"/>
      <c r="H7501" s="30"/>
      <c r="I7501" s="30"/>
      <c r="J7501" s="30"/>
    </row>
    <row r="7502" spans="1:10" x14ac:dyDescent="0.35">
      <c r="A7502" t="str">
        <f t="shared" si="117"/>
        <v/>
      </c>
      <c r="B7502" s="36"/>
      <c r="C7502" s="31"/>
      <c r="D7502" s="31"/>
      <c r="E7502" s="31"/>
      <c r="F7502" s="32"/>
      <c r="G7502" s="33"/>
      <c r="H7502" s="34"/>
      <c r="I7502" s="34"/>
      <c r="J7502" s="34"/>
    </row>
    <row r="7503" spans="1:10" x14ac:dyDescent="0.35">
      <c r="A7503" t="str">
        <f t="shared" si="117"/>
        <v/>
      </c>
      <c r="B7503" s="35"/>
      <c r="C7503" s="27"/>
      <c r="D7503" s="27"/>
      <c r="E7503" s="27"/>
      <c r="F7503" s="28"/>
      <c r="G7503" s="29"/>
      <c r="H7503" s="30"/>
      <c r="I7503" s="30"/>
      <c r="J7503" s="30"/>
    </row>
    <row r="7504" spans="1:10" x14ac:dyDescent="0.35">
      <c r="A7504" t="str">
        <f t="shared" si="117"/>
        <v/>
      </c>
      <c r="B7504" s="36"/>
      <c r="C7504" s="31"/>
      <c r="D7504" s="31"/>
      <c r="E7504" s="31"/>
      <c r="F7504" s="32"/>
      <c r="G7504" s="33"/>
      <c r="H7504" s="34"/>
      <c r="I7504" s="34"/>
      <c r="J7504" s="34"/>
    </row>
    <row r="7505" spans="1:10" x14ac:dyDescent="0.35">
      <c r="A7505" t="str">
        <f t="shared" si="117"/>
        <v/>
      </c>
      <c r="B7505" s="35"/>
      <c r="C7505" s="27"/>
      <c r="D7505" s="27"/>
      <c r="E7505" s="27"/>
      <c r="F7505" s="28"/>
      <c r="G7505" s="29"/>
      <c r="H7505" s="30"/>
      <c r="I7505" s="30"/>
      <c r="J7505" s="30"/>
    </row>
    <row r="7506" spans="1:10" x14ac:dyDescent="0.35">
      <c r="A7506" t="str">
        <f t="shared" si="117"/>
        <v/>
      </c>
      <c r="B7506" s="36"/>
      <c r="C7506" s="31"/>
      <c r="D7506" s="31"/>
      <c r="E7506" s="31"/>
      <c r="F7506" s="32"/>
      <c r="G7506" s="33"/>
      <c r="H7506" s="34"/>
      <c r="I7506" s="34"/>
      <c r="J7506" s="34"/>
    </row>
    <row r="7507" spans="1:10" x14ac:dyDescent="0.35">
      <c r="A7507" t="str">
        <f t="shared" ref="A7507:A7570" si="118">CONCATENATE(B7507,C7507,D7507,E7507)</f>
        <v/>
      </c>
      <c r="B7507" s="35"/>
      <c r="C7507" s="27"/>
      <c r="D7507" s="27"/>
      <c r="E7507" s="27"/>
      <c r="F7507" s="28"/>
      <c r="G7507" s="29"/>
      <c r="H7507" s="30"/>
      <c r="I7507" s="30"/>
      <c r="J7507" s="30"/>
    </row>
    <row r="7508" spans="1:10" x14ac:dyDescent="0.35">
      <c r="A7508" t="str">
        <f t="shared" si="118"/>
        <v/>
      </c>
      <c r="B7508" s="36"/>
      <c r="C7508" s="31"/>
      <c r="D7508" s="31"/>
      <c r="E7508" s="31"/>
      <c r="F7508" s="32"/>
      <c r="G7508" s="33"/>
      <c r="H7508" s="34"/>
      <c r="I7508" s="34"/>
      <c r="J7508" s="34"/>
    </row>
    <row r="7509" spans="1:10" x14ac:dyDescent="0.35">
      <c r="A7509" t="str">
        <f t="shared" si="118"/>
        <v/>
      </c>
      <c r="B7509" s="35"/>
      <c r="C7509" s="27"/>
      <c r="D7509" s="27"/>
      <c r="E7509" s="27"/>
      <c r="F7509" s="28"/>
      <c r="G7509" s="29"/>
      <c r="H7509" s="30"/>
      <c r="I7509" s="30"/>
      <c r="J7509" s="30"/>
    </row>
    <row r="7510" spans="1:10" x14ac:dyDescent="0.35">
      <c r="A7510" t="str">
        <f t="shared" si="118"/>
        <v/>
      </c>
      <c r="B7510" s="36"/>
      <c r="C7510" s="31"/>
      <c r="D7510" s="31"/>
      <c r="E7510" s="31"/>
      <c r="F7510" s="32"/>
      <c r="G7510" s="33"/>
      <c r="H7510" s="34"/>
      <c r="I7510" s="34"/>
      <c r="J7510" s="34"/>
    </row>
    <row r="7511" spans="1:10" x14ac:dyDescent="0.35">
      <c r="A7511" t="str">
        <f t="shared" si="118"/>
        <v/>
      </c>
      <c r="B7511" s="35"/>
      <c r="C7511" s="27"/>
      <c r="D7511" s="27"/>
      <c r="E7511" s="27"/>
      <c r="F7511" s="28"/>
      <c r="G7511" s="29"/>
      <c r="H7511" s="30"/>
      <c r="I7511" s="30"/>
      <c r="J7511" s="30"/>
    </row>
    <row r="7512" spans="1:10" x14ac:dyDescent="0.35">
      <c r="A7512" t="str">
        <f t="shared" si="118"/>
        <v/>
      </c>
      <c r="B7512" s="36"/>
      <c r="C7512" s="31"/>
      <c r="D7512" s="31"/>
      <c r="E7512" s="31"/>
      <c r="F7512" s="32"/>
      <c r="G7512" s="33"/>
      <c r="H7512" s="34"/>
      <c r="I7512" s="34"/>
      <c r="J7512" s="34"/>
    </row>
    <row r="7513" spans="1:10" x14ac:dyDescent="0.35">
      <c r="A7513" t="str">
        <f t="shared" si="118"/>
        <v/>
      </c>
      <c r="B7513" s="35"/>
      <c r="C7513" s="27"/>
      <c r="D7513" s="27"/>
      <c r="E7513" s="27"/>
      <c r="F7513" s="28"/>
      <c r="G7513" s="29"/>
      <c r="H7513" s="30"/>
      <c r="I7513" s="30"/>
      <c r="J7513" s="30"/>
    </row>
    <row r="7514" spans="1:10" x14ac:dyDescent="0.35">
      <c r="A7514" t="str">
        <f t="shared" si="118"/>
        <v/>
      </c>
      <c r="B7514" s="36"/>
      <c r="C7514" s="31"/>
      <c r="D7514" s="31"/>
      <c r="E7514" s="31"/>
      <c r="F7514" s="32"/>
      <c r="G7514" s="33"/>
      <c r="H7514" s="34"/>
      <c r="I7514" s="34"/>
      <c r="J7514" s="34"/>
    </row>
    <row r="7515" spans="1:10" x14ac:dyDescent="0.35">
      <c r="A7515" t="str">
        <f t="shared" si="118"/>
        <v/>
      </c>
      <c r="B7515" s="35"/>
      <c r="C7515" s="27"/>
      <c r="D7515" s="27"/>
      <c r="E7515" s="27"/>
      <c r="F7515" s="28"/>
      <c r="G7515" s="29"/>
      <c r="H7515" s="30"/>
      <c r="I7515" s="30"/>
      <c r="J7515" s="30"/>
    </row>
    <row r="7516" spans="1:10" x14ac:dyDescent="0.35">
      <c r="A7516" t="str">
        <f t="shared" si="118"/>
        <v/>
      </c>
      <c r="B7516" s="36"/>
      <c r="C7516" s="31"/>
      <c r="D7516" s="31"/>
      <c r="E7516" s="31"/>
      <c r="F7516" s="32"/>
      <c r="G7516" s="33"/>
      <c r="H7516" s="34"/>
      <c r="I7516" s="34"/>
      <c r="J7516" s="34"/>
    </row>
    <row r="7517" spans="1:10" x14ac:dyDescent="0.35">
      <c r="A7517" t="str">
        <f t="shared" si="118"/>
        <v/>
      </c>
      <c r="B7517" s="35"/>
      <c r="C7517" s="27"/>
      <c r="D7517" s="27"/>
      <c r="E7517" s="27"/>
      <c r="F7517" s="28"/>
      <c r="G7517" s="29"/>
      <c r="H7517" s="30"/>
      <c r="I7517" s="30"/>
      <c r="J7517" s="30"/>
    </row>
    <row r="7518" spans="1:10" x14ac:dyDescent="0.35">
      <c r="A7518" t="str">
        <f t="shared" si="118"/>
        <v/>
      </c>
      <c r="B7518" s="36"/>
      <c r="C7518" s="31"/>
      <c r="D7518" s="31"/>
      <c r="E7518" s="31"/>
      <c r="F7518" s="32"/>
      <c r="G7518" s="33"/>
      <c r="H7518" s="34"/>
      <c r="I7518" s="34"/>
      <c r="J7518" s="34"/>
    </row>
    <row r="7519" spans="1:10" x14ac:dyDescent="0.35">
      <c r="A7519" t="str">
        <f t="shared" si="118"/>
        <v/>
      </c>
      <c r="B7519" s="35"/>
      <c r="C7519" s="27"/>
      <c r="D7519" s="27"/>
      <c r="E7519" s="27"/>
      <c r="F7519" s="28"/>
      <c r="G7519" s="29"/>
      <c r="H7519" s="30"/>
      <c r="I7519" s="30"/>
      <c r="J7519" s="30"/>
    </row>
    <row r="7520" spans="1:10" x14ac:dyDescent="0.35">
      <c r="A7520" t="str">
        <f t="shared" si="118"/>
        <v/>
      </c>
      <c r="B7520" s="36"/>
      <c r="C7520" s="31"/>
      <c r="D7520" s="31"/>
      <c r="E7520" s="31"/>
      <c r="F7520" s="32"/>
      <c r="G7520" s="33"/>
      <c r="H7520" s="34"/>
      <c r="I7520" s="34"/>
      <c r="J7520" s="34"/>
    </row>
    <row r="7521" spans="1:10" x14ac:dyDescent="0.35">
      <c r="A7521" t="str">
        <f t="shared" si="118"/>
        <v/>
      </c>
      <c r="B7521" s="35"/>
      <c r="C7521" s="27"/>
      <c r="D7521" s="27"/>
      <c r="E7521" s="27"/>
      <c r="F7521" s="28"/>
      <c r="G7521" s="29"/>
      <c r="H7521" s="30"/>
      <c r="I7521" s="30"/>
      <c r="J7521" s="30"/>
    </row>
    <row r="7522" spans="1:10" x14ac:dyDescent="0.35">
      <c r="A7522" t="str">
        <f t="shared" si="118"/>
        <v/>
      </c>
      <c r="B7522" s="36"/>
      <c r="C7522" s="31"/>
      <c r="D7522" s="31"/>
      <c r="E7522" s="31"/>
      <c r="F7522" s="32"/>
      <c r="G7522" s="33"/>
      <c r="H7522" s="34"/>
      <c r="I7522" s="34"/>
      <c r="J7522" s="34"/>
    </row>
    <row r="7523" spans="1:10" x14ac:dyDescent="0.35">
      <c r="A7523" t="str">
        <f t="shared" si="118"/>
        <v/>
      </c>
      <c r="B7523" s="35"/>
      <c r="C7523" s="27"/>
      <c r="D7523" s="27"/>
      <c r="E7523" s="27"/>
      <c r="F7523" s="28"/>
      <c r="G7523" s="29"/>
      <c r="H7523" s="30"/>
      <c r="I7523" s="30"/>
      <c r="J7523" s="30"/>
    </row>
    <row r="7524" spans="1:10" x14ac:dyDescent="0.35">
      <c r="A7524" t="str">
        <f t="shared" si="118"/>
        <v/>
      </c>
      <c r="B7524" s="36"/>
      <c r="C7524" s="31"/>
      <c r="D7524" s="31"/>
      <c r="E7524" s="31"/>
      <c r="F7524" s="32"/>
      <c r="G7524" s="33"/>
      <c r="H7524" s="34"/>
      <c r="I7524" s="34"/>
      <c r="J7524" s="34"/>
    </row>
    <row r="7525" spans="1:10" x14ac:dyDescent="0.35">
      <c r="A7525" t="str">
        <f t="shared" si="118"/>
        <v/>
      </c>
      <c r="B7525" s="35"/>
      <c r="C7525" s="27"/>
      <c r="D7525" s="27"/>
      <c r="E7525" s="27"/>
      <c r="F7525" s="28"/>
      <c r="G7525" s="29"/>
      <c r="H7525" s="30"/>
      <c r="I7525" s="30"/>
      <c r="J7525" s="30"/>
    </row>
    <row r="7526" spans="1:10" x14ac:dyDescent="0.35">
      <c r="A7526" t="str">
        <f t="shared" si="118"/>
        <v/>
      </c>
      <c r="B7526" s="36"/>
      <c r="C7526" s="31"/>
      <c r="D7526" s="31"/>
      <c r="E7526" s="31"/>
      <c r="F7526" s="32"/>
      <c r="G7526" s="33"/>
      <c r="H7526" s="34"/>
      <c r="I7526" s="34"/>
      <c r="J7526" s="34"/>
    </row>
    <row r="7527" spans="1:10" x14ac:dyDescent="0.35">
      <c r="A7527" t="str">
        <f t="shared" si="118"/>
        <v/>
      </c>
      <c r="B7527" s="35"/>
      <c r="C7527" s="27"/>
      <c r="D7527" s="27"/>
      <c r="E7527" s="27"/>
      <c r="F7527" s="28"/>
      <c r="G7527" s="29"/>
      <c r="H7527" s="30"/>
      <c r="I7527" s="30"/>
      <c r="J7527" s="30"/>
    </row>
    <row r="7528" spans="1:10" x14ac:dyDescent="0.35">
      <c r="A7528" t="str">
        <f t="shared" si="118"/>
        <v/>
      </c>
      <c r="B7528" s="36"/>
      <c r="C7528" s="31"/>
      <c r="D7528" s="31"/>
      <c r="E7528" s="31"/>
      <c r="F7528" s="32"/>
      <c r="G7528" s="33"/>
      <c r="H7528" s="34"/>
      <c r="I7528" s="34"/>
      <c r="J7528" s="34"/>
    </row>
    <row r="7529" spans="1:10" x14ac:dyDescent="0.35">
      <c r="A7529" t="str">
        <f t="shared" si="118"/>
        <v/>
      </c>
      <c r="B7529" s="35"/>
      <c r="C7529" s="27"/>
      <c r="D7529" s="27"/>
      <c r="E7529" s="27"/>
      <c r="F7529" s="28"/>
      <c r="G7529" s="29"/>
      <c r="H7529" s="30"/>
      <c r="I7529" s="30"/>
      <c r="J7529" s="30"/>
    </row>
    <row r="7530" spans="1:10" x14ac:dyDescent="0.35">
      <c r="A7530" t="str">
        <f t="shared" si="118"/>
        <v/>
      </c>
      <c r="B7530" s="36"/>
      <c r="C7530" s="31"/>
      <c r="D7530" s="31"/>
      <c r="E7530" s="31"/>
      <c r="F7530" s="32"/>
      <c r="G7530" s="33"/>
      <c r="H7530" s="34"/>
      <c r="I7530" s="34"/>
      <c r="J7530" s="34"/>
    </row>
    <row r="7531" spans="1:10" x14ac:dyDescent="0.35">
      <c r="A7531" t="str">
        <f t="shared" si="118"/>
        <v/>
      </c>
      <c r="B7531" s="35"/>
      <c r="C7531" s="27"/>
      <c r="D7531" s="27"/>
      <c r="E7531" s="27"/>
      <c r="F7531" s="28"/>
      <c r="G7531" s="29"/>
      <c r="H7531" s="30"/>
      <c r="I7531" s="30"/>
      <c r="J7531" s="30"/>
    </row>
    <row r="7532" spans="1:10" x14ac:dyDescent="0.35">
      <c r="A7532" t="str">
        <f t="shared" si="118"/>
        <v/>
      </c>
      <c r="B7532" s="36"/>
      <c r="C7532" s="31"/>
      <c r="D7532" s="31"/>
      <c r="E7532" s="31"/>
      <c r="F7532" s="32"/>
      <c r="G7532" s="33"/>
      <c r="H7532" s="34"/>
      <c r="I7532" s="34"/>
      <c r="J7532" s="34"/>
    </row>
    <row r="7533" spans="1:10" x14ac:dyDescent="0.35">
      <c r="A7533" t="str">
        <f t="shared" si="118"/>
        <v/>
      </c>
      <c r="B7533" s="35"/>
      <c r="C7533" s="27"/>
      <c r="D7533" s="27"/>
      <c r="E7533" s="27"/>
      <c r="F7533" s="28"/>
      <c r="G7533" s="29"/>
      <c r="H7533" s="30"/>
      <c r="I7533" s="30"/>
      <c r="J7533" s="30"/>
    </row>
    <row r="7534" spans="1:10" x14ac:dyDescent="0.35">
      <c r="A7534" t="str">
        <f t="shared" si="118"/>
        <v/>
      </c>
      <c r="B7534" s="36"/>
      <c r="C7534" s="31"/>
      <c r="D7534" s="31"/>
      <c r="E7534" s="31"/>
      <c r="F7534" s="32"/>
      <c r="G7534" s="33"/>
      <c r="H7534" s="34"/>
      <c r="I7534" s="34"/>
      <c r="J7534" s="34"/>
    </row>
    <row r="7535" spans="1:10" x14ac:dyDescent="0.35">
      <c r="A7535" t="str">
        <f t="shared" si="118"/>
        <v/>
      </c>
      <c r="B7535" s="35"/>
      <c r="C7535" s="27"/>
      <c r="D7535" s="27"/>
      <c r="E7535" s="27"/>
      <c r="F7535" s="28"/>
      <c r="G7535" s="29"/>
      <c r="H7535" s="30"/>
      <c r="I7535" s="30"/>
      <c r="J7535" s="30"/>
    </row>
    <row r="7536" spans="1:10" x14ac:dyDescent="0.35">
      <c r="A7536" t="str">
        <f t="shared" si="118"/>
        <v/>
      </c>
      <c r="B7536" s="36"/>
      <c r="C7536" s="31"/>
      <c r="D7536" s="31"/>
      <c r="E7536" s="31"/>
      <c r="F7536" s="32"/>
      <c r="G7536" s="33"/>
      <c r="H7536" s="34"/>
      <c r="I7536" s="34"/>
      <c r="J7536" s="34"/>
    </row>
    <row r="7537" spans="1:10" x14ac:dyDescent="0.35">
      <c r="A7537" t="str">
        <f t="shared" si="118"/>
        <v/>
      </c>
      <c r="B7537" s="35"/>
      <c r="C7537" s="27"/>
      <c r="D7537" s="27"/>
      <c r="E7537" s="27"/>
      <c r="F7537" s="28"/>
      <c r="G7537" s="29"/>
      <c r="H7537" s="30"/>
      <c r="I7537" s="30"/>
      <c r="J7537" s="30"/>
    </row>
    <row r="7538" spans="1:10" x14ac:dyDescent="0.35">
      <c r="A7538" t="str">
        <f t="shared" si="118"/>
        <v/>
      </c>
      <c r="B7538" s="36"/>
      <c r="C7538" s="31"/>
      <c r="D7538" s="31"/>
      <c r="E7538" s="31"/>
      <c r="F7538" s="32"/>
      <c r="G7538" s="33"/>
      <c r="H7538" s="34"/>
      <c r="I7538" s="34"/>
      <c r="J7538" s="34"/>
    </row>
    <row r="7539" spans="1:10" x14ac:dyDescent="0.35">
      <c r="A7539" t="str">
        <f t="shared" si="118"/>
        <v/>
      </c>
      <c r="B7539" s="35"/>
      <c r="C7539" s="27"/>
      <c r="D7539" s="27"/>
      <c r="E7539" s="27"/>
      <c r="F7539" s="28"/>
      <c r="G7539" s="29"/>
      <c r="H7539" s="30"/>
      <c r="I7539" s="30"/>
      <c r="J7539" s="30"/>
    </row>
    <row r="7540" spans="1:10" x14ac:dyDescent="0.35">
      <c r="A7540" t="str">
        <f t="shared" si="118"/>
        <v/>
      </c>
      <c r="B7540" s="36"/>
      <c r="C7540" s="31"/>
      <c r="D7540" s="31"/>
      <c r="E7540" s="31"/>
      <c r="F7540" s="32"/>
      <c r="G7540" s="33"/>
      <c r="H7540" s="34"/>
      <c r="I7540" s="34"/>
      <c r="J7540" s="34"/>
    </row>
    <row r="7541" spans="1:10" x14ac:dyDescent="0.35">
      <c r="A7541" t="str">
        <f t="shared" si="118"/>
        <v/>
      </c>
      <c r="B7541" s="35"/>
      <c r="C7541" s="27"/>
      <c r="D7541" s="27"/>
      <c r="E7541" s="27"/>
      <c r="F7541" s="28"/>
      <c r="G7541" s="29"/>
      <c r="H7541" s="30"/>
      <c r="I7541" s="30"/>
      <c r="J7541" s="30"/>
    </row>
    <row r="7542" spans="1:10" x14ac:dyDescent="0.35">
      <c r="A7542" t="str">
        <f t="shared" si="118"/>
        <v/>
      </c>
      <c r="B7542" s="36"/>
      <c r="C7542" s="31"/>
      <c r="D7542" s="31"/>
      <c r="E7542" s="31"/>
      <c r="F7542" s="32"/>
      <c r="G7542" s="33"/>
      <c r="H7542" s="34"/>
      <c r="I7542" s="34"/>
      <c r="J7542" s="34"/>
    </row>
    <row r="7543" spans="1:10" x14ac:dyDescent="0.35">
      <c r="A7543" t="str">
        <f t="shared" si="118"/>
        <v/>
      </c>
      <c r="B7543" s="35"/>
      <c r="C7543" s="27"/>
      <c r="D7543" s="27"/>
      <c r="E7543" s="27"/>
      <c r="F7543" s="28"/>
      <c r="G7543" s="29"/>
      <c r="H7543" s="30"/>
      <c r="I7543" s="30"/>
      <c r="J7543" s="30"/>
    </row>
    <row r="7544" spans="1:10" x14ac:dyDescent="0.35">
      <c r="A7544" t="str">
        <f t="shared" si="118"/>
        <v/>
      </c>
      <c r="B7544" s="36"/>
      <c r="C7544" s="31"/>
      <c r="D7544" s="31"/>
      <c r="E7544" s="31"/>
      <c r="F7544" s="32"/>
      <c r="G7544" s="33"/>
      <c r="H7544" s="34"/>
      <c r="I7544" s="34"/>
      <c r="J7544" s="34"/>
    </row>
    <row r="7545" spans="1:10" x14ac:dyDescent="0.35">
      <c r="A7545" t="str">
        <f t="shared" si="118"/>
        <v/>
      </c>
      <c r="B7545" s="35"/>
      <c r="C7545" s="27"/>
      <c r="D7545" s="27"/>
      <c r="E7545" s="27"/>
      <c r="F7545" s="28"/>
      <c r="G7545" s="29"/>
      <c r="H7545" s="30"/>
      <c r="I7545" s="30"/>
      <c r="J7545" s="30"/>
    </row>
    <row r="7546" spans="1:10" x14ac:dyDescent="0.35">
      <c r="A7546" t="str">
        <f t="shared" si="118"/>
        <v/>
      </c>
      <c r="B7546" s="36"/>
      <c r="C7546" s="31"/>
      <c r="D7546" s="31"/>
      <c r="E7546" s="31"/>
      <c r="F7546" s="32"/>
      <c r="G7546" s="33"/>
      <c r="H7546" s="34"/>
      <c r="I7546" s="34"/>
      <c r="J7546" s="34"/>
    </row>
    <row r="7547" spans="1:10" x14ac:dyDescent="0.35">
      <c r="A7547" t="str">
        <f t="shared" si="118"/>
        <v/>
      </c>
      <c r="B7547" s="35"/>
      <c r="C7547" s="27"/>
      <c r="D7547" s="27"/>
      <c r="E7547" s="27"/>
      <c r="F7547" s="28"/>
      <c r="G7547" s="29"/>
      <c r="H7547" s="30"/>
      <c r="I7547" s="30"/>
      <c r="J7547" s="30"/>
    </row>
    <row r="7548" spans="1:10" x14ac:dyDescent="0.35">
      <c r="A7548" t="str">
        <f t="shared" si="118"/>
        <v/>
      </c>
      <c r="B7548" s="36"/>
      <c r="C7548" s="31"/>
      <c r="D7548" s="31"/>
      <c r="E7548" s="31"/>
      <c r="F7548" s="32"/>
      <c r="G7548" s="33"/>
      <c r="H7548" s="34"/>
      <c r="I7548" s="34"/>
      <c r="J7548" s="34"/>
    </row>
    <row r="7549" spans="1:10" x14ac:dyDescent="0.35">
      <c r="A7549" t="str">
        <f t="shared" si="118"/>
        <v/>
      </c>
      <c r="B7549" s="35"/>
      <c r="C7549" s="27"/>
      <c r="D7549" s="27"/>
      <c r="E7549" s="27"/>
      <c r="F7549" s="28"/>
      <c r="G7549" s="29"/>
      <c r="H7549" s="30"/>
      <c r="I7549" s="30"/>
      <c r="J7549" s="30"/>
    </row>
    <row r="7550" spans="1:10" x14ac:dyDescent="0.35">
      <c r="A7550" t="str">
        <f t="shared" si="118"/>
        <v/>
      </c>
      <c r="B7550" s="36"/>
      <c r="C7550" s="31"/>
      <c r="D7550" s="31"/>
      <c r="E7550" s="31"/>
      <c r="F7550" s="32"/>
      <c r="G7550" s="33"/>
      <c r="H7550" s="34"/>
      <c r="I7550" s="34"/>
      <c r="J7550" s="34"/>
    </row>
    <row r="7551" spans="1:10" x14ac:dyDescent="0.35">
      <c r="A7551" t="str">
        <f t="shared" si="118"/>
        <v/>
      </c>
      <c r="B7551" s="35"/>
      <c r="C7551" s="27"/>
      <c r="D7551" s="27"/>
      <c r="E7551" s="27"/>
      <c r="F7551" s="28"/>
      <c r="G7551" s="29"/>
      <c r="H7551" s="30"/>
      <c r="I7551" s="30"/>
      <c r="J7551" s="30"/>
    </row>
    <row r="7552" spans="1:10" x14ac:dyDescent="0.35">
      <c r="A7552" t="str">
        <f t="shared" si="118"/>
        <v/>
      </c>
      <c r="B7552" s="36"/>
      <c r="C7552" s="31"/>
      <c r="D7552" s="31"/>
      <c r="E7552" s="31"/>
      <c r="F7552" s="32"/>
      <c r="G7552" s="33"/>
      <c r="H7552" s="34"/>
      <c r="I7552" s="34"/>
      <c r="J7552" s="34"/>
    </row>
    <row r="7553" spans="1:10" x14ac:dyDescent="0.35">
      <c r="A7553" t="str">
        <f t="shared" si="118"/>
        <v/>
      </c>
      <c r="B7553" s="35"/>
      <c r="C7553" s="27"/>
      <c r="D7553" s="27"/>
      <c r="E7553" s="27"/>
      <c r="F7553" s="28"/>
      <c r="G7553" s="29"/>
      <c r="H7553" s="30"/>
      <c r="I7553" s="30"/>
      <c r="J7553" s="30"/>
    </row>
    <row r="7554" spans="1:10" x14ac:dyDescent="0.35">
      <c r="A7554" t="str">
        <f t="shared" si="118"/>
        <v/>
      </c>
      <c r="B7554" s="36"/>
      <c r="C7554" s="31"/>
      <c r="D7554" s="31"/>
      <c r="E7554" s="31"/>
      <c r="F7554" s="32"/>
      <c r="G7554" s="33"/>
      <c r="H7554" s="34"/>
      <c r="I7554" s="34"/>
      <c r="J7554" s="34"/>
    </row>
    <row r="7555" spans="1:10" x14ac:dyDescent="0.35">
      <c r="A7555" t="str">
        <f t="shared" si="118"/>
        <v/>
      </c>
      <c r="B7555" s="35"/>
      <c r="C7555" s="27"/>
      <c r="D7555" s="27"/>
      <c r="E7555" s="27"/>
      <c r="F7555" s="28"/>
      <c r="G7555" s="29"/>
      <c r="H7555" s="30"/>
      <c r="I7555" s="30"/>
      <c r="J7555" s="30"/>
    </row>
    <row r="7556" spans="1:10" x14ac:dyDescent="0.35">
      <c r="A7556" t="str">
        <f t="shared" si="118"/>
        <v/>
      </c>
      <c r="B7556" s="36"/>
      <c r="C7556" s="31"/>
      <c r="D7556" s="31"/>
      <c r="E7556" s="31"/>
      <c r="F7556" s="32"/>
      <c r="G7556" s="33"/>
      <c r="H7556" s="34"/>
      <c r="I7556" s="34"/>
      <c r="J7556" s="34"/>
    </row>
    <row r="7557" spans="1:10" x14ac:dyDescent="0.35">
      <c r="A7557" t="str">
        <f t="shared" si="118"/>
        <v/>
      </c>
      <c r="B7557" s="35"/>
      <c r="C7557" s="27"/>
      <c r="D7557" s="27"/>
      <c r="E7557" s="27"/>
      <c r="F7557" s="28"/>
      <c r="G7557" s="29"/>
      <c r="H7557" s="30"/>
      <c r="I7557" s="30"/>
      <c r="J7557" s="30"/>
    </row>
    <row r="7558" spans="1:10" x14ac:dyDescent="0.35">
      <c r="A7558" t="str">
        <f t="shared" si="118"/>
        <v/>
      </c>
      <c r="B7558" s="36"/>
      <c r="C7558" s="31"/>
      <c r="D7558" s="31"/>
      <c r="E7558" s="31"/>
      <c r="F7558" s="32"/>
      <c r="G7558" s="33"/>
      <c r="H7558" s="34"/>
      <c r="I7558" s="34"/>
      <c r="J7558" s="34"/>
    </row>
    <row r="7559" spans="1:10" x14ac:dyDescent="0.35">
      <c r="A7559" t="str">
        <f t="shared" si="118"/>
        <v/>
      </c>
      <c r="B7559" s="35"/>
      <c r="C7559" s="27"/>
      <c r="D7559" s="27"/>
      <c r="E7559" s="27"/>
      <c r="F7559" s="28"/>
      <c r="G7559" s="29"/>
      <c r="H7559" s="30"/>
      <c r="I7559" s="30"/>
      <c r="J7559" s="30"/>
    </row>
    <row r="7560" spans="1:10" x14ac:dyDescent="0.35">
      <c r="A7560" t="str">
        <f t="shared" si="118"/>
        <v/>
      </c>
      <c r="B7560" s="36"/>
      <c r="C7560" s="31"/>
      <c r="D7560" s="31"/>
      <c r="E7560" s="31"/>
      <c r="F7560" s="32"/>
      <c r="G7560" s="33"/>
      <c r="H7560" s="34"/>
      <c r="I7560" s="34"/>
      <c r="J7560" s="34"/>
    </row>
    <row r="7561" spans="1:10" x14ac:dyDescent="0.35">
      <c r="A7561" t="str">
        <f t="shared" si="118"/>
        <v/>
      </c>
      <c r="B7561" s="35"/>
      <c r="C7561" s="27"/>
      <c r="D7561" s="27"/>
      <c r="E7561" s="27"/>
      <c r="F7561" s="28"/>
      <c r="G7561" s="29"/>
      <c r="H7561" s="30"/>
      <c r="I7561" s="30"/>
      <c r="J7561" s="30"/>
    </row>
    <row r="7562" spans="1:10" x14ac:dyDescent="0.35">
      <c r="A7562" t="str">
        <f t="shared" si="118"/>
        <v/>
      </c>
      <c r="B7562" s="36"/>
      <c r="C7562" s="31"/>
      <c r="D7562" s="31"/>
      <c r="E7562" s="31"/>
      <c r="F7562" s="32"/>
      <c r="G7562" s="33"/>
      <c r="H7562" s="34"/>
      <c r="I7562" s="34"/>
      <c r="J7562" s="34"/>
    </row>
    <row r="7563" spans="1:10" x14ac:dyDescent="0.35">
      <c r="A7563" t="str">
        <f t="shared" si="118"/>
        <v/>
      </c>
      <c r="B7563" s="35"/>
      <c r="C7563" s="27"/>
      <c r="D7563" s="27"/>
      <c r="E7563" s="27"/>
      <c r="F7563" s="28"/>
      <c r="G7563" s="29"/>
      <c r="H7563" s="30"/>
      <c r="I7563" s="30"/>
      <c r="J7563" s="30"/>
    </row>
    <row r="7564" spans="1:10" x14ac:dyDescent="0.35">
      <c r="A7564" t="str">
        <f t="shared" si="118"/>
        <v/>
      </c>
      <c r="B7564" s="36"/>
      <c r="C7564" s="31"/>
      <c r="D7564" s="31"/>
      <c r="E7564" s="31"/>
      <c r="F7564" s="32"/>
      <c r="G7564" s="33"/>
      <c r="H7564" s="34"/>
      <c r="I7564" s="34"/>
      <c r="J7564" s="34"/>
    </row>
    <row r="7565" spans="1:10" x14ac:dyDescent="0.35">
      <c r="A7565" t="str">
        <f t="shared" si="118"/>
        <v/>
      </c>
      <c r="B7565" s="35"/>
      <c r="C7565" s="27"/>
      <c r="D7565" s="27"/>
      <c r="E7565" s="27"/>
      <c r="F7565" s="28"/>
      <c r="G7565" s="29"/>
      <c r="H7565" s="30"/>
      <c r="I7565" s="30"/>
      <c r="J7565" s="30"/>
    </row>
    <row r="7566" spans="1:10" x14ac:dyDescent="0.35">
      <c r="A7566" t="str">
        <f t="shared" si="118"/>
        <v/>
      </c>
      <c r="B7566" s="36"/>
      <c r="C7566" s="31"/>
      <c r="D7566" s="31"/>
      <c r="E7566" s="31"/>
      <c r="F7566" s="32"/>
      <c r="G7566" s="33"/>
      <c r="H7566" s="34"/>
      <c r="I7566" s="34"/>
      <c r="J7566" s="34"/>
    </row>
    <row r="7567" spans="1:10" x14ac:dyDescent="0.35">
      <c r="A7567" t="str">
        <f t="shared" si="118"/>
        <v/>
      </c>
      <c r="B7567" s="35"/>
      <c r="C7567" s="27"/>
      <c r="D7567" s="27"/>
      <c r="E7567" s="27"/>
      <c r="F7567" s="28"/>
      <c r="G7567" s="29"/>
      <c r="H7567" s="30"/>
      <c r="I7567" s="30"/>
      <c r="J7567" s="30"/>
    </row>
    <row r="7568" spans="1:10" x14ac:dyDescent="0.35">
      <c r="A7568" t="str">
        <f t="shared" si="118"/>
        <v/>
      </c>
      <c r="B7568" s="36"/>
      <c r="C7568" s="31"/>
      <c r="D7568" s="31"/>
      <c r="E7568" s="31"/>
      <c r="F7568" s="32"/>
      <c r="G7568" s="33"/>
      <c r="H7568" s="34"/>
      <c r="I7568" s="34"/>
      <c r="J7568" s="34"/>
    </row>
    <row r="7569" spans="1:10" x14ac:dyDescent="0.35">
      <c r="A7569" t="str">
        <f t="shared" si="118"/>
        <v/>
      </c>
      <c r="B7569" s="35"/>
      <c r="C7569" s="27"/>
      <c r="D7569" s="27"/>
      <c r="E7569" s="27"/>
      <c r="F7569" s="28"/>
      <c r="G7569" s="29"/>
      <c r="H7569" s="30"/>
      <c r="I7569" s="30"/>
      <c r="J7569" s="30"/>
    </row>
    <row r="7570" spans="1:10" x14ac:dyDescent="0.35">
      <c r="A7570" t="str">
        <f t="shared" si="118"/>
        <v/>
      </c>
      <c r="B7570" s="36"/>
      <c r="C7570" s="31"/>
      <c r="D7570" s="31"/>
      <c r="E7570" s="31"/>
      <c r="F7570" s="32"/>
      <c r="G7570" s="33"/>
      <c r="H7570" s="34"/>
      <c r="I7570" s="34"/>
      <c r="J7570" s="34"/>
    </row>
    <row r="7571" spans="1:10" x14ac:dyDescent="0.35">
      <c r="A7571" t="str">
        <f t="shared" ref="A7571:A7634" si="119">CONCATENATE(B7571,C7571,D7571,E7571)</f>
        <v/>
      </c>
      <c r="B7571" s="35"/>
      <c r="C7571" s="27"/>
      <c r="D7571" s="27"/>
      <c r="E7571" s="27"/>
      <c r="F7571" s="28"/>
      <c r="G7571" s="29"/>
      <c r="H7571" s="30"/>
      <c r="I7571" s="30"/>
      <c r="J7571" s="30"/>
    </row>
    <row r="7572" spans="1:10" x14ac:dyDescent="0.35">
      <c r="A7572" t="str">
        <f t="shared" si="119"/>
        <v/>
      </c>
      <c r="B7572" s="36"/>
      <c r="C7572" s="31"/>
      <c r="D7572" s="31"/>
      <c r="E7572" s="31"/>
      <c r="F7572" s="32"/>
      <c r="G7572" s="33"/>
      <c r="H7572" s="34"/>
      <c r="I7572" s="34"/>
      <c r="J7572" s="34"/>
    </row>
    <row r="7573" spans="1:10" x14ac:dyDescent="0.35">
      <c r="A7573" t="str">
        <f t="shared" si="119"/>
        <v/>
      </c>
      <c r="B7573" s="35"/>
      <c r="C7573" s="27"/>
      <c r="D7573" s="27"/>
      <c r="E7573" s="27"/>
      <c r="F7573" s="28"/>
      <c r="G7573" s="29"/>
      <c r="H7573" s="30"/>
      <c r="I7573" s="30"/>
      <c r="J7573" s="30"/>
    </row>
    <row r="7574" spans="1:10" x14ac:dyDescent="0.35">
      <c r="A7574" t="str">
        <f t="shared" si="119"/>
        <v/>
      </c>
      <c r="B7574" s="36"/>
      <c r="C7574" s="31"/>
      <c r="D7574" s="31"/>
      <c r="E7574" s="31"/>
      <c r="F7574" s="32"/>
      <c r="G7574" s="33"/>
      <c r="H7574" s="34"/>
      <c r="I7574" s="34"/>
      <c r="J7574" s="34"/>
    </row>
    <row r="7575" spans="1:10" x14ac:dyDescent="0.35">
      <c r="A7575" t="str">
        <f t="shared" si="119"/>
        <v/>
      </c>
      <c r="B7575" s="35"/>
      <c r="C7575" s="27"/>
      <c r="D7575" s="27"/>
      <c r="E7575" s="27"/>
      <c r="F7575" s="28"/>
      <c r="G7575" s="29"/>
      <c r="H7575" s="30"/>
      <c r="I7575" s="30"/>
      <c r="J7575" s="30"/>
    </row>
    <row r="7576" spans="1:10" x14ac:dyDescent="0.35">
      <c r="A7576" t="str">
        <f t="shared" si="119"/>
        <v/>
      </c>
      <c r="B7576" s="36"/>
      <c r="C7576" s="31"/>
      <c r="D7576" s="31"/>
      <c r="E7576" s="31"/>
      <c r="F7576" s="32"/>
      <c r="G7576" s="33"/>
      <c r="H7576" s="34"/>
      <c r="I7576" s="34"/>
      <c r="J7576" s="34"/>
    </row>
    <row r="7577" spans="1:10" x14ac:dyDescent="0.35">
      <c r="A7577" t="str">
        <f t="shared" si="119"/>
        <v/>
      </c>
      <c r="B7577" s="35"/>
      <c r="C7577" s="27"/>
      <c r="D7577" s="27"/>
      <c r="E7577" s="27"/>
      <c r="F7577" s="28"/>
      <c r="G7577" s="29"/>
      <c r="H7577" s="30"/>
      <c r="I7577" s="30"/>
      <c r="J7577" s="30"/>
    </row>
    <row r="7578" spans="1:10" x14ac:dyDescent="0.35">
      <c r="A7578" t="str">
        <f t="shared" si="119"/>
        <v/>
      </c>
      <c r="B7578" s="36"/>
      <c r="C7578" s="31"/>
      <c r="D7578" s="31"/>
      <c r="E7578" s="31"/>
      <c r="F7578" s="32"/>
      <c r="G7578" s="33"/>
      <c r="H7578" s="34"/>
      <c r="I7578" s="34"/>
      <c r="J7578" s="34"/>
    </row>
    <row r="7579" spans="1:10" x14ac:dyDescent="0.35">
      <c r="A7579" t="str">
        <f t="shared" si="119"/>
        <v/>
      </c>
      <c r="B7579" s="35"/>
      <c r="C7579" s="27"/>
      <c r="D7579" s="27"/>
      <c r="E7579" s="27"/>
      <c r="F7579" s="28"/>
      <c r="G7579" s="29"/>
      <c r="H7579" s="30"/>
      <c r="I7579" s="30"/>
      <c r="J7579" s="30"/>
    </row>
    <row r="7580" spans="1:10" x14ac:dyDescent="0.35">
      <c r="A7580" t="str">
        <f t="shared" si="119"/>
        <v/>
      </c>
      <c r="B7580" s="36"/>
      <c r="C7580" s="31"/>
      <c r="D7580" s="31"/>
      <c r="E7580" s="31"/>
      <c r="F7580" s="32"/>
      <c r="G7580" s="33"/>
      <c r="H7580" s="34"/>
      <c r="I7580" s="34"/>
      <c r="J7580" s="34"/>
    </row>
    <row r="7581" spans="1:10" x14ac:dyDescent="0.35">
      <c r="A7581" t="str">
        <f t="shared" si="119"/>
        <v/>
      </c>
      <c r="B7581" s="35"/>
      <c r="C7581" s="27"/>
      <c r="D7581" s="27"/>
      <c r="E7581" s="27"/>
      <c r="F7581" s="28"/>
      <c r="G7581" s="29"/>
      <c r="H7581" s="30"/>
      <c r="I7581" s="30"/>
      <c r="J7581" s="30"/>
    </row>
    <row r="7582" spans="1:10" x14ac:dyDescent="0.35">
      <c r="A7582" t="str">
        <f t="shared" si="119"/>
        <v/>
      </c>
      <c r="B7582" s="36"/>
      <c r="C7582" s="31"/>
      <c r="D7582" s="31"/>
      <c r="E7582" s="31"/>
      <c r="F7582" s="32"/>
      <c r="G7582" s="33"/>
      <c r="H7582" s="34"/>
      <c r="I7582" s="34"/>
      <c r="J7582" s="34"/>
    </row>
    <row r="7583" spans="1:10" x14ac:dyDescent="0.35">
      <c r="A7583" t="str">
        <f t="shared" si="119"/>
        <v/>
      </c>
      <c r="B7583" s="35"/>
      <c r="C7583" s="27"/>
      <c r="D7583" s="27"/>
      <c r="E7583" s="27"/>
      <c r="F7583" s="28"/>
      <c r="G7583" s="29"/>
      <c r="H7583" s="30"/>
      <c r="I7583" s="30"/>
      <c r="J7583" s="30"/>
    </row>
    <row r="7584" spans="1:10" x14ac:dyDescent="0.35">
      <c r="A7584" t="str">
        <f t="shared" si="119"/>
        <v/>
      </c>
      <c r="B7584" s="36"/>
      <c r="C7584" s="31"/>
      <c r="D7584" s="31"/>
      <c r="E7584" s="31"/>
      <c r="F7584" s="32"/>
      <c r="G7584" s="33"/>
      <c r="H7584" s="34"/>
      <c r="I7584" s="34"/>
      <c r="J7584" s="34"/>
    </row>
    <row r="7585" spans="1:10" x14ac:dyDescent="0.35">
      <c r="A7585" t="str">
        <f t="shared" si="119"/>
        <v/>
      </c>
      <c r="B7585" s="35"/>
      <c r="C7585" s="27"/>
      <c r="D7585" s="27"/>
      <c r="E7585" s="27"/>
      <c r="F7585" s="28"/>
      <c r="G7585" s="29"/>
      <c r="H7585" s="30"/>
      <c r="I7585" s="30"/>
      <c r="J7585" s="30"/>
    </row>
    <row r="7586" spans="1:10" x14ac:dyDescent="0.35">
      <c r="A7586" t="str">
        <f t="shared" si="119"/>
        <v/>
      </c>
      <c r="B7586" s="36"/>
      <c r="C7586" s="31"/>
      <c r="D7586" s="31"/>
      <c r="E7586" s="31"/>
      <c r="F7586" s="32"/>
      <c r="G7586" s="33"/>
      <c r="H7586" s="34"/>
      <c r="I7586" s="34"/>
      <c r="J7586" s="34"/>
    </row>
    <row r="7587" spans="1:10" x14ac:dyDescent="0.35">
      <c r="A7587" t="str">
        <f t="shared" si="119"/>
        <v/>
      </c>
      <c r="B7587" s="35"/>
      <c r="C7587" s="27"/>
      <c r="D7587" s="27"/>
      <c r="E7587" s="27"/>
      <c r="F7587" s="28"/>
      <c r="G7587" s="29"/>
      <c r="H7587" s="30"/>
      <c r="I7587" s="30"/>
      <c r="J7587" s="30"/>
    </row>
    <row r="7588" spans="1:10" x14ac:dyDescent="0.35">
      <c r="A7588" t="str">
        <f t="shared" si="119"/>
        <v/>
      </c>
      <c r="B7588" s="36"/>
      <c r="C7588" s="31"/>
      <c r="D7588" s="31"/>
      <c r="E7588" s="31"/>
      <c r="F7588" s="32"/>
      <c r="G7588" s="33"/>
      <c r="H7588" s="34"/>
      <c r="I7588" s="34"/>
      <c r="J7588" s="34"/>
    </row>
    <row r="7589" spans="1:10" x14ac:dyDescent="0.35">
      <c r="A7589" t="str">
        <f t="shared" si="119"/>
        <v/>
      </c>
      <c r="B7589" s="35"/>
      <c r="C7589" s="27"/>
      <c r="D7589" s="27"/>
      <c r="E7589" s="27"/>
      <c r="F7589" s="28"/>
      <c r="G7589" s="29"/>
      <c r="H7589" s="30"/>
      <c r="I7589" s="30"/>
      <c r="J7589" s="30"/>
    </row>
    <row r="7590" spans="1:10" x14ac:dyDescent="0.35">
      <c r="A7590" t="str">
        <f t="shared" si="119"/>
        <v/>
      </c>
      <c r="B7590" s="36"/>
      <c r="C7590" s="31"/>
      <c r="D7590" s="31"/>
      <c r="E7590" s="31"/>
      <c r="F7590" s="32"/>
      <c r="G7590" s="33"/>
      <c r="H7590" s="34"/>
      <c r="I7590" s="34"/>
      <c r="J7590" s="34"/>
    </row>
    <row r="7591" spans="1:10" x14ac:dyDescent="0.35">
      <c r="A7591" t="str">
        <f t="shared" si="119"/>
        <v/>
      </c>
      <c r="B7591" s="35"/>
      <c r="C7591" s="27"/>
      <c r="D7591" s="27"/>
      <c r="E7591" s="27"/>
      <c r="F7591" s="28"/>
      <c r="G7591" s="29"/>
      <c r="H7591" s="30"/>
      <c r="I7591" s="30"/>
      <c r="J7591" s="30"/>
    </row>
    <row r="7592" spans="1:10" x14ac:dyDescent="0.35">
      <c r="A7592" t="str">
        <f t="shared" si="119"/>
        <v/>
      </c>
      <c r="B7592" s="36"/>
      <c r="C7592" s="31"/>
      <c r="D7592" s="31"/>
      <c r="E7592" s="31"/>
      <c r="F7592" s="32"/>
      <c r="G7592" s="33"/>
      <c r="H7592" s="34"/>
      <c r="I7592" s="34"/>
      <c r="J7592" s="34"/>
    </row>
    <row r="7593" spans="1:10" x14ac:dyDescent="0.35">
      <c r="A7593" t="str">
        <f t="shared" si="119"/>
        <v/>
      </c>
      <c r="B7593" s="35"/>
      <c r="C7593" s="27"/>
      <c r="D7593" s="27"/>
      <c r="E7593" s="27"/>
      <c r="F7593" s="28"/>
      <c r="G7593" s="29"/>
      <c r="H7593" s="30"/>
      <c r="I7593" s="30"/>
      <c r="J7593" s="30"/>
    </row>
    <row r="7594" spans="1:10" x14ac:dyDescent="0.35">
      <c r="A7594" t="str">
        <f t="shared" si="119"/>
        <v/>
      </c>
      <c r="B7594" s="36"/>
      <c r="C7594" s="31"/>
      <c r="D7594" s="31"/>
      <c r="E7594" s="31"/>
      <c r="F7594" s="32"/>
      <c r="G7594" s="33"/>
      <c r="H7594" s="34"/>
      <c r="I7594" s="34"/>
      <c r="J7594" s="34"/>
    </row>
    <row r="7595" spans="1:10" x14ac:dyDescent="0.35">
      <c r="A7595" t="str">
        <f t="shared" si="119"/>
        <v/>
      </c>
      <c r="B7595" s="35"/>
      <c r="C7595" s="27"/>
      <c r="D7595" s="27"/>
      <c r="E7595" s="27"/>
      <c r="F7595" s="28"/>
      <c r="G7595" s="29"/>
      <c r="H7595" s="30"/>
      <c r="I7595" s="30"/>
      <c r="J7595" s="30"/>
    </row>
    <row r="7596" spans="1:10" x14ac:dyDescent="0.35">
      <c r="A7596" t="str">
        <f t="shared" si="119"/>
        <v/>
      </c>
      <c r="B7596" s="36"/>
      <c r="C7596" s="31"/>
      <c r="D7596" s="31"/>
      <c r="E7596" s="31"/>
      <c r="F7596" s="32"/>
      <c r="G7596" s="33"/>
      <c r="H7596" s="34"/>
      <c r="I7596" s="34"/>
      <c r="J7596" s="34"/>
    </row>
    <row r="7597" spans="1:10" x14ac:dyDescent="0.35">
      <c r="A7597" t="str">
        <f t="shared" si="119"/>
        <v/>
      </c>
      <c r="B7597" s="35"/>
      <c r="C7597" s="27"/>
      <c r="D7597" s="27"/>
      <c r="E7597" s="27"/>
      <c r="F7597" s="28"/>
      <c r="G7597" s="29"/>
      <c r="H7597" s="30"/>
      <c r="I7597" s="30"/>
      <c r="J7597" s="30"/>
    </row>
    <row r="7598" spans="1:10" x14ac:dyDescent="0.35">
      <c r="A7598" t="str">
        <f t="shared" si="119"/>
        <v/>
      </c>
      <c r="B7598" s="36"/>
      <c r="C7598" s="31"/>
      <c r="D7598" s="31"/>
      <c r="E7598" s="31"/>
      <c r="F7598" s="32"/>
      <c r="G7598" s="33"/>
      <c r="H7598" s="34"/>
      <c r="I7598" s="34"/>
      <c r="J7598" s="34"/>
    </row>
    <row r="7599" spans="1:10" x14ac:dyDescent="0.35">
      <c r="A7599" t="str">
        <f t="shared" si="119"/>
        <v/>
      </c>
      <c r="B7599" s="35"/>
      <c r="C7599" s="27"/>
      <c r="D7599" s="27"/>
      <c r="E7599" s="27"/>
      <c r="F7599" s="28"/>
      <c r="G7599" s="29"/>
      <c r="H7599" s="30"/>
      <c r="I7599" s="30"/>
      <c r="J7599" s="30"/>
    </row>
    <row r="7600" spans="1:10" x14ac:dyDescent="0.35">
      <c r="A7600" t="str">
        <f t="shared" si="119"/>
        <v/>
      </c>
      <c r="B7600" s="36"/>
      <c r="C7600" s="31"/>
      <c r="D7600" s="31"/>
      <c r="E7600" s="31"/>
      <c r="F7600" s="32"/>
      <c r="G7600" s="33"/>
      <c r="H7600" s="34"/>
      <c r="I7600" s="34"/>
      <c r="J7600" s="34"/>
    </row>
    <row r="7601" spans="1:10" x14ac:dyDescent="0.35">
      <c r="A7601" t="str">
        <f t="shared" si="119"/>
        <v/>
      </c>
      <c r="B7601" s="35"/>
      <c r="C7601" s="27"/>
      <c r="D7601" s="27"/>
      <c r="E7601" s="27"/>
      <c r="F7601" s="28"/>
      <c r="G7601" s="29"/>
      <c r="H7601" s="30"/>
      <c r="I7601" s="30"/>
      <c r="J7601" s="30"/>
    </row>
    <row r="7602" spans="1:10" x14ac:dyDescent="0.35">
      <c r="A7602" t="str">
        <f t="shared" si="119"/>
        <v/>
      </c>
      <c r="B7602" s="36"/>
      <c r="C7602" s="31"/>
      <c r="D7602" s="31"/>
      <c r="E7602" s="31"/>
      <c r="F7602" s="32"/>
      <c r="G7602" s="33"/>
      <c r="H7602" s="34"/>
      <c r="I7602" s="34"/>
      <c r="J7602" s="34"/>
    </row>
    <row r="7603" spans="1:10" x14ac:dyDescent="0.35">
      <c r="A7603" t="str">
        <f t="shared" si="119"/>
        <v/>
      </c>
      <c r="B7603" s="35"/>
      <c r="C7603" s="27"/>
      <c r="D7603" s="27"/>
      <c r="E7603" s="27"/>
      <c r="F7603" s="28"/>
      <c r="G7603" s="29"/>
      <c r="H7603" s="30"/>
      <c r="I7603" s="30"/>
      <c r="J7603" s="30"/>
    </row>
    <row r="7604" spans="1:10" x14ac:dyDescent="0.35">
      <c r="A7604" t="str">
        <f t="shared" si="119"/>
        <v/>
      </c>
      <c r="B7604" s="36"/>
      <c r="C7604" s="31"/>
      <c r="D7604" s="31"/>
      <c r="E7604" s="31"/>
      <c r="F7604" s="32"/>
      <c r="G7604" s="33"/>
      <c r="H7604" s="34"/>
      <c r="I7604" s="34"/>
      <c r="J7604" s="34"/>
    </row>
    <row r="7605" spans="1:10" x14ac:dyDescent="0.35">
      <c r="A7605" t="str">
        <f t="shared" si="119"/>
        <v/>
      </c>
      <c r="B7605" s="35"/>
      <c r="C7605" s="27"/>
      <c r="D7605" s="27"/>
      <c r="E7605" s="27"/>
      <c r="F7605" s="28"/>
      <c r="G7605" s="29"/>
      <c r="H7605" s="30"/>
      <c r="I7605" s="30"/>
      <c r="J7605" s="30"/>
    </row>
    <row r="7606" spans="1:10" x14ac:dyDescent="0.35">
      <c r="A7606" t="str">
        <f t="shared" si="119"/>
        <v/>
      </c>
      <c r="B7606" s="36"/>
      <c r="C7606" s="31"/>
      <c r="D7606" s="31"/>
      <c r="E7606" s="31"/>
      <c r="F7606" s="32"/>
      <c r="G7606" s="33"/>
      <c r="H7606" s="34"/>
      <c r="I7606" s="34"/>
      <c r="J7606" s="34"/>
    </row>
    <row r="7607" spans="1:10" x14ac:dyDescent="0.35">
      <c r="A7607" t="str">
        <f t="shared" si="119"/>
        <v/>
      </c>
      <c r="B7607" s="35"/>
      <c r="C7607" s="27"/>
      <c r="D7607" s="27"/>
      <c r="E7607" s="27"/>
      <c r="F7607" s="28"/>
      <c r="G7607" s="29"/>
      <c r="H7607" s="30"/>
      <c r="I7607" s="30"/>
      <c r="J7607" s="30"/>
    </row>
    <row r="7608" spans="1:10" x14ac:dyDescent="0.35">
      <c r="A7608" t="str">
        <f t="shared" si="119"/>
        <v/>
      </c>
      <c r="B7608" s="36"/>
      <c r="C7608" s="31"/>
      <c r="D7608" s="31"/>
      <c r="E7608" s="31"/>
      <c r="F7608" s="32"/>
      <c r="G7608" s="33"/>
      <c r="H7608" s="34"/>
      <c r="I7608" s="34"/>
      <c r="J7608" s="34"/>
    </row>
    <row r="7609" spans="1:10" x14ac:dyDescent="0.35">
      <c r="A7609" t="str">
        <f t="shared" si="119"/>
        <v/>
      </c>
      <c r="B7609" s="35"/>
      <c r="C7609" s="27"/>
      <c r="D7609" s="27"/>
      <c r="E7609" s="27"/>
      <c r="F7609" s="28"/>
      <c r="G7609" s="29"/>
      <c r="H7609" s="30"/>
      <c r="I7609" s="30"/>
      <c r="J7609" s="30"/>
    </row>
    <row r="7610" spans="1:10" x14ac:dyDescent="0.35">
      <c r="A7610" t="str">
        <f t="shared" si="119"/>
        <v/>
      </c>
      <c r="B7610" s="36"/>
      <c r="C7610" s="31"/>
      <c r="D7610" s="31"/>
      <c r="E7610" s="31"/>
      <c r="F7610" s="32"/>
      <c r="G7610" s="33"/>
      <c r="H7610" s="34"/>
      <c r="I7610" s="34"/>
      <c r="J7610" s="34"/>
    </row>
    <row r="7611" spans="1:10" x14ac:dyDescent="0.35">
      <c r="A7611" t="str">
        <f t="shared" si="119"/>
        <v/>
      </c>
      <c r="B7611" s="35"/>
      <c r="C7611" s="27"/>
      <c r="D7611" s="27"/>
      <c r="E7611" s="27"/>
      <c r="F7611" s="28"/>
      <c r="G7611" s="29"/>
      <c r="H7611" s="30"/>
      <c r="I7611" s="30"/>
      <c r="J7611" s="30"/>
    </row>
    <row r="7612" spans="1:10" x14ac:dyDescent="0.35">
      <c r="A7612" t="str">
        <f t="shared" si="119"/>
        <v/>
      </c>
      <c r="B7612" s="36"/>
      <c r="C7612" s="31"/>
      <c r="D7612" s="31"/>
      <c r="E7612" s="31"/>
      <c r="F7612" s="32"/>
      <c r="G7612" s="33"/>
      <c r="H7612" s="34"/>
      <c r="I7612" s="34"/>
      <c r="J7612" s="34"/>
    </row>
    <row r="7613" spans="1:10" x14ac:dyDescent="0.35">
      <c r="A7613" t="str">
        <f t="shared" si="119"/>
        <v/>
      </c>
      <c r="B7613" s="35"/>
      <c r="C7613" s="27"/>
      <c r="D7613" s="27"/>
      <c r="E7613" s="27"/>
      <c r="F7613" s="28"/>
      <c r="G7613" s="29"/>
      <c r="H7613" s="30"/>
      <c r="I7613" s="30"/>
      <c r="J7613" s="30"/>
    </row>
    <row r="7614" spans="1:10" x14ac:dyDescent="0.35">
      <c r="A7614" t="str">
        <f t="shared" si="119"/>
        <v/>
      </c>
      <c r="B7614" s="36"/>
      <c r="C7614" s="31"/>
      <c r="D7614" s="31"/>
      <c r="E7614" s="31"/>
      <c r="F7614" s="32"/>
      <c r="G7614" s="33"/>
      <c r="H7614" s="34"/>
      <c r="I7614" s="34"/>
      <c r="J7614" s="34"/>
    </row>
    <row r="7615" spans="1:10" x14ac:dyDescent="0.35">
      <c r="A7615" t="str">
        <f t="shared" si="119"/>
        <v/>
      </c>
      <c r="B7615" s="35"/>
      <c r="C7615" s="27"/>
      <c r="D7615" s="27"/>
      <c r="E7615" s="27"/>
      <c r="F7615" s="28"/>
      <c r="G7615" s="29"/>
      <c r="H7615" s="30"/>
      <c r="I7615" s="30"/>
      <c r="J7615" s="30"/>
    </row>
    <row r="7616" spans="1:10" x14ac:dyDescent="0.35">
      <c r="A7616" t="str">
        <f t="shared" si="119"/>
        <v/>
      </c>
      <c r="B7616" s="36"/>
      <c r="C7616" s="31"/>
      <c r="D7616" s="31"/>
      <c r="E7616" s="31"/>
      <c r="F7616" s="32"/>
      <c r="G7616" s="33"/>
      <c r="H7616" s="34"/>
      <c r="I7616" s="34"/>
      <c r="J7616" s="34"/>
    </row>
    <row r="7617" spans="1:10" x14ac:dyDescent="0.35">
      <c r="A7617" t="str">
        <f t="shared" si="119"/>
        <v/>
      </c>
      <c r="B7617" s="35"/>
      <c r="C7617" s="27"/>
      <c r="D7617" s="27"/>
      <c r="E7617" s="27"/>
      <c r="F7617" s="28"/>
      <c r="G7617" s="29"/>
      <c r="H7617" s="30"/>
      <c r="I7617" s="30"/>
      <c r="J7617" s="30"/>
    </row>
    <row r="7618" spans="1:10" x14ac:dyDescent="0.35">
      <c r="A7618" t="str">
        <f t="shared" si="119"/>
        <v/>
      </c>
      <c r="B7618" s="36"/>
      <c r="C7618" s="31"/>
      <c r="D7618" s="31"/>
      <c r="E7618" s="31"/>
      <c r="F7618" s="32"/>
      <c r="G7618" s="33"/>
      <c r="H7618" s="34"/>
      <c r="I7618" s="34"/>
      <c r="J7618" s="34"/>
    </row>
    <row r="7619" spans="1:10" x14ac:dyDescent="0.35">
      <c r="A7619" t="str">
        <f t="shared" si="119"/>
        <v/>
      </c>
      <c r="B7619" s="35"/>
      <c r="C7619" s="27"/>
      <c r="D7619" s="27"/>
      <c r="E7619" s="27"/>
      <c r="F7619" s="28"/>
      <c r="G7619" s="29"/>
      <c r="H7619" s="30"/>
      <c r="I7619" s="30"/>
      <c r="J7619" s="30"/>
    </row>
    <row r="7620" spans="1:10" x14ac:dyDescent="0.35">
      <c r="A7620" t="str">
        <f t="shared" si="119"/>
        <v/>
      </c>
      <c r="B7620" s="36"/>
      <c r="C7620" s="31"/>
      <c r="D7620" s="31"/>
      <c r="E7620" s="31"/>
      <c r="F7620" s="32"/>
      <c r="G7620" s="33"/>
      <c r="H7620" s="34"/>
      <c r="I7620" s="34"/>
      <c r="J7620" s="34"/>
    </row>
    <row r="7621" spans="1:10" x14ac:dyDescent="0.35">
      <c r="A7621" t="str">
        <f t="shared" si="119"/>
        <v/>
      </c>
      <c r="B7621" s="35"/>
      <c r="C7621" s="27"/>
      <c r="D7621" s="27"/>
      <c r="E7621" s="27"/>
      <c r="F7621" s="28"/>
      <c r="G7621" s="29"/>
      <c r="H7621" s="30"/>
      <c r="I7621" s="30"/>
      <c r="J7621" s="30"/>
    </row>
    <row r="7622" spans="1:10" x14ac:dyDescent="0.35">
      <c r="A7622" t="str">
        <f t="shared" si="119"/>
        <v/>
      </c>
      <c r="B7622" s="36"/>
      <c r="C7622" s="31"/>
      <c r="D7622" s="31"/>
      <c r="E7622" s="31"/>
      <c r="F7622" s="32"/>
      <c r="G7622" s="33"/>
      <c r="H7622" s="34"/>
      <c r="I7622" s="34"/>
      <c r="J7622" s="34"/>
    </row>
    <row r="7623" spans="1:10" x14ac:dyDescent="0.35">
      <c r="A7623" t="str">
        <f t="shared" si="119"/>
        <v/>
      </c>
      <c r="B7623" s="35"/>
      <c r="C7623" s="27"/>
      <c r="D7623" s="27"/>
      <c r="E7623" s="27"/>
      <c r="F7623" s="28"/>
      <c r="G7623" s="29"/>
      <c r="H7623" s="30"/>
      <c r="I7623" s="30"/>
      <c r="J7623" s="30"/>
    </row>
    <row r="7624" spans="1:10" x14ac:dyDescent="0.35">
      <c r="A7624" t="str">
        <f t="shared" si="119"/>
        <v/>
      </c>
      <c r="B7624" s="36"/>
      <c r="C7624" s="31"/>
      <c r="D7624" s="31"/>
      <c r="E7624" s="31"/>
      <c r="F7624" s="32"/>
      <c r="G7624" s="33"/>
      <c r="H7624" s="34"/>
      <c r="I7624" s="34"/>
      <c r="J7624" s="34"/>
    </row>
    <row r="7625" spans="1:10" x14ac:dyDescent="0.35">
      <c r="A7625" t="str">
        <f t="shared" si="119"/>
        <v/>
      </c>
      <c r="B7625" s="35"/>
      <c r="C7625" s="27"/>
      <c r="D7625" s="27"/>
      <c r="E7625" s="27"/>
      <c r="F7625" s="28"/>
      <c r="G7625" s="29"/>
      <c r="H7625" s="30"/>
      <c r="I7625" s="30"/>
      <c r="J7625" s="30"/>
    </row>
    <row r="7626" spans="1:10" x14ac:dyDescent="0.35">
      <c r="A7626" t="str">
        <f t="shared" si="119"/>
        <v/>
      </c>
      <c r="B7626" s="36"/>
      <c r="C7626" s="31"/>
      <c r="D7626" s="31"/>
      <c r="E7626" s="31"/>
      <c r="F7626" s="32"/>
      <c r="G7626" s="33"/>
      <c r="H7626" s="34"/>
      <c r="I7626" s="34"/>
      <c r="J7626" s="34"/>
    </row>
    <row r="7627" spans="1:10" x14ac:dyDescent="0.35">
      <c r="A7627" t="str">
        <f t="shared" si="119"/>
        <v/>
      </c>
      <c r="B7627" s="35"/>
      <c r="C7627" s="27"/>
      <c r="D7627" s="27"/>
      <c r="E7627" s="27"/>
      <c r="F7627" s="28"/>
      <c r="G7627" s="29"/>
      <c r="H7627" s="30"/>
      <c r="I7627" s="30"/>
      <c r="J7627" s="30"/>
    </row>
    <row r="7628" spans="1:10" x14ac:dyDescent="0.35">
      <c r="A7628" t="str">
        <f t="shared" si="119"/>
        <v/>
      </c>
      <c r="B7628" s="36"/>
      <c r="C7628" s="31"/>
      <c r="D7628" s="31"/>
      <c r="E7628" s="31"/>
      <c r="F7628" s="32"/>
      <c r="G7628" s="33"/>
      <c r="H7628" s="34"/>
      <c r="I7628" s="34"/>
      <c r="J7628" s="34"/>
    </row>
    <row r="7629" spans="1:10" x14ac:dyDescent="0.35">
      <c r="A7629" t="str">
        <f t="shared" si="119"/>
        <v/>
      </c>
      <c r="B7629" s="35"/>
      <c r="C7629" s="27"/>
      <c r="D7629" s="27"/>
      <c r="E7629" s="27"/>
      <c r="F7629" s="28"/>
      <c r="G7629" s="29"/>
      <c r="H7629" s="30"/>
      <c r="I7629" s="30"/>
      <c r="J7629" s="30"/>
    </row>
    <row r="7630" spans="1:10" x14ac:dyDescent="0.35">
      <c r="A7630" t="str">
        <f t="shared" si="119"/>
        <v/>
      </c>
      <c r="B7630" s="36"/>
      <c r="C7630" s="31"/>
      <c r="D7630" s="31"/>
      <c r="E7630" s="31"/>
      <c r="F7630" s="32"/>
      <c r="G7630" s="33"/>
      <c r="H7630" s="34"/>
      <c r="I7630" s="34"/>
      <c r="J7630" s="34"/>
    </row>
    <row r="7631" spans="1:10" x14ac:dyDescent="0.35">
      <c r="A7631" t="str">
        <f t="shared" si="119"/>
        <v/>
      </c>
      <c r="B7631" s="35"/>
      <c r="C7631" s="27"/>
      <c r="D7631" s="27"/>
      <c r="E7631" s="27"/>
      <c r="F7631" s="28"/>
      <c r="G7631" s="29"/>
      <c r="H7631" s="30"/>
      <c r="I7631" s="30"/>
      <c r="J7631" s="30"/>
    </row>
    <row r="7632" spans="1:10" x14ac:dyDescent="0.35">
      <c r="A7632" t="str">
        <f t="shared" si="119"/>
        <v/>
      </c>
      <c r="B7632" s="36"/>
      <c r="C7632" s="31"/>
      <c r="D7632" s="31"/>
      <c r="E7632" s="31"/>
      <c r="F7632" s="32"/>
      <c r="G7632" s="33"/>
      <c r="H7632" s="34"/>
      <c r="I7632" s="34"/>
      <c r="J7632" s="34"/>
    </row>
    <row r="7633" spans="1:10" x14ac:dyDescent="0.35">
      <c r="A7633" t="str">
        <f t="shared" si="119"/>
        <v/>
      </c>
      <c r="B7633" s="35"/>
      <c r="C7633" s="27"/>
      <c r="D7633" s="27"/>
      <c r="E7633" s="27"/>
      <c r="F7633" s="28"/>
      <c r="G7633" s="29"/>
      <c r="H7633" s="30"/>
      <c r="I7633" s="30"/>
      <c r="J7633" s="30"/>
    </row>
    <row r="7634" spans="1:10" x14ac:dyDescent="0.35">
      <c r="A7634" t="str">
        <f t="shared" si="119"/>
        <v/>
      </c>
      <c r="B7634" s="36"/>
      <c r="C7634" s="31"/>
      <c r="D7634" s="31"/>
      <c r="E7634" s="31"/>
      <c r="F7634" s="32"/>
      <c r="G7634" s="33"/>
      <c r="H7634" s="34"/>
      <c r="I7634" s="34"/>
      <c r="J7634" s="34"/>
    </row>
    <row r="7635" spans="1:10" x14ac:dyDescent="0.35">
      <c r="A7635" t="str">
        <f t="shared" ref="A7635:A7698" si="120">CONCATENATE(B7635,C7635,D7635,E7635)</f>
        <v/>
      </c>
      <c r="B7635" s="35"/>
      <c r="C7635" s="27"/>
      <c r="D7635" s="27"/>
      <c r="E7635" s="27"/>
      <c r="F7635" s="28"/>
      <c r="G7635" s="29"/>
      <c r="H7635" s="30"/>
      <c r="I7635" s="30"/>
      <c r="J7635" s="30"/>
    </row>
    <row r="7636" spans="1:10" x14ac:dyDescent="0.35">
      <c r="A7636" t="str">
        <f t="shared" si="120"/>
        <v/>
      </c>
      <c r="B7636" s="36"/>
      <c r="C7636" s="31"/>
      <c r="D7636" s="31"/>
      <c r="E7636" s="31"/>
      <c r="F7636" s="32"/>
      <c r="G7636" s="33"/>
      <c r="H7636" s="34"/>
      <c r="I7636" s="34"/>
      <c r="J7636" s="34"/>
    </row>
    <row r="7637" spans="1:10" x14ac:dyDescent="0.35">
      <c r="A7637" t="str">
        <f t="shared" si="120"/>
        <v/>
      </c>
      <c r="B7637" s="35"/>
      <c r="C7637" s="27"/>
      <c r="D7637" s="27"/>
      <c r="E7637" s="27"/>
      <c r="F7637" s="28"/>
      <c r="G7637" s="29"/>
      <c r="H7637" s="30"/>
      <c r="I7637" s="30"/>
      <c r="J7637" s="30"/>
    </row>
    <row r="7638" spans="1:10" x14ac:dyDescent="0.35">
      <c r="A7638" t="str">
        <f t="shared" si="120"/>
        <v/>
      </c>
      <c r="B7638" s="36"/>
      <c r="C7638" s="31"/>
      <c r="D7638" s="31"/>
      <c r="E7638" s="31"/>
      <c r="F7638" s="32"/>
      <c r="G7638" s="33"/>
      <c r="H7638" s="34"/>
      <c r="I7638" s="34"/>
      <c r="J7638" s="34"/>
    </row>
    <row r="7639" spans="1:10" x14ac:dyDescent="0.35">
      <c r="A7639" t="str">
        <f t="shared" si="120"/>
        <v/>
      </c>
      <c r="B7639" s="35"/>
      <c r="C7639" s="27"/>
      <c r="D7639" s="27"/>
      <c r="E7639" s="27"/>
      <c r="F7639" s="28"/>
      <c r="G7639" s="29"/>
      <c r="H7639" s="30"/>
      <c r="I7639" s="30"/>
      <c r="J7639" s="30"/>
    </row>
    <row r="7640" spans="1:10" x14ac:dyDescent="0.35">
      <c r="A7640" t="str">
        <f t="shared" si="120"/>
        <v/>
      </c>
      <c r="B7640" s="36"/>
      <c r="C7640" s="31"/>
      <c r="D7640" s="31"/>
      <c r="E7640" s="31"/>
      <c r="F7640" s="32"/>
      <c r="G7640" s="33"/>
      <c r="H7640" s="34"/>
      <c r="I7640" s="34"/>
      <c r="J7640" s="34"/>
    </row>
    <row r="7641" spans="1:10" x14ac:dyDescent="0.35">
      <c r="A7641" t="str">
        <f t="shared" si="120"/>
        <v/>
      </c>
      <c r="B7641" s="35"/>
      <c r="C7641" s="27"/>
      <c r="D7641" s="27"/>
      <c r="E7641" s="27"/>
      <c r="F7641" s="28"/>
      <c r="G7641" s="29"/>
      <c r="H7641" s="30"/>
      <c r="I7641" s="30"/>
      <c r="J7641" s="30"/>
    </row>
    <row r="7642" spans="1:10" x14ac:dyDescent="0.35">
      <c r="A7642" t="str">
        <f t="shared" si="120"/>
        <v/>
      </c>
      <c r="B7642" s="36"/>
      <c r="C7642" s="31"/>
      <c r="D7642" s="31"/>
      <c r="E7642" s="31"/>
      <c r="F7642" s="32"/>
      <c r="G7642" s="33"/>
      <c r="H7642" s="34"/>
      <c r="I7642" s="34"/>
      <c r="J7642" s="34"/>
    </row>
    <row r="7643" spans="1:10" x14ac:dyDescent="0.35">
      <c r="A7643" t="str">
        <f t="shared" si="120"/>
        <v/>
      </c>
      <c r="B7643" s="35"/>
      <c r="C7643" s="27"/>
      <c r="D7643" s="27"/>
      <c r="E7643" s="27"/>
      <c r="F7643" s="28"/>
      <c r="G7643" s="29"/>
      <c r="H7643" s="30"/>
      <c r="I7643" s="30"/>
      <c r="J7643" s="30"/>
    </row>
    <row r="7644" spans="1:10" x14ac:dyDescent="0.35">
      <c r="A7644" t="str">
        <f t="shared" si="120"/>
        <v/>
      </c>
      <c r="B7644" s="36"/>
      <c r="C7644" s="31"/>
      <c r="D7644" s="31"/>
      <c r="E7644" s="31"/>
      <c r="F7644" s="32"/>
      <c r="G7644" s="33"/>
      <c r="H7644" s="34"/>
      <c r="I7644" s="34"/>
      <c r="J7644" s="34"/>
    </row>
    <row r="7645" spans="1:10" x14ac:dyDescent="0.35">
      <c r="A7645" t="str">
        <f t="shared" si="120"/>
        <v/>
      </c>
      <c r="B7645" s="35"/>
      <c r="C7645" s="27"/>
      <c r="D7645" s="27"/>
      <c r="E7645" s="27"/>
      <c r="F7645" s="28"/>
      <c r="G7645" s="29"/>
      <c r="H7645" s="30"/>
      <c r="I7645" s="30"/>
      <c r="J7645" s="30"/>
    </row>
    <row r="7646" spans="1:10" x14ac:dyDescent="0.35">
      <c r="A7646" t="str">
        <f t="shared" si="120"/>
        <v/>
      </c>
      <c r="B7646" s="36"/>
      <c r="C7646" s="31"/>
      <c r="D7646" s="31"/>
      <c r="E7646" s="31"/>
      <c r="F7646" s="32"/>
      <c r="G7646" s="33"/>
      <c r="H7646" s="34"/>
      <c r="I7646" s="34"/>
      <c r="J7646" s="34"/>
    </row>
    <row r="7647" spans="1:10" x14ac:dyDescent="0.35">
      <c r="A7647" t="str">
        <f t="shared" si="120"/>
        <v/>
      </c>
      <c r="B7647" s="35"/>
      <c r="C7647" s="27"/>
      <c r="D7647" s="27"/>
      <c r="E7647" s="27"/>
      <c r="F7647" s="28"/>
      <c r="G7647" s="29"/>
      <c r="H7647" s="30"/>
      <c r="I7647" s="30"/>
      <c r="J7647" s="30"/>
    </row>
    <row r="7648" spans="1:10" x14ac:dyDescent="0.35">
      <c r="A7648" t="str">
        <f t="shared" si="120"/>
        <v/>
      </c>
      <c r="B7648" s="36"/>
      <c r="C7648" s="31"/>
      <c r="D7648" s="31"/>
      <c r="E7648" s="31"/>
      <c r="F7648" s="32"/>
      <c r="G7648" s="33"/>
      <c r="H7648" s="34"/>
      <c r="I7648" s="34"/>
      <c r="J7648" s="34"/>
    </row>
    <row r="7649" spans="1:10" x14ac:dyDescent="0.35">
      <c r="A7649" t="str">
        <f t="shared" si="120"/>
        <v/>
      </c>
      <c r="B7649" s="35"/>
      <c r="C7649" s="27"/>
      <c r="D7649" s="27"/>
      <c r="E7649" s="27"/>
      <c r="F7649" s="28"/>
      <c r="G7649" s="29"/>
      <c r="H7649" s="30"/>
      <c r="I7649" s="30"/>
      <c r="J7649" s="30"/>
    </row>
    <row r="7650" spans="1:10" x14ac:dyDescent="0.35">
      <c r="A7650" t="str">
        <f t="shared" si="120"/>
        <v/>
      </c>
      <c r="B7650" s="36"/>
      <c r="C7650" s="31"/>
      <c r="D7650" s="31"/>
      <c r="E7650" s="31"/>
      <c r="F7650" s="32"/>
      <c r="G7650" s="33"/>
      <c r="H7650" s="34"/>
      <c r="I7650" s="34"/>
      <c r="J7650" s="34"/>
    </row>
    <row r="7651" spans="1:10" x14ac:dyDescent="0.35">
      <c r="A7651" t="str">
        <f t="shared" si="120"/>
        <v/>
      </c>
      <c r="B7651" s="35"/>
      <c r="C7651" s="27"/>
      <c r="D7651" s="27"/>
      <c r="E7651" s="27"/>
      <c r="F7651" s="28"/>
      <c r="G7651" s="29"/>
      <c r="H7651" s="30"/>
      <c r="I7651" s="30"/>
      <c r="J7651" s="30"/>
    </row>
    <row r="7652" spans="1:10" x14ac:dyDescent="0.35">
      <c r="A7652" t="str">
        <f t="shared" si="120"/>
        <v/>
      </c>
      <c r="B7652" s="36"/>
      <c r="C7652" s="31"/>
      <c r="D7652" s="31"/>
      <c r="E7652" s="31"/>
      <c r="F7652" s="32"/>
      <c r="G7652" s="33"/>
      <c r="H7652" s="34"/>
      <c r="I7652" s="34"/>
      <c r="J7652" s="34"/>
    </row>
    <row r="7653" spans="1:10" x14ac:dyDescent="0.35">
      <c r="A7653" t="str">
        <f t="shared" si="120"/>
        <v/>
      </c>
      <c r="B7653" s="35"/>
      <c r="C7653" s="27"/>
      <c r="D7653" s="27"/>
      <c r="E7653" s="27"/>
      <c r="F7653" s="28"/>
      <c r="G7653" s="29"/>
      <c r="H7653" s="30"/>
      <c r="I7653" s="30"/>
      <c r="J7653" s="30"/>
    </row>
    <row r="7654" spans="1:10" x14ac:dyDescent="0.35">
      <c r="A7654" t="str">
        <f t="shared" si="120"/>
        <v/>
      </c>
      <c r="B7654" s="36"/>
      <c r="C7654" s="31"/>
      <c r="D7654" s="31"/>
      <c r="E7654" s="31"/>
      <c r="F7654" s="32"/>
      <c r="G7654" s="33"/>
      <c r="H7654" s="34"/>
      <c r="I7654" s="34"/>
      <c r="J7654" s="34"/>
    </row>
    <row r="7655" spans="1:10" x14ac:dyDescent="0.35">
      <c r="A7655" t="str">
        <f t="shared" si="120"/>
        <v/>
      </c>
      <c r="B7655" s="35"/>
      <c r="C7655" s="27"/>
      <c r="D7655" s="27"/>
      <c r="E7655" s="27"/>
      <c r="F7655" s="28"/>
      <c r="G7655" s="29"/>
      <c r="H7655" s="30"/>
      <c r="I7655" s="30"/>
      <c r="J7655" s="30"/>
    </row>
    <row r="7656" spans="1:10" x14ac:dyDescent="0.35">
      <c r="A7656" t="str">
        <f t="shared" si="120"/>
        <v/>
      </c>
      <c r="B7656" s="36"/>
      <c r="C7656" s="31"/>
      <c r="D7656" s="31"/>
      <c r="E7656" s="31"/>
      <c r="F7656" s="32"/>
      <c r="G7656" s="33"/>
      <c r="H7656" s="34"/>
      <c r="I7656" s="34"/>
      <c r="J7656" s="34"/>
    </row>
    <row r="7657" spans="1:10" x14ac:dyDescent="0.35">
      <c r="A7657" t="str">
        <f t="shared" si="120"/>
        <v/>
      </c>
      <c r="B7657" s="35"/>
      <c r="C7657" s="27"/>
      <c r="D7657" s="27"/>
      <c r="E7657" s="27"/>
      <c r="F7657" s="28"/>
      <c r="G7657" s="29"/>
      <c r="H7657" s="30"/>
      <c r="I7657" s="30"/>
      <c r="J7657" s="30"/>
    </row>
    <row r="7658" spans="1:10" x14ac:dyDescent="0.35">
      <c r="A7658" t="str">
        <f t="shared" si="120"/>
        <v/>
      </c>
      <c r="B7658" s="36"/>
      <c r="C7658" s="31"/>
      <c r="D7658" s="31"/>
      <c r="E7658" s="31"/>
      <c r="F7658" s="32"/>
      <c r="G7658" s="33"/>
      <c r="H7658" s="34"/>
      <c r="I7658" s="34"/>
      <c r="J7658" s="34"/>
    </row>
    <row r="7659" spans="1:10" x14ac:dyDescent="0.35">
      <c r="A7659" t="str">
        <f t="shared" si="120"/>
        <v/>
      </c>
      <c r="B7659" s="35"/>
      <c r="C7659" s="27"/>
      <c r="D7659" s="27"/>
      <c r="E7659" s="27"/>
      <c r="F7659" s="28"/>
      <c r="G7659" s="29"/>
      <c r="H7659" s="30"/>
      <c r="I7659" s="30"/>
      <c r="J7659" s="30"/>
    </row>
    <row r="7660" spans="1:10" x14ac:dyDescent="0.35">
      <c r="A7660" t="str">
        <f t="shared" si="120"/>
        <v/>
      </c>
      <c r="B7660" s="36"/>
      <c r="C7660" s="31"/>
      <c r="D7660" s="31"/>
      <c r="E7660" s="31"/>
      <c r="F7660" s="32"/>
      <c r="G7660" s="33"/>
      <c r="H7660" s="34"/>
      <c r="I7660" s="34"/>
      <c r="J7660" s="34"/>
    </row>
    <row r="7661" spans="1:10" x14ac:dyDescent="0.35">
      <c r="A7661" t="str">
        <f t="shared" si="120"/>
        <v/>
      </c>
      <c r="B7661" s="35"/>
      <c r="C7661" s="27"/>
      <c r="D7661" s="27"/>
      <c r="E7661" s="27"/>
      <c r="F7661" s="28"/>
      <c r="G7661" s="29"/>
      <c r="H7661" s="30"/>
      <c r="I7661" s="30"/>
      <c r="J7661" s="30"/>
    </row>
    <row r="7662" spans="1:10" x14ac:dyDescent="0.35">
      <c r="A7662" t="str">
        <f t="shared" si="120"/>
        <v/>
      </c>
      <c r="B7662" s="36"/>
      <c r="C7662" s="31"/>
      <c r="D7662" s="31"/>
      <c r="E7662" s="31"/>
      <c r="F7662" s="32"/>
      <c r="G7662" s="33"/>
      <c r="H7662" s="34"/>
      <c r="I7662" s="34"/>
      <c r="J7662" s="34"/>
    </row>
    <row r="7663" spans="1:10" x14ac:dyDescent="0.35">
      <c r="A7663" t="str">
        <f t="shared" si="120"/>
        <v/>
      </c>
      <c r="B7663" s="35"/>
      <c r="C7663" s="27"/>
      <c r="D7663" s="27"/>
      <c r="E7663" s="27"/>
      <c r="F7663" s="28"/>
      <c r="G7663" s="29"/>
      <c r="H7663" s="30"/>
      <c r="I7663" s="30"/>
      <c r="J7663" s="30"/>
    </row>
    <row r="7664" spans="1:10" x14ac:dyDescent="0.35">
      <c r="A7664" t="str">
        <f t="shared" si="120"/>
        <v/>
      </c>
      <c r="B7664" s="36"/>
      <c r="C7664" s="31"/>
      <c r="D7664" s="31"/>
      <c r="E7664" s="31"/>
      <c r="F7664" s="32"/>
      <c r="G7664" s="33"/>
      <c r="H7664" s="34"/>
      <c r="I7664" s="34"/>
      <c r="J7664" s="34"/>
    </row>
    <row r="7665" spans="1:10" x14ac:dyDescent="0.35">
      <c r="A7665" t="str">
        <f t="shared" si="120"/>
        <v/>
      </c>
      <c r="B7665" s="35"/>
      <c r="C7665" s="27"/>
      <c r="D7665" s="27"/>
      <c r="E7665" s="27"/>
      <c r="F7665" s="28"/>
      <c r="G7665" s="29"/>
      <c r="H7665" s="30"/>
      <c r="I7665" s="30"/>
      <c r="J7665" s="30"/>
    </row>
    <row r="7666" spans="1:10" x14ac:dyDescent="0.35">
      <c r="A7666" t="str">
        <f t="shared" si="120"/>
        <v/>
      </c>
      <c r="B7666" s="36"/>
      <c r="C7666" s="31"/>
      <c r="D7666" s="31"/>
      <c r="E7666" s="31"/>
      <c r="F7666" s="32"/>
      <c r="G7666" s="33"/>
      <c r="H7666" s="34"/>
      <c r="I7666" s="34"/>
      <c r="J7666" s="34"/>
    </row>
    <row r="7667" spans="1:10" x14ac:dyDescent="0.35">
      <c r="A7667" t="str">
        <f t="shared" si="120"/>
        <v/>
      </c>
      <c r="B7667" s="35"/>
      <c r="C7667" s="27"/>
      <c r="D7667" s="27"/>
      <c r="E7667" s="27"/>
      <c r="F7667" s="28"/>
      <c r="G7667" s="29"/>
      <c r="H7667" s="30"/>
      <c r="I7667" s="30"/>
      <c r="J7667" s="30"/>
    </row>
    <row r="7668" spans="1:10" x14ac:dyDescent="0.35">
      <c r="A7668" t="str">
        <f t="shared" si="120"/>
        <v/>
      </c>
      <c r="B7668" s="36"/>
      <c r="C7668" s="31"/>
      <c r="D7668" s="31"/>
      <c r="E7668" s="31"/>
      <c r="F7668" s="32"/>
      <c r="G7668" s="33"/>
      <c r="H7668" s="34"/>
      <c r="I7668" s="34"/>
      <c r="J7668" s="34"/>
    </row>
    <row r="7669" spans="1:10" x14ac:dyDescent="0.35">
      <c r="A7669" t="str">
        <f t="shared" si="120"/>
        <v/>
      </c>
      <c r="B7669" s="35"/>
      <c r="C7669" s="27"/>
      <c r="D7669" s="27"/>
      <c r="E7669" s="27"/>
      <c r="F7669" s="28"/>
      <c r="G7669" s="29"/>
      <c r="H7669" s="30"/>
      <c r="I7669" s="30"/>
      <c r="J7669" s="30"/>
    </row>
    <row r="7670" spans="1:10" x14ac:dyDescent="0.35">
      <c r="A7670" t="str">
        <f t="shared" si="120"/>
        <v/>
      </c>
      <c r="B7670" s="36"/>
      <c r="C7670" s="31"/>
      <c r="D7670" s="31"/>
      <c r="E7670" s="31"/>
      <c r="F7670" s="32"/>
      <c r="G7670" s="33"/>
      <c r="H7670" s="34"/>
      <c r="I7670" s="34"/>
      <c r="J7670" s="34"/>
    </row>
    <row r="7671" spans="1:10" x14ac:dyDescent="0.35">
      <c r="A7671" t="str">
        <f t="shared" si="120"/>
        <v/>
      </c>
      <c r="B7671" s="35"/>
      <c r="C7671" s="27"/>
      <c r="D7671" s="27"/>
      <c r="E7671" s="27"/>
      <c r="F7671" s="28"/>
      <c r="G7671" s="29"/>
      <c r="H7671" s="30"/>
      <c r="I7671" s="30"/>
      <c r="J7671" s="30"/>
    </row>
    <row r="7672" spans="1:10" x14ac:dyDescent="0.35">
      <c r="A7672" t="str">
        <f t="shared" si="120"/>
        <v/>
      </c>
      <c r="B7672" s="36"/>
      <c r="C7672" s="31"/>
      <c r="D7672" s="31"/>
      <c r="E7672" s="31"/>
      <c r="F7672" s="32"/>
      <c r="G7672" s="33"/>
      <c r="H7672" s="34"/>
      <c r="I7672" s="34"/>
      <c r="J7672" s="34"/>
    </row>
    <row r="7673" spans="1:10" x14ac:dyDescent="0.35">
      <c r="A7673" t="str">
        <f t="shared" si="120"/>
        <v/>
      </c>
      <c r="B7673" s="35"/>
      <c r="C7673" s="27"/>
      <c r="D7673" s="27"/>
      <c r="E7673" s="27"/>
      <c r="F7673" s="28"/>
      <c r="G7673" s="29"/>
      <c r="H7673" s="30"/>
      <c r="I7673" s="30"/>
      <c r="J7673" s="30"/>
    </row>
    <row r="7674" spans="1:10" x14ac:dyDescent="0.35">
      <c r="A7674" t="str">
        <f t="shared" si="120"/>
        <v/>
      </c>
      <c r="B7674" s="36"/>
      <c r="C7674" s="31"/>
      <c r="D7674" s="31"/>
      <c r="E7674" s="31"/>
      <c r="F7674" s="32"/>
      <c r="G7674" s="33"/>
      <c r="H7674" s="34"/>
      <c r="I7674" s="34"/>
      <c r="J7674" s="34"/>
    </row>
    <row r="7675" spans="1:10" x14ac:dyDescent="0.35">
      <c r="A7675" t="str">
        <f t="shared" si="120"/>
        <v/>
      </c>
      <c r="B7675" s="35"/>
      <c r="C7675" s="27"/>
      <c r="D7675" s="27"/>
      <c r="E7675" s="27"/>
      <c r="F7675" s="28"/>
      <c r="G7675" s="29"/>
      <c r="H7675" s="30"/>
      <c r="I7675" s="30"/>
      <c r="J7675" s="30"/>
    </row>
    <row r="7676" spans="1:10" x14ac:dyDescent="0.35">
      <c r="A7676" t="str">
        <f t="shared" si="120"/>
        <v/>
      </c>
      <c r="B7676" s="36"/>
      <c r="C7676" s="31"/>
      <c r="D7676" s="31"/>
      <c r="E7676" s="31"/>
      <c r="F7676" s="32"/>
      <c r="G7676" s="33"/>
      <c r="H7676" s="34"/>
      <c r="I7676" s="34"/>
      <c r="J7676" s="34"/>
    </row>
    <row r="7677" spans="1:10" x14ac:dyDescent="0.35">
      <c r="A7677" t="str">
        <f t="shared" si="120"/>
        <v/>
      </c>
      <c r="B7677" s="35"/>
      <c r="C7677" s="27"/>
      <c r="D7677" s="27"/>
      <c r="E7677" s="27"/>
      <c r="F7677" s="28"/>
      <c r="G7677" s="29"/>
      <c r="H7677" s="30"/>
      <c r="I7677" s="30"/>
      <c r="J7677" s="30"/>
    </row>
    <row r="7678" spans="1:10" x14ac:dyDescent="0.35">
      <c r="A7678" t="str">
        <f t="shared" si="120"/>
        <v/>
      </c>
      <c r="B7678" s="36"/>
      <c r="C7678" s="31"/>
      <c r="D7678" s="31"/>
      <c r="E7678" s="31"/>
      <c r="F7678" s="32"/>
      <c r="G7678" s="33"/>
      <c r="H7678" s="34"/>
      <c r="I7678" s="34"/>
      <c r="J7678" s="34"/>
    </row>
    <row r="7679" spans="1:10" x14ac:dyDescent="0.35">
      <c r="A7679" t="str">
        <f t="shared" si="120"/>
        <v/>
      </c>
      <c r="B7679" s="35"/>
      <c r="C7679" s="27"/>
      <c r="D7679" s="27"/>
      <c r="E7679" s="27"/>
      <c r="F7679" s="28"/>
      <c r="G7679" s="29"/>
      <c r="H7679" s="30"/>
      <c r="I7679" s="30"/>
      <c r="J7679" s="30"/>
    </row>
    <row r="7680" spans="1:10" x14ac:dyDescent="0.35">
      <c r="A7680" t="str">
        <f t="shared" si="120"/>
        <v/>
      </c>
      <c r="B7680" s="36"/>
      <c r="C7680" s="31"/>
      <c r="D7680" s="31"/>
      <c r="E7680" s="31"/>
      <c r="F7680" s="32"/>
      <c r="G7680" s="33"/>
      <c r="H7680" s="34"/>
      <c r="I7680" s="34"/>
      <c r="J7680" s="34"/>
    </row>
    <row r="7681" spans="1:10" x14ac:dyDescent="0.35">
      <c r="A7681" t="str">
        <f t="shared" si="120"/>
        <v/>
      </c>
      <c r="B7681" s="35"/>
      <c r="C7681" s="27"/>
      <c r="D7681" s="27"/>
      <c r="E7681" s="27"/>
      <c r="F7681" s="28"/>
      <c r="G7681" s="29"/>
      <c r="H7681" s="30"/>
      <c r="I7681" s="30"/>
      <c r="J7681" s="30"/>
    </row>
    <row r="7682" spans="1:10" x14ac:dyDescent="0.35">
      <c r="A7682" t="str">
        <f t="shared" si="120"/>
        <v/>
      </c>
      <c r="B7682" s="36"/>
      <c r="C7682" s="31"/>
      <c r="D7682" s="31"/>
      <c r="E7682" s="31"/>
      <c r="F7682" s="32"/>
      <c r="G7682" s="33"/>
      <c r="H7682" s="34"/>
      <c r="I7682" s="34"/>
      <c r="J7682" s="34"/>
    </row>
    <row r="7683" spans="1:10" x14ac:dyDescent="0.35">
      <c r="A7683" t="str">
        <f t="shared" si="120"/>
        <v/>
      </c>
      <c r="B7683" s="35"/>
      <c r="C7683" s="27"/>
      <c r="D7683" s="27"/>
      <c r="E7683" s="27"/>
      <c r="F7683" s="28"/>
      <c r="G7683" s="29"/>
      <c r="H7683" s="30"/>
      <c r="I7683" s="30"/>
      <c r="J7683" s="30"/>
    </row>
    <row r="7684" spans="1:10" x14ac:dyDescent="0.35">
      <c r="A7684" t="str">
        <f t="shared" si="120"/>
        <v/>
      </c>
      <c r="B7684" s="36"/>
      <c r="C7684" s="31"/>
      <c r="D7684" s="31"/>
      <c r="E7684" s="31"/>
      <c r="F7684" s="32"/>
      <c r="G7684" s="33"/>
      <c r="H7684" s="34"/>
      <c r="I7684" s="34"/>
      <c r="J7684" s="34"/>
    </row>
    <row r="7685" spans="1:10" x14ac:dyDescent="0.35">
      <c r="A7685" t="str">
        <f t="shared" si="120"/>
        <v/>
      </c>
      <c r="B7685" s="35"/>
      <c r="C7685" s="27"/>
      <c r="D7685" s="27"/>
      <c r="E7685" s="27"/>
      <c r="F7685" s="28"/>
      <c r="G7685" s="29"/>
      <c r="H7685" s="30"/>
      <c r="I7685" s="30"/>
      <c r="J7685" s="30"/>
    </row>
    <row r="7686" spans="1:10" x14ac:dyDescent="0.35">
      <c r="A7686" t="str">
        <f t="shared" si="120"/>
        <v/>
      </c>
      <c r="B7686" s="36"/>
      <c r="C7686" s="31"/>
      <c r="D7686" s="31"/>
      <c r="E7686" s="31"/>
      <c r="F7686" s="32"/>
      <c r="G7686" s="33"/>
      <c r="H7686" s="34"/>
      <c r="I7686" s="34"/>
      <c r="J7686" s="34"/>
    </row>
    <row r="7687" spans="1:10" x14ac:dyDescent="0.35">
      <c r="A7687" t="str">
        <f t="shared" si="120"/>
        <v/>
      </c>
      <c r="B7687" s="35"/>
      <c r="C7687" s="27"/>
      <c r="D7687" s="27"/>
      <c r="E7687" s="27"/>
      <c r="F7687" s="28"/>
      <c r="G7687" s="29"/>
      <c r="H7687" s="30"/>
      <c r="I7687" s="30"/>
      <c r="J7687" s="30"/>
    </row>
    <row r="7688" spans="1:10" x14ac:dyDescent="0.35">
      <c r="A7688" t="str">
        <f t="shared" si="120"/>
        <v/>
      </c>
      <c r="B7688" s="36"/>
      <c r="C7688" s="31"/>
      <c r="D7688" s="31"/>
      <c r="E7688" s="31"/>
      <c r="F7688" s="32"/>
      <c r="G7688" s="33"/>
      <c r="H7688" s="34"/>
      <c r="I7688" s="34"/>
      <c r="J7688" s="34"/>
    </row>
    <row r="7689" spans="1:10" x14ac:dyDescent="0.35">
      <c r="A7689" t="str">
        <f t="shared" si="120"/>
        <v/>
      </c>
      <c r="B7689" s="35"/>
      <c r="C7689" s="27"/>
      <c r="D7689" s="27"/>
      <c r="E7689" s="27"/>
      <c r="F7689" s="28"/>
      <c r="G7689" s="29"/>
      <c r="H7689" s="30"/>
      <c r="I7689" s="30"/>
      <c r="J7689" s="30"/>
    </row>
    <row r="7690" spans="1:10" x14ac:dyDescent="0.35">
      <c r="A7690" t="str">
        <f t="shared" si="120"/>
        <v/>
      </c>
      <c r="B7690" s="36"/>
      <c r="C7690" s="31"/>
      <c r="D7690" s="31"/>
      <c r="E7690" s="31"/>
      <c r="F7690" s="32"/>
      <c r="G7690" s="33"/>
      <c r="H7690" s="34"/>
      <c r="I7690" s="34"/>
      <c r="J7690" s="34"/>
    </row>
    <row r="7691" spans="1:10" x14ac:dyDescent="0.35">
      <c r="A7691" t="str">
        <f t="shared" si="120"/>
        <v/>
      </c>
      <c r="B7691" s="35"/>
      <c r="C7691" s="27"/>
      <c r="D7691" s="27"/>
      <c r="E7691" s="27"/>
      <c r="F7691" s="28"/>
      <c r="G7691" s="29"/>
      <c r="H7691" s="30"/>
      <c r="I7691" s="30"/>
      <c r="J7691" s="30"/>
    </row>
    <row r="7692" spans="1:10" x14ac:dyDescent="0.35">
      <c r="A7692" t="str">
        <f t="shared" si="120"/>
        <v/>
      </c>
      <c r="B7692" s="36"/>
      <c r="C7692" s="31"/>
      <c r="D7692" s="31"/>
      <c r="E7692" s="31"/>
      <c r="F7692" s="32"/>
      <c r="G7692" s="33"/>
      <c r="H7692" s="34"/>
      <c r="I7692" s="34"/>
      <c r="J7692" s="34"/>
    </row>
    <row r="7693" spans="1:10" x14ac:dyDescent="0.35">
      <c r="A7693" t="str">
        <f t="shared" si="120"/>
        <v/>
      </c>
      <c r="B7693" s="35"/>
      <c r="C7693" s="27"/>
      <c r="D7693" s="27"/>
      <c r="E7693" s="27"/>
      <c r="F7693" s="28"/>
      <c r="G7693" s="29"/>
      <c r="H7693" s="30"/>
      <c r="I7693" s="30"/>
      <c r="J7693" s="30"/>
    </row>
    <row r="7694" spans="1:10" x14ac:dyDescent="0.35">
      <c r="A7694" t="str">
        <f t="shared" si="120"/>
        <v/>
      </c>
      <c r="B7694" s="36"/>
      <c r="C7694" s="31"/>
      <c r="D7694" s="31"/>
      <c r="E7694" s="31"/>
      <c r="F7694" s="32"/>
      <c r="G7694" s="33"/>
      <c r="H7694" s="34"/>
      <c r="I7694" s="34"/>
      <c r="J7694" s="34"/>
    </row>
    <row r="7695" spans="1:10" x14ac:dyDescent="0.35">
      <c r="A7695" t="str">
        <f t="shared" si="120"/>
        <v/>
      </c>
      <c r="B7695" s="35"/>
      <c r="C7695" s="27"/>
      <c r="D7695" s="27"/>
      <c r="E7695" s="27"/>
      <c r="F7695" s="28"/>
      <c r="G7695" s="29"/>
      <c r="H7695" s="30"/>
      <c r="I7695" s="30"/>
      <c r="J7695" s="30"/>
    </row>
    <row r="7696" spans="1:10" x14ac:dyDescent="0.35">
      <c r="A7696" t="str">
        <f t="shared" si="120"/>
        <v/>
      </c>
      <c r="B7696" s="36"/>
      <c r="C7696" s="31"/>
      <c r="D7696" s="31"/>
      <c r="E7696" s="31"/>
      <c r="F7696" s="32"/>
      <c r="G7696" s="33"/>
      <c r="H7696" s="34"/>
      <c r="I7696" s="34"/>
      <c r="J7696" s="34"/>
    </row>
    <row r="7697" spans="1:10" x14ac:dyDescent="0.35">
      <c r="A7697" t="str">
        <f t="shared" si="120"/>
        <v/>
      </c>
      <c r="B7697" s="35"/>
      <c r="C7697" s="27"/>
      <c r="D7697" s="27"/>
      <c r="E7697" s="27"/>
      <c r="F7697" s="28"/>
      <c r="G7697" s="29"/>
      <c r="H7697" s="30"/>
      <c r="I7697" s="30"/>
      <c r="J7697" s="30"/>
    </row>
    <row r="7698" spans="1:10" x14ac:dyDescent="0.35">
      <c r="A7698" t="str">
        <f t="shared" si="120"/>
        <v/>
      </c>
      <c r="B7698" s="36"/>
      <c r="C7698" s="31"/>
      <c r="D7698" s="31"/>
      <c r="E7698" s="31"/>
      <c r="F7698" s="32"/>
      <c r="G7698" s="33"/>
      <c r="H7698" s="34"/>
      <c r="I7698" s="34"/>
      <c r="J7698" s="34"/>
    </row>
    <row r="7699" spans="1:10" x14ac:dyDescent="0.35">
      <c r="A7699" t="str">
        <f t="shared" ref="A7699:A7762" si="121">CONCATENATE(B7699,C7699,D7699,E7699)</f>
        <v/>
      </c>
      <c r="B7699" s="35"/>
      <c r="C7699" s="27"/>
      <c r="D7699" s="27"/>
      <c r="E7699" s="27"/>
      <c r="F7699" s="28"/>
      <c r="G7699" s="29"/>
      <c r="H7699" s="30"/>
      <c r="I7699" s="30"/>
      <c r="J7699" s="30"/>
    </row>
    <row r="7700" spans="1:10" x14ac:dyDescent="0.35">
      <c r="A7700" t="str">
        <f t="shared" si="121"/>
        <v/>
      </c>
      <c r="B7700" s="36"/>
      <c r="C7700" s="31"/>
      <c r="D7700" s="31"/>
      <c r="E7700" s="31"/>
      <c r="F7700" s="32"/>
      <c r="G7700" s="33"/>
      <c r="H7700" s="34"/>
      <c r="I7700" s="34"/>
      <c r="J7700" s="34"/>
    </row>
    <row r="7701" spans="1:10" x14ac:dyDescent="0.35">
      <c r="A7701" t="str">
        <f t="shared" si="121"/>
        <v/>
      </c>
      <c r="B7701" s="35"/>
      <c r="C7701" s="27"/>
      <c r="D7701" s="27"/>
      <c r="E7701" s="27"/>
      <c r="F7701" s="28"/>
      <c r="G7701" s="29"/>
      <c r="H7701" s="30"/>
      <c r="I7701" s="30"/>
      <c r="J7701" s="30"/>
    </row>
    <row r="7702" spans="1:10" x14ac:dyDescent="0.35">
      <c r="A7702" t="str">
        <f t="shared" si="121"/>
        <v/>
      </c>
      <c r="B7702" s="36"/>
      <c r="C7702" s="31"/>
      <c r="D7702" s="31"/>
      <c r="E7702" s="31"/>
      <c r="F7702" s="32"/>
      <c r="G7702" s="33"/>
      <c r="H7702" s="34"/>
      <c r="I7702" s="34"/>
      <c r="J7702" s="34"/>
    </row>
    <row r="7703" spans="1:10" x14ac:dyDescent="0.35">
      <c r="A7703" t="str">
        <f t="shared" si="121"/>
        <v/>
      </c>
      <c r="B7703" s="35"/>
      <c r="C7703" s="27"/>
      <c r="D7703" s="27"/>
      <c r="E7703" s="27"/>
      <c r="F7703" s="28"/>
      <c r="G7703" s="29"/>
      <c r="H7703" s="30"/>
      <c r="I7703" s="30"/>
      <c r="J7703" s="30"/>
    </row>
    <row r="7704" spans="1:10" x14ac:dyDescent="0.35">
      <c r="A7704" t="str">
        <f t="shared" si="121"/>
        <v/>
      </c>
      <c r="B7704" s="36"/>
      <c r="C7704" s="31"/>
      <c r="D7704" s="31"/>
      <c r="E7704" s="31"/>
      <c r="F7704" s="32"/>
      <c r="G7704" s="33"/>
      <c r="H7704" s="34"/>
      <c r="I7704" s="34"/>
      <c r="J7704" s="34"/>
    </row>
    <row r="7705" spans="1:10" x14ac:dyDescent="0.35">
      <c r="A7705" t="str">
        <f t="shared" si="121"/>
        <v/>
      </c>
      <c r="B7705" s="35"/>
      <c r="C7705" s="27"/>
      <c r="D7705" s="27"/>
      <c r="E7705" s="27"/>
      <c r="F7705" s="28"/>
      <c r="G7705" s="29"/>
      <c r="H7705" s="30"/>
      <c r="I7705" s="30"/>
      <c r="J7705" s="30"/>
    </row>
    <row r="7706" spans="1:10" x14ac:dyDescent="0.35">
      <c r="A7706" t="str">
        <f t="shared" si="121"/>
        <v/>
      </c>
      <c r="B7706" s="36"/>
      <c r="C7706" s="31"/>
      <c r="D7706" s="31"/>
      <c r="E7706" s="31"/>
      <c r="F7706" s="32"/>
      <c r="G7706" s="33"/>
      <c r="H7706" s="34"/>
      <c r="I7706" s="34"/>
      <c r="J7706" s="34"/>
    </row>
    <row r="7707" spans="1:10" x14ac:dyDescent="0.35">
      <c r="A7707" t="str">
        <f t="shared" si="121"/>
        <v/>
      </c>
      <c r="B7707" s="35"/>
      <c r="C7707" s="27"/>
      <c r="D7707" s="27"/>
      <c r="E7707" s="27"/>
      <c r="F7707" s="28"/>
      <c r="G7707" s="29"/>
      <c r="H7707" s="30"/>
      <c r="I7707" s="30"/>
      <c r="J7707" s="30"/>
    </row>
    <row r="7708" spans="1:10" x14ac:dyDescent="0.35">
      <c r="A7708" t="str">
        <f t="shared" si="121"/>
        <v/>
      </c>
      <c r="B7708" s="36"/>
      <c r="C7708" s="31"/>
      <c r="D7708" s="31"/>
      <c r="E7708" s="31"/>
      <c r="F7708" s="32"/>
      <c r="G7708" s="33"/>
      <c r="H7708" s="34"/>
      <c r="I7708" s="34"/>
      <c r="J7708" s="34"/>
    </row>
    <row r="7709" spans="1:10" x14ac:dyDescent="0.35">
      <c r="A7709" t="str">
        <f t="shared" si="121"/>
        <v/>
      </c>
      <c r="B7709" s="35"/>
      <c r="C7709" s="27"/>
      <c r="D7709" s="27"/>
      <c r="E7709" s="27"/>
      <c r="F7709" s="28"/>
      <c r="G7709" s="29"/>
      <c r="H7709" s="30"/>
      <c r="I7709" s="30"/>
      <c r="J7709" s="30"/>
    </row>
    <row r="7710" spans="1:10" x14ac:dyDescent="0.35">
      <c r="A7710" t="str">
        <f t="shared" si="121"/>
        <v/>
      </c>
      <c r="B7710" s="36"/>
      <c r="C7710" s="31"/>
      <c r="D7710" s="31"/>
      <c r="E7710" s="31"/>
      <c r="F7710" s="32"/>
      <c r="G7710" s="33"/>
      <c r="H7710" s="34"/>
      <c r="I7710" s="34"/>
      <c r="J7710" s="34"/>
    </row>
    <row r="7711" spans="1:10" x14ac:dyDescent="0.35">
      <c r="A7711" t="str">
        <f t="shared" si="121"/>
        <v/>
      </c>
      <c r="B7711" s="35"/>
      <c r="C7711" s="27"/>
      <c r="D7711" s="27"/>
      <c r="E7711" s="27"/>
      <c r="F7711" s="28"/>
      <c r="G7711" s="29"/>
      <c r="H7711" s="30"/>
      <c r="I7711" s="30"/>
      <c r="J7711" s="30"/>
    </row>
    <row r="7712" spans="1:10" x14ac:dyDescent="0.35">
      <c r="A7712" t="str">
        <f t="shared" si="121"/>
        <v/>
      </c>
      <c r="B7712" s="36"/>
      <c r="C7712" s="31"/>
      <c r="D7712" s="31"/>
      <c r="E7712" s="31"/>
      <c r="F7712" s="32"/>
      <c r="G7712" s="33"/>
      <c r="H7712" s="34"/>
      <c r="I7712" s="34"/>
      <c r="J7712" s="34"/>
    </row>
    <row r="7713" spans="1:10" x14ac:dyDescent="0.35">
      <c r="A7713" t="str">
        <f t="shared" si="121"/>
        <v/>
      </c>
      <c r="B7713" s="35"/>
      <c r="C7713" s="27"/>
      <c r="D7713" s="27"/>
      <c r="E7713" s="27"/>
      <c r="F7713" s="28"/>
      <c r="G7713" s="29"/>
      <c r="H7713" s="30"/>
      <c r="I7713" s="30"/>
      <c r="J7713" s="30"/>
    </row>
    <row r="7714" spans="1:10" x14ac:dyDescent="0.35">
      <c r="A7714" t="str">
        <f t="shared" si="121"/>
        <v/>
      </c>
      <c r="B7714" s="36"/>
      <c r="C7714" s="31"/>
      <c r="D7714" s="31"/>
      <c r="E7714" s="31"/>
      <c r="F7714" s="32"/>
      <c r="G7714" s="33"/>
      <c r="H7714" s="34"/>
      <c r="I7714" s="34"/>
      <c r="J7714" s="34"/>
    </row>
    <row r="7715" spans="1:10" x14ac:dyDescent="0.35">
      <c r="A7715" t="str">
        <f t="shared" si="121"/>
        <v/>
      </c>
      <c r="B7715" s="35"/>
      <c r="C7715" s="27"/>
      <c r="D7715" s="27"/>
      <c r="E7715" s="27"/>
      <c r="F7715" s="28"/>
      <c r="G7715" s="29"/>
      <c r="H7715" s="30"/>
      <c r="I7715" s="30"/>
      <c r="J7715" s="30"/>
    </row>
    <row r="7716" spans="1:10" x14ac:dyDescent="0.35">
      <c r="A7716" t="str">
        <f t="shared" si="121"/>
        <v/>
      </c>
      <c r="B7716" s="36"/>
      <c r="C7716" s="31"/>
      <c r="D7716" s="31"/>
      <c r="E7716" s="31"/>
      <c r="F7716" s="32"/>
      <c r="G7716" s="33"/>
      <c r="H7716" s="34"/>
      <c r="I7716" s="34"/>
      <c r="J7716" s="34"/>
    </row>
    <row r="7717" spans="1:10" x14ac:dyDescent="0.35">
      <c r="A7717" t="str">
        <f t="shared" si="121"/>
        <v/>
      </c>
      <c r="B7717" s="35"/>
      <c r="C7717" s="27"/>
      <c r="D7717" s="27"/>
      <c r="E7717" s="27"/>
      <c r="F7717" s="28"/>
      <c r="G7717" s="29"/>
      <c r="H7717" s="30"/>
      <c r="I7717" s="30"/>
      <c r="J7717" s="30"/>
    </row>
    <row r="7718" spans="1:10" x14ac:dyDescent="0.35">
      <c r="A7718" t="str">
        <f t="shared" si="121"/>
        <v/>
      </c>
      <c r="B7718" s="36"/>
      <c r="C7718" s="31"/>
      <c r="D7718" s="31"/>
      <c r="E7718" s="31"/>
      <c r="F7718" s="32"/>
      <c r="G7718" s="33"/>
      <c r="H7718" s="34"/>
      <c r="I7718" s="34"/>
      <c r="J7718" s="34"/>
    </row>
    <row r="7719" spans="1:10" x14ac:dyDescent="0.35">
      <c r="A7719" t="str">
        <f t="shared" si="121"/>
        <v/>
      </c>
      <c r="B7719" s="35"/>
      <c r="C7719" s="27"/>
      <c r="D7719" s="27"/>
      <c r="E7719" s="27"/>
      <c r="F7719" s="28"/>
      <c r="G7719" s="29"/>
      <c r="H7719" s="30"/>
      <c r="I7719" s="30"/>
      <c r="J7719" s="30"/>
    </row>
    <row r="7720" spans="1:10" x14ac:dyDescent="0.35">
      <c r="A7720" t="str">
        <f t="shared" si="121"/>
        <v/>
      </c>
      <c r="B7720" s="36"/>
      <c r="C7720" s="31"/>
      <c r="D7720" s="31"/>
      <c r="E7720" s="31"/>
      <c r="F7720" s="32"/>
      <c r="G7720" s="33"/>
      <c r="H7720" s="34"/>
      <c r="I7720" s="34"/>
      <c r="J7720" s="34"/>
    </row>
    <row r="7721" spans="1:10" x14ac:dyDescent="0.35">
      <c r="A7721" t="str">
        <f t="shared" si="121"/>
        <v/>
      </c>
      <c r="B7721" s="35"/>
      <c r="C7721" s="27"/>
      <c r="D7721" s="27"/>
      <c r="E7721" s="27"/>
      <c r="F7721" s="28"/>
      <c r="G7721" s="29"/>
      <c r="H7721" s="30"/>
      <c r="I7721" s="30"/>
      <c r="J7721" s="30"/>
    </row>
    <row r="7722" spans="1:10" x14ac:dyDescent="0.35">
      <c r="A7722" t="str">
        <f t="shared" si="121"/>
        <v/>
      </c>
      <c r="B7722" s="36"/>
      <c r="C7722" s="31"/>
      <c r="D7722" s="31"/>
      <c r="E7722" s="31"/>
      <c r="F7722" s="32"/>
      <c r="G7722" s="33"/>
      <c r="H7722" s="34"/>
      <c r="I7722" s="34"/>
      <c r="J7722" s="34"/>
    </row>
    <row r="7723" spans="1:10" x14ac:dyDescent="0.35">
      <c r="A7723" t="str">
        <f t="shared" si="121"/>
        <v/>
      </c>
      <c r="B7723" s="35"/>
      <c r="C7723" s="27"/>
      <c r="D7723" s="27"/>
      <c r="E7723" s="27"/>
      <c r="F7723" s="28"/>
      <c r="G7723" s="29"/>
      <c r="H7723" s="30"/>
      <c r="I7723" s="30"/>
      <c r="J7723" s="30"/>
    </row>
    <row r="7724" spans="1:10" x14ac:dyDescent="0.35">
      <c r="A7724" t="str">
        <f t="shared" si="121"/>
        <v/>
      </c>
      <c r="B7724" s="36"/>
      <c r="C7724" s="31"/>
      <c r="D7724" s="31"/>
      <c r="E7724" s="31"/>
      <c r="F7724" s="32"/>
      <c r="G7724" s="33"/>
      <c r="H7724" s="34"/>
      <c r="I7724" s="34"/>
      <c r="J7724" s="34"/>
    </row>
    <row r="7725" spans="1:10" x14ac:dyDescent="0.35">
      <c r="A7725" t="str">
        <f t="shared" si="121"/>
        <v/>
      </c>
      <c r="B7725" s="35"/>
      <c r="C7725" s="27"/>
      <c r="D7725" s="27"/>
      <c r="E7725" s="27"/>
      <c r="F7725" s="28"/>
      <c r="G7725" s="29"/>
      <c r="H7725" s="30"/>
      <c r="I7725" s="30"/>
      <c r="J7725" s="30"/>
    </row>
    <row r="7726" spans="1:10" x14ac:dyDescent="0.35">
      <c r="A7726" t="str">
        <f t="shared" si="121"/>
        <v/>
      </c>
      <c r="B7726" s="36"/>
      <c r="C7726" s="31"/>
      <c r="D7726" s="31"/>
      <c r="E7726" s="31"/>
      <c r="F7726" s="32"/>
      <c r="G7726" s="33"/>
      <c r="H7726" s="34"/>
      <c r="I7726" s="34"/>
      <c r="J7726" s="34"/>
    </row>
    <row r="7727" spans="1:10" x14ac:dyDescent="0.35">
      <c r="A7727" t="str">
        <f t="shared" si="121"/>
        <v/>
      </c>
      <c r="B7727" s="35"/>
      <c r="C7727" s="27"/>
      <c r="D7727" s="27"/>
      <c r="E7727" s="27"/>
      <c r="F7727" s="28"/>
      <c r="G7727" s="29"/>
      <c r="H7727" s="30"/>
      <c r="I7727" s="30"/>
      <c r="J7727" s="30"/>
    </row>
    <row r="7728" spans="1:10" x14ac:dyDescent="0.35">
      <c r="A7728" t="str">
        <f t="shared" si="121"/>
        <v/>
      </c>
      <c r="B7728" s="36"/>
      <c r="C7728" s="31"/>
      <c r="D7728" s="31"/>
      <c r="E7728" s="31"/>
      <c r="F7728" s="32"/>
      <c r="G7728" s="33"/>
      <c r="H7728" s="34"/>
      <c r="I7728" s="34"/>
      <c r="J7728" s="34"/>
    </row>
    <row r="7729" spans="1:10" x14ac:dyDescent="0.35">
      <c r="A7729" t="str">
        <f t="shared" si="121"/>
        <v/>
      </c>
      <c r="B7729" s="35"/>
      <c r="C7729" s="27"/>
      <c r="D7729" s="27"/>
      <c r="E7729" s="27"/>
      <c r="F7729" s="28"/>
      <c r="G7729" s="29"/>
      <c r="H7729" s="30"/>
      <c r="I7729" s="30"/>
      <c r="J7729" s="30"/>
    </row>
    <row r="7730" spans="1:10" x14ac:dyDescent="0.35">
      <c r="A7730" t="str">
        <f t="shared" si="121"/>
        <v/>
      </c>
      <c r="B7730" s="36"/>
      <c r="C7730" s="31"/>
      <c r="D7730" s="31"/>
      <c r="E7730" s="31"/>
      <c r="F7730" s="32"/>
      <c r="G7730" s="33"/>
      <c r="H7730" s="34"/>
      <c r="I7730" s="34"/>
      <c r="J7730" s="34"/>
    </row>
    <row r="7731" spans="1:10" x14ac:dyDescent="0.35">
      <c r="A7731" t="str">
        <f t="shared" si="121"/>
        <v/>
      </c>
      <c r="B7731" s="35"/>
      <c r="C7731" s="27"/>
      <c r="D7731" s="27"/>
      <c r="E7731" s="27"/>
      <c r="F7731" s="28"/>
      <c r="G7731" s="29"/>
      <c r="H7731" s="30"/>
      <c r="I7731" s="30"/>
      <c r="J7731" s="30"/>
    </row>
    <row r="7732" spans="1:10" x14ac:dyDescent="0.35">
      <c r="A7732" t="str">
        <f t="shared" si="121"/>
        <v/>
      </c>
      <c r="B7732" s="36"/>
      <c r="C7732" s="31"/>
      <c r="D7732" s="31"/>
      <c r="E7732" s="31"/>
      <c r="F7732" s="32"/>
      <c r="G7732" s="33"/>
      <c r="H7732" s="34"/>
      <c r="I7732" s="34"/>
      <c r="J7732" s="34"/>
    </row>
    <row r="7733" spans="1:10" x14ac:dyDescent="0.35">
      <c r="A7733" t="str">
        <f t="shared" si="121"/>
        <v/>
      </c>
      <c r="B7733" s="35"/>
      <c r="C7733" s="27"/>
      <c r="D7733" s="27"/>
      <c r="E7733" s="27"/>
      <c r="F7733" s="28"/>
      <c r="G7733" s="29"/>
      <c r="H7733" s="30"/>
      <c r="I7733" s="30"/>
      <c r="J7733" s="30"/>
    </row>
    <row r="7734" spans="1:10" x14ac:dyDescent="0.35">
      <c r="A7734" t="str">
        <f t="shared" si="121"/>
        <v/>
      </c>
      <c r="B7734" s="36"/>
      <c r="C7734" s="31"/>
      <c r="D7734" s="31"/>
      <c r="E7734" s="31"/>
      <c r="F7734" s="32"/>
      <c r="G7734" s="33"/>
      <c r="H7734" s="34"/>
      <c r="I7734" s="34"/>
      <c r="J7734" s="34"/>
    </row>
    <row r="7735" spans="1:10" x14ac:dyDescent="0.35">
      <c r="A7735" t="str">
        <f t="shared" si="121"/>
        <v/>
      </c>
      <c r="B7735" s="35"/>
      <c r="C7735" s="27"/>
      <c r="D7735" s="27"/>
      <c r="E7735" s="27"/>
      <c r="F7735" s="28"/>
      <c r="G7735" s="29"/>
      <c r="H7735" s="30"/>
      <c r="I7735" s="30"/>
      <c r="J7735" s="30"/>
    </row>
    <row r="7736" spans="1:10" x14ac:dyDescent="0.35">
      <c r="A7736" t="str">
        <f t="shared" si="121"/>
        <v/>
      </c>
      <c r="B7736" s="36"/>
      <c r="C7736" s="31"/>
      <c r="D7736" s="31"/>
      <c r="E7736" s="31"/>
      <c r="F7736" s="32"/>
      <c r="G7736" s="33"/>
      <c r="H7736" s="34"/>
      <c r="I7736" s="34"/>
      <c r="J7736" s="34"/>
    </row>
    <row r="7737" spans="1:10" x14ac:dyDescent="0.35">
      <c r="A7737" t="str">
        <f t="shared" si="121"/>
        <v/>
      </c>
      <c r="B7737" s="35"/>
      <c r="C7737" s="27"/>
      <c r="D7737" s="27"/>
      <c r="E7737" s="27"/>
      <c r="F7737" s="28"/>
      <c r="G7737" s="29"/>
      <c r="H7737" s="30"/>
      <c r="I7737" s="30"/>
      <c r="J7737" s="30"/>
    </row>
    <row r="7738" spans="1:10" x14ac:dyDescent="0.35">
      <c r="A7738" t="str">
        <f t="shared" si="121"/>
        <v/>
      </c>
      <c r="B7738" s="36"/>
      <c r="C7738" s="31"/>
      <c r="D7738" s="31"/>
      <c r="E7738" s="31"/>
      <c r="F7738" s="32"/>
      <c r="G7738" s="33"/>
      <c r="H7738" s="34"/>
      <c r="I7738" s="34"/>
      <c r="J7738" s="34"/>
    </row>
    <row r="7739" spans="1:10" x14ac:dyDescent="0.35">
      <c r="A7739" t="str">
        <f t="shared" si="121"/>
        <v/>
      </c>
      <c r="B7739" s="35"/>
      <c r="C7739" s="27"/>
      <c r="D7739" s="27"/>
      <c r="E7739" s="27"/>
      <c r="F7739" s="28"/>
      <c r="G7739" s="29"/>
      <c r="H7739" s="30"/>
      <c r="I7739" s="30"/>
      <c r="J7739" s="30"/>
    </row>
    <row r="7740" spans="1:10" x14ac:dyDescent="0.35">
      <c r="A7740" t="str">
        <f t="shared" si="121"/>
        <v/>
      </c>
      <c r="B7740" s="36"/>
      <c r="C7740" s="31"/>
      <c r="D7740" s="31"/>
      <c r="E7740" s="31"/>
      <c r="F7740" s="32"/>
      <c r="G7740" s="33"/>
      <c r="H7740" s="34"/>
      <c r="I7740" s="34"/>
      <c r="J7740" s="34"/>
    </row>
    <row r="7741" spans="1:10" x14ac:dyDescent="0.35">
      <c r="A7741" t="str">
        <f t="shared" si="121"/>
        <v/>
      </c>
      <c r="B7741" s="35"/>
      <c r="C7741" s="27"/>
      <c r="D7741" s="27"/>
      <c r="E7741" s="27"/>
      <c r="F7741" s="28"/>
      <c r="G7741" s="29"/>
      <c r="H7741" s="30"/>
      <c r="I7741" s="30"/>
      <c r="J7741" s="30"/>
    </row>
    <row r="7742" spans="1:10" x14ac:dyDescent="0.35">
      <c r="A7742" t="str">
        <f t="shared" si="121"/>
        <v/>
      </c>
      <c r="B7742" s="36"/>
      <c r="C7742" s="31"/>
      <c r="D7742" s="31"/>
      <c r="E7742" s="31"/>
      <c r="F7742" s="32"/>
      <c r="G7742" s="33"/>
      <c r="H7742" s="34"/>
      <c r="I7742" s="34"/>
      <c r="J7742" s="34"/>
    </row>
    <row r="7743" spans="1:10" x14ac:dyDescent="0.35">
      <c r="A7743" t="str">
        <f t="shared" si="121"/>
        <v/>
      </c>
      <c r="B7743" s="35"/>
      <c r="C7743" s="27"/>
      <c r="D7743" s="27"/>
      <c r="E7743" s="27"/>
      <c r="F7743" s="28"/>
      <c r="G7743" s="29"/>
      <c r="H7743" s="30"/>
      <c r="I7743" s="30"/>
      <c r="J7743" s="30"/>
    </row>
    <row r="7744" spans="1:10" x14ac:dyDescent="0.35">
      <c r="A7744" t="str">
        <f t="shared" si="121"/>
        <v/>
      </c>
      <c r="B7744" s="36"/>
      <c r="C7744" s="31"/>
      <c r="D7744" s="31"/>
      <c r="E7744" s="31"/>
      <c r="F7744" s="32"/>
      <c r="G7744" s="33"/>
      <c r="H7744" s="34"/>
      <c r="I7744" s="34"/>
      <c r="J7744" s="34"/>
    </row>
    <row r="7745" spans="1:10" x14ac:dyDescent="0.35">
      <c r="A7745" t="str">
        <f t="shared" si="121"/>
        <v/>
      </c>
      <c r="B7745" s="35"/>
      <c r="C7745" s="27"/>
      <c r="D7745" s="27"/>
      <c r="E7745" s="27"/>
      <c r="F7745" s="28"/>
      <c r="G7745" s="29"/>
      <c r="H7745" s="30"/>
      <c r="I7745" s="30"/>
      <c r="J7745" s="30"/>
    </row>
    <row r="7746" spans="1:10" x14ac:dyDescent="0.35">
      <c r="A7746" t="str">
        <f t="shared" si="121"/>
        <v/>
      </c>
      <c r="B7746" s="36"/>
      <c r="C7746" s="31"/>
      <c r="D7746" s="31"/>
      <c r="E7746" s="31"/>
      <c r="F7746" s="32"/>
      <c r="G7746" s="33"/>
      <c r="H7746" s="34"/>
      <c r="I7746" s="34"/>
      <c r="J7746" s="34"/>
    </row>
    <row r="7747" spans="1:10" x14ac:dyDescent="0.35">
      <c r="A7747" t="str">
        <f t="shared" si="121"/>
        <v/>
      </c>
      <c r="B7747" s="35"/>
      <c r="C7747" s="27"/>
      <c r="D7747" s="27"/>
      <c r="E7747" s="27"/>
      <c r="F7747" s="28"/>
      <c r="G7747" s="29"/>
      <c r="H7747" s="30"/>
      <c r="I7747" s="30"/>
      <c r="J7747" s="30"/>
    </row>
    <row r="7748" spans="1:10" x14ac:dyDescent="0.35">
      <c r="A7748" t="str">
        <f t="shared" si="121"/>
        <v/>
      </c>
      <c r="B7748" s="36"/>
      <c r="C7748" s="31"/>
      <c r="D7748" s="31"/>
      <c r="E7748" s="31"/>
      <c r="F7748" s="32"/>
      <c r="G7748" s="33"/>
      <c r="H7748" s="34"/>
      <c r="I7748" s="34"/>
      <c r="J7748" s="34"/>
    </row>
    <row r="7749" spans="1:10" x14ac:dyDescent="0.35">
      <c r="A7749" t="str">
        <f t="shared" si="121"/>
        <v/>
      </c>
      <c r="B7749" s="35"/>
      <c r="C7749" s="27"/>
      <c r="D7749" s="27"/>
      <c r="E7749" s="27"/>
      <c r="F7749" s="28"/>
      <c r="G7749" s="29"/>
      <c r="H7749" s="30"/>
      <c r="I7749" s="30"/>
      <c r="J7749" s="30"/>
    </row>
    <row r="7750" spans="1:10" x14ac:dyDescent="0.35">
      <c r="A7750" t="str">
        <f t="shared" si="121"/>
        <v/>
      </c>
      <c r="B7750" s="36"/>
      <c r="C7750" s="31"/>
      <c r="D7750" s="31"/>
      <c r="E7750" s="31"/>
      <c r="F7750" s="32"/>
      <c r="G7750" s="33"/>
      <c r="H7750" s="34"/>
      <c r="I7750" s="34"/>
      <c r="J7750" s="34"/>
    </row>
    <row r="7751" spans="1:10" x14ac:dyDescent="0.35">
      <c r="A7751" t="str">
        <f t="shared" si="121"/>
        <v/>
      </c>
      <c r="B7751" s="35"/>
      <c r="C7751" s="27"/>
      <c r="D7751" s="27"/>
      <c r="E7751" s="27"/>
      <c r="F7751" s="28"/>
      <c r="G7751" s="29"/>
      <c r="H7751" s="30"/>
      <c r="I7751" s="30"/>
      <c r="J7751" s="30"/>
    </row>
    <row r="7752" spans="1:10" x14ac:dyDescent="0.35">
      <c r="A7752" t="str">
        <f t="shared" si="121"/>
        <v/>
      </c>
      <c r="B7752" s="36"/>
      <c r="C7752" s="31"/>
      <c r="D7752" s="31"/>
      <c r="E7752" s="31"/>
      <c r="F7752" s="32"/>
      <c r="G7752" s="33"/>
      <c r="H7752" s="34"/>
      <c r="I7752" s="34"/>
      <c r="J7752" s="34"/>
    </row>
    <row r="7753" spans="1:10" x14ac:dyDescent="0.35">
      <c r="A7753" t="str">
        <f t="shared" si="121"/>
        <v/>
      </c>
      <c r="B7753" s="35"/>
      <c r="C7753" s="27"/>
      <c r="D7753" s="27"/>
      <c r="E7753" s="27"/>
      <c r="F7753" s="28"/>
      <c r="G7753" s="29"/>
      <c r="H7753" s="30"/>
      <c r="I7753" s="30"/>
      <c r="J7753" s="30"/>
    </row>
    <row r="7754" spans="1:10" x14ac:dyDescent="0.35">
      <c r="A7754" t="str">
        <f t="shared" si="121"/>
        <v/>
      </c>
      <c r="B7754" s="36"/>
      <c r="C7754" s="31"/>
      <c r="D7754" s="31"/>
      <c r="E7754" s="31"/>
      <c r="F7754" s="32"/>
      <c r="G7754" s="33"/>
      <c r="H7754" s="34"/>
      <c r="I7754" s="34"/>
      <c r="J7754" s="34"/>
    </row>
    <row r="7755" spans="1:10" x14ac:dyDescent="0.35">
      <c r="A7755" t="str">
        <f t="shared" si="121"/>
        <v/>
      </c>
      <c r="B7755" s="35"/>
      <c r="C7755" s="27"/>
      <c r="D7755" s="27"/>
      <c r="E7755" s="27"/>
      <c r="F7755" s="28"/>
      <c r="G7755" s="29"/>
      <c r="H7755" s="30"/>
      <c r="I7755" s="30"/>
      <c r="J7755" s="30"/>
    </row>
    <row r="7756" spans="1:10" x14ac:dyDescent="0.35">
      <c r="A7756" t="str">
        <f t="shared" si="121"/>
        <v/>
      </c>
      <c r="B7756" s="36"/>
      <c r="C7756" s="31"/>
      <c r="D7756" s="31"/>
      <c r="E7756" s="31"/>
      <c r="F7756" s="32"/>
      <c r="G7756" s="33"/>
      <c r="H7756" s="34"/>
      <c r="I7756" s="34"/>
      <c r="J7756" s="34"/>
    </row>
    <row r="7757" spans="1:10" x14ac:dyDescent="0.35">
      <c r="A7757" t="str">
        <f t="shared" si="121"/>
        <v/>
      </c>
      <c r="B7757" s="35"/>
      <c r="C7757" s="27"/>
      <c r="D7757" s="27"/>
      <c r="E7757" s="27"/>
      <c r="F7757" s="28"/>
      <c r="G7757" s="29"/>
      <c r="H7757" s="30"/>
      <c r="I7757" s="30"/>
      <c r="J7757" s="30"/>
    </row>
    <row r="7758" spans="1:10" x14ac:dyDescent="0.35">
      <c r="A7758" t="str">
        <f t="shared" si="121"/>
        <v/>
      </c>
      <c r="B7758" s="36"/>
      <c r="C7758" s="31"/>
      <c r="D7758" s="31"/>
      <c r="E7758" s="31"/>
      <c r="F7758" s="32"/>
      <c r="G7758" s="33"/>
      <c r="H7758" s="34"/>
      <c r="I7758" s="34"/>
      <c r="J7758" s="34"/>
    </row>
    <row r="7759" spans="1:10" x14ac:dyDescent="0.35">
      <c r="A7759" t="str">
        <f t="shared" si="121"/>
        <v/>
      </c>
      <c r="B7759" s="35"/>
      <c r="C7759" s="27"/>
      <c r="D7759" s="27"/>
      <c r="E7759" s="27"/>
      <c r="F7759" s="28"/>
      <c r="G7759" s="29"/>
      <c r="H7759" s="30"/>
      <c r="I7759" s="30"/>
      <c r="J7759" s="30"/>
    </row>
    <row r="7760" spans="1:10" x14ac:dyDescent="0.35">
      <c r="A7760" t="str">
        <f t="shared" si="121"/>
        <v/>
      </c>
      <c r="B7760" s="36"/>
      <c r="C7760" s="31"/>
      <c r="D7760" s="31"/>
      <c r="E7760" s="31"/>
      <c r="F7760" s="32"/>
      <c r="G7760" s="33"/>
      <c r="H7760" s="34"/>
      <c r="I7760" s="34"/>
      <c r="J7760" s="34"/>
    </row>
    <row r="7761" spans="1:10" x14ac:dyDescent="0.35">
      <c r="A7761" t="str">
        <f t="shared" si="121"/>
        <v/>
      </c>
      <c r="B7761" s="35"/>
      <c r="C7761" s="27"/>
      <c r="D7761" s="27"/>
      <c r="E7761" s="27"/>
      <c r="F7761" s="28"/>
      <c r="G7761" s="29"/>
      <c r="H7761" s="30"/>
      <c r="I7761" s="30"/>
      <c r="J7761" s="30"/>
    </row>
    <row r="7762" spans="1:10" x14ac:dyDescent="0.35">
      <c r="A7762" t="str">
        <f t="shared" si="121"/>
        <v/>
      </c>
      <c r="B7762" s="36"/>
      <c r="C7762" s="31"/>
      <c r="D7762" s="31"/>
      <c r="E7762" s="31"/>
      <c r="F7762" s="32"/>
      <c r="G7762" s="33"/>
      <c r="H7762" s="34"/>
      <c r="I7762" s="34"/>
      <c r="J7762" s="34"/>
    </row>
    <row r="7763" spans="1:10" x14ac:dyDescent="0.35">
      <c r="A7763" t="str">
        <f t="shared" ref="A7763:A7826" si="122">CONCATENATE(B7763,C7763,D7763,E7763)</f>
        <v/>
      </c>
      <c r="B7763" s="35"/>
      <c r="C7763" s="27"/>
      <c r="D7763" s="27"/>
      <c r="E7763" s="27"/>
      <c r="F7763" s="28"/>
      <c r="G7763" s="29"/>
      <c r="H7763" s="30"/>
      <c r="I7763" s="30"/>
      <c r="J7763" s="30"/>
    </row>
    <row r="7764" spans="1:10" x14ac:dyDescent="0.35">
      <c r="A7764" t="str">
        <f t="shared" si="122"/>
        <v/>
      </c>
      <c r="B7764" s="36"/>
      <c r="C7764" s="31"/>
      <c r="D7764" s="31"/>
      <c r="E7764" s="31"/>
      <c r="F7764" s="32"/>
      <c r="G7764" s="33"/>
      <c r="H7764" s="34"/>
      <c r="I7764" s="34"/>
      <c r="J7764" s="34"/>
    </row>
    <row r="7765" spans="1:10" x14ac:dyDescent="0.35">
      <c r="A7765" t="str">
        <f t="shared" si="122"/>
        <v/>
      </c>
      <c r="B7765" s="35"/>
      <c r="C7765" s="27"/>
      <c r="D7765" s="27"/>
      <c r="E7765" s="27"/>
      <c r="F7765" s="28"/>
      <c r="G7765" s="29"/>
      <c r="H7765" s="30"/>
      <c r="I7765" s="30"/>
      <c r="J7765" s="30"/>
    </row>
    <row r="7766" spans="1:10" x14ac:dyDescent="0.35">
      <c r="A7766" t="str">
        <f t="shared" si="122"/>
        <v/>
      </c>
      <c r="B7766" s="36"/>
      <c r="C7766" s="31"/>
      <c r="D7766" s="31"/>
      <c r="E7766" s="31"/>
      <c r="F7766" s="32"/>
      <c r="G7766" s="33"/>
      <c r="H7766" s="34"/>
      <c r="I7766" s="34"/>
      <c r="J7766" s="34"/>
    </row>
    <row r="7767" spans="1:10" x14ac:dyDescent="0.35">
      <c r="A7767" t="str">
        <f t="shared" si="122"/>
        <v/>
      </c>
      <c r="B7767" s="35"/>
      <c r="C7767" s="27"/>
      <c r="D7767" s="27"/>
      <c r="E7767" s="27"/>
      <c r="F7767" s="28"/>
      <c r="G7767" s="29"/>
      <c r="H7767" s="30"/>
      <c r="I7767" s="30"/>
      <c r="J7767" s="30"/>
    </row>
    <row r="7768" spans="1:10" x14ac:dyDescent="0.35">
      <c r="A7768" t="str">
        <f t="shared" si="122"/>
        <v/>
      </c>
      <c r="B7768" s="36"/>
      <c r="C7768" s="31"/>
      <c r="D7768" s="31"/>
      <c r="E7768" s="31"/>
      <c r="F7768" s="32"/>
      <c r="G7768" s="33"/>
      <c r="H7768" s="34"/>
      <c r="I7768" s="34"/>
      <c r="J7768" s="34"/>
    </row>
    <row r="7769" spans="1:10" x14ac:dyDescent="0.35">
      <c r="A7769" t="str">
        <f t="shared" si="122"/>
        <v/>
      </c>
      <c r="B7769" s="35"/>
      <c r="C7769" s="27"/>
      <c r="D7769" s="27"/>
      <c r="E7769" s="27"/>
      <c r="F7769" s="28"/>
      <c r="G7769" s="29"/>
      <c r="H7769" s="30"/>
      <c r="I7769" s="30"/>
      <c r="J7769" s="30"/>
    </row>
    <row r="7770" spans="1:10" x14ac:dyDescent="0.35">
      <c r="A7770" t="str">
        <f t="shared" si="122"/>
        <v/>
      </c>
      <c r="B7770" s="36"/>
      <c r="C7770" s="31"/>
      <c r="D7770" s="31"/>
      <c r="E7770" s="31"/>
      <c r="F7770" s="32"/>
      <c r="G7770" s="33"/>
      <c r="H7770" s="34"/>
      <c r="I7770" s="34"/>
      <c r="J7770" s="34"/>
    </row>
    <row r="7771" spans="1:10" x14ac:dyDescent="0.35">
      <c r="A7771" t="str">
        <f t="shared" si="122"/>
        <v/>
      </c>
      <c r="B7771" s="35"/>
      <c r="C7771" s="27"/>
      <c r="D7771" s="27"/>
      <c r="E7771" s="27"/>
      <c r="F7771" s="28"/>
      <c r="G7771" s="29"/>
      <c r="H7771" s="30"/>
      <c r="I7771" s="30"/>
      <c r="J7771" s="30"/>
    </row>
    <row r="7772" spans="1:10" x14ac:dyDescent="0.35">
      <c r="A7772" t="str">
        <f t="shared" si="122"/>
        <v/>
      </c>
      <c r="B7772" s="36"/>
      <c r="C7772" s="31"/>
      <c r="D7772" s="31"/>
      <c r="E7772" s="31"/>
      <c r="F7772" s="32"/>
      <c r="G7772" s="33"/>
      <c r="H7772" s="34"/>
      <c r="I7772" s="34"/>
      <c r="J7772" s="34"/>
    </row>
    <row r="7773" spans="1:10" x14ac:dyDescent="0.35">
      <c r="A7773" t="str">
        <f t="shared" si="122"/>
        <v/>
      </c>
      <c r="B7773" s="35"/>
      <c r="C7773" s="27"/>
      <c r="D7773" s="27"/>
      <c r="E7773" s="27"/>
      <c r="F7773" s="28"/>
      <c r="G7773" s="29"/>
      <c r="H7773" s="30"/>
      <c r="I7773" s="30"/>
      <c r="J7773" s="30"/>
    </row>
    <row r="7774" spans="1:10" x14ac:dyDescent="0.35">
      <c r="A7774" t="str">
        <f t="shared" si="122"/>
        <v/>
      </c>
      <c r="B7774" s="36"/>
      <c r="C7774" s="31"/>
      <c r="D7774" s="31"/>
      <c r="E7774" s="31"/>
      <c r="F7774" s="32"/>
      <c r="G7774" s="33"/>
      <c r="H7774" s="34"/>
      <c r="I7774" s="34"/>
      <c r="J7774" s="34"/>
    </row>
    <row r="7775" spans="1:10" x14ac:dyDescent="0.35">
      <c r="A7775" t="str">
        <f t="shared" si="122"/>
        <v/>
      </c>
      <c r="B7775" s="35"/>
      <c r="C7775" s="27"/>
      <c r="D7775" s="27"/>
      <c r="E7775" s="27"/>
      <c r="F7775" s="28"/>
      <c r="G7775" s="29"/>
      <c r="H7775" s="30"/>
      <c r="I7775" s="30"/>
      <c r="J7775" s="30"/>
    </row>
    <row r="7776" spans="1:10" x14ac:dyDescent="0.35">
      <c r="A7776" t="str">
        <f t="shared" si="122"/>
        <v/>
      </c>
      <c r="B7776" s="36"/>
      <c r="C7776" s="31"/>
      <c r="D7776" s="31"/>
      <c r="E7776" s="31"/>
      <c r="F7776" s="32"/>
      <c r="G7776" s="33"/>
      <c r="H7776" s="34"/>
      <c r="I7776" s="34"/>
      <c r="J7776" s="34"/>
    </row>
    <row r="7777" spans="1:10" x14ac:dyDescent="0.35">
      <c r="A7777" t="str">
        <f t="shared" si="122"/>
        <v/>
      </c>
      <c r="B7777" s="35"/>
      <c r="C7777" s="27"/>
      <c r="D7777" s="27"/>
      <c r="E7777" s="27"/>
      <c r="F7777" s="28"/>
      <c r="G7777" s="29"/>
      <c r="H7777" s="30"/>
      <c r="I7777" s="30"/>
      <c r="J7777" s="30"/>
    </row>
    <row r="7778" spans="1:10" x14ac:dyDescent="0.35">
      <c r="A7778" t="str">
        <f t="shared" si="122"/>
        <v/>
      </c>
      <c r="B7778" s="36"/>
      <c r="C7778" s="31"/>
      <c r="D7778" s="31"/>
      <c r="E7778" s="31"/>
      <c r="F7778" s="32"/>
      <c r="G7778" s="33"/>
      <c r="H7778" s="34"/>
      <c r="I7778" s="34"/>
      <c r="J7778" s="34"/>
    </row>
    <row r="7779" spans="1:10" x14ac:dyDescent="0.35">
      <c r="A7779" t="str">
        <f t="shared" si="122"/>
        <v/>
      </c>
      <c r="B7779" s="35"/>
      <c r="C7779" s="27"/>
      <c r="D7779" s="27"/>
      <c r="E7779" s="27"/>
      <c r="F7779" s="28"/>
      <c r="G7779" s="29"/>
      <c r="H7779" s="30"/>
      <c r="I7779" s="30"/>
      <c r="J7779" s="30"/>
    </row>
    <row r="7780" spans="1:10" x14ac:dyDescent="0.35">
      <c r="A7780" t="str">
        <f t="shared" si="122"/>
        <v/>
      </c>
      <c r="B7780" s="36"/>
      <c r="C7780" s="31"/>
      <c r="D7780" s="31"/>
      <c r="E7780" s="31"/>
      <c r="F7780" s="32"/>
      <c r="G7780" s="33"/>
      <c r="H7780" s="34"/>
      <c r="I7780" s="34"/>
      <c r="J7780" s="34"/>
    </row>
    <row r="7781" spans="1:10" x14ac:dyDescent="0.35">
      <c r="A7781" t="str">
        <f t="shared" si="122"/>
        <v/>
      </c>
      <c r="B7781" s="35"/>
      <c r="C7781" s="27"/>
      <c r="D7781" s="27"/>
      <c r="E7781" s="27"/>
      <c r="F7781" s="28"/>
      <c r="G7781" s="29"/>
      <c r="H7781" s="30"/>
      <c r="I7781" s="30"/>
      <c r="J7781" s="30"/>
    </row>
    <row r="7782" spans="1:10" x14ac:dyDescent="0.35">
      <c r="A7782" t="str">
        <f t="shared" si="122"/>
        <v/>
      </c>
      <c r="B7782" s="36"/>
      <c r="C7782" s="31"/>
      <c r="D7782" s="31"/>
      <c r="E7782" s="31"/>
      <c r="F7782" s="32"/>
      <c r="G7782" s="33"/>
      <c r="H7782" s="34"/>
      <c r="I7782" s="34"/>
      <c r="J7782" s="34"/>
    </row>
    <row r="7783" spans="1:10" x14ac:dyDescent="0.35">
      <c r="A7783" t="str">
        <f t="shared" si="122"/>
        <v/>
      </c>
      <c r="B7783" s="35"/>
      <c r="C7783" s="27"/>
      <c r="D7783" s="27"/>
      <c r="E7783" s="27"/>
      <c r="F7783" s="28"/>
      <c r="G7783" s="29"/>
      <c r="H7783" s="30"/>
      <c r="I7783" s="30"/>
      <c r="J7783" s="30"/>
    </row>
    <row r="7784" spans="1:10" x14ac:dyDescent="0.35">
      <c r="A7784" t="str">
        <f t="shared" si="122"/>
        <v/>
      </c>
      <c r="B7784" s="36"/>
      <c r="C7784" s="31"/>
      <c r="D7784" s="31"/>
      <c r="E7784" s="31"/>
      <c r="F7784" s="32"/>
      <c r="G7784" s="33"/>
      <c r="H7784" s="34"/>
      <c r="I7784" s="34"/>
      <c r="J7784" s="34"/>
    </row>
    <row r="7785" spans="1:10" x14ac:dyDescent="0.35">
      <c r="A7785" t="str">
        <f t="shared" si="122"/>
        <v/>
      </c>
      <c r="B7785" s="35"/>
      <c r="C7785" s="27"/>
      <c r="D7785" s="27"/>
      <c r="E7785" s="27"/>
      <c r="F7785" s="28"/>
      <c r="G7785" s="29"/>
      <c r="H7785" s="30"/>
      <c r="I7785" s="30"/>
      <c r="J7785" s="30"/>
    </row>
    <row r="7786" spans="1:10" x14ac:dyDescent="0.35">
      <c r="A7786" t="str">
        <f t="shared" si="122"/>
        <v/>
      </c>
      <c r="B7786" s="36"/>
      <c r="C7786" s="31"/>
      <c r="D7786" s="31"/>
      <c r="E7786" s="31"/>
      <c r="F7786" s="32"/>
      <c r="G7786" s="33"/>
      <c r="H7786" s="34"/>
      <c r="I7786" s="34"/>
      <c r="J7786" s="34"/>
    </row>
    <row r="7787" spans="1:10" x14ac:dyDescent="0.35">
      <c r="A7787" t="str">
        <f t="shared" si="122"/>
        <v/>
      </c>
      <c r="B7787" s="35"/>
      <c r="C7787" s="27"/>
      <c r="D7787" s="27"/>
      <c r="E7787" s="27"/>
      <c r="F7787" s="28"/>
      <c r="G7787" s="29"/>
      <c r="H7787" s="30"/>
      <c r="I7787" s="30"/>
      <c r="J7787" s="30"/>
    </row>
    <row r="7788" spans="1:10" x14ac:dyDescent="0.35">
      <c r="A7788" t="str">
        <f t="shared" si="122"/>
        <v/>
      </c>
      <c r="B7788" s="36"/>
      <c r="C7788" s="31"/>
      <c r="D7788" s="31"/>
      <c r="E7788" s="31"/>
      <c r="F7788" s="32"/>
      <c r="G7788" s="33"/>
      <c r="H7788" s="34"/>
      <c r="I7788" s="34"/>
      <c r="J7788" s="34"/>
    </row>
    <row r="7789" spans="1:10" x14ac:dyDescent="0.35">
      <c r="A7789" t="str">
        <f t="shared" si="122"/>
        <v/>
      </c>
      <c r="B7789" s="35"/>
      <c r="C7789" s="27"/>
      <c r="D7789" s="27"/>
      <c r="E7789" s="27"/>
      <c r="F7789" s="28"/>
      <c r="G7789" s="29"/>
      <c r="H7789" s="30"/>
      <c r="I7789" s="30"/>
      <c r="J7789" s="30"/>
    </row>
    <row r="7790" spans="1:10" x14ac:dyDescent="0.35">
      <c r="A7790" t="str">
        <f t="shared" si="122"/>
        <v/>
      </c>
      <c r="B7790" s="36"/>
      <c r="C7790" s="31"/>
      <c r="D7790" s="31"/>
      <c r="E7790" s="31"/>
      <c r="F7790" s="32"/>
      <c r="G7790" s="33"/>
      <c r="H7790" s="34"/>
      <c r="I7790" s="34"/>
      <c r="J7790" s="34"/>
    </row>
    <row r="7791" spans="1:10" x14ac:dyDescent="0.35">
      <c r="A7791" t="str">
        <f t="shared" si="122"/>
        <v/>
      </c>
      <c r="B7791" s="35"/>
      <c r="C7791" s="27"/>
      <c r="D7791" s="27"/>
      <c r="E7791" s="27"/>
      <c r="F7791" s="28"/>
      <c r="G7791" s="29"/>
      <c r="H7791" s="30"/>
      <c r="I7791" s="30"/>
      <c r="J7791" s="30"/>
    </row>
    <row r="7792" spans="1:10" x14ac:dyDescent="0.35">
      <c r="A7792" t="str">
        <f t="shared" si="122"/>
        <v/>
      </c>
      <c r="B7792" s="36"/>
      <c r="C7792" s="31"/>
      <c r="D7792" s="31"/>
      <c r="E7792" s="31"/>
      <c r="F7792" s="32"/>
      <c r="G7792" s="33"/>
      <c r="H7792" s="34"/>
      <c r="I7792" s="34"/>
      <c r="J7792" s="34"/>
    </row>
    <row r="7793" spans="1:10" x14ac:dyDescent="0.35">
      <c r="A7793" t="str">
        <f t="shared" si="122"/>
        <v/>
      </c>
      <c r="B7793" s="35"/>
      <c r="C7793" s="27"/>
      <c r="D7793" s="27"/>
      <c r="E7793" s="27"/>
      <c r="F7793" s="28"/>
      <c r="G7793" s="29"/>
      <c r="H7793" s="30"/>
      <c r="I7793" s="30"/>
      <c r="J7793" s="30"/>
    </row>
    <row r="7794" spans="1:10" x14ac:dyDescent="0.35">
      <c r="A7794" t="str">
        <f t="shared" si="122"/>
        <v/>
      </c>
      <c r="B7794" s="36"/>
      <c r="C7794" s="31"/>
      <c r="D7794" s="31"/>
      <c r="E7794" s="31"/>
      <c r="F7794" s="32"/>
      <c r="G7794" s="33"/>
      <c r="H7794" s="34"/>
      <c r="I7794" s="34"/>
      <c r="J7794" s="34"/>
    </row>
    <row r="7795" spans="1:10" x14ac:dyDescent="0.35">
      <c r="A7795" t="str">
        <f t="shared" si="122"/>
        <v/>
      </c>
      <c r="B7795" s="35"/>
      <c r="C7795" s="27"/>
      <c r="D7795" s="27"/>
      <c r="E7795" s="27"/>
      <c r="F7795" s="28"/>
      <c r="G7795" s="29"/>
      <c r="H7795" s="30"/>
      <c r="I7795" s="30"/>
      <c r="J7795" s="30"/>
    </row>
    <row r="7796" spans="1:10" x14ac:dyDescent="0.35">
      <c r="A7796" t="str">
        <f t="shared" si="122"/>
        <v/>
      </c>
      <c r="B7796" s="36"/>
      <c r="C7796" s="31"/>
      <c r="D7796" s="31"/>
      <c r="E7796" s="31"/>
      <c r="F7796" s="32"/>
      <c r="G7796" s="33"/>
      <c r="H7796" s="34"/>
      <c r="I7796" s="34"/>
      <c r="J7796" s="34"/>
    </row>
    <row r="7797" spans="1:10" x14ac:dyDescent="0.35">
      <c r="A7797" t="str">
        <f t="shared" si="122"/>
        <v/>
      </c>
      <c r="B7797" s="35"/>
      <c r="C7797" s="27"/>
      <c r="D7797" s="27"/>
      <c r="E7797" s="27"/>
      <c r="F7797" s="28"/>
      <c r="G7797" s="29"/>
      <c r="H7797" s="30"/>
      <c r="I7797" s="30"/>
      <c r="J7797" s="30"/>
    </row>
    <row r="7798" spans="1:10" x14ac:dyDescent="0.35">
      <c r="A7798" t="str">
        <f t="shared" si="122"/>
        <v/>
      </c>
      <c r="B7798" s="36"/>
      <c r="C7798" s="31"/>
      <c r="D7798" s="31"/>
      <c r="E7798" s="31"/>
      <c r="F7798" s="32"/>
      <c r="G7798" s="33"/>
      <c r="H7798" s="34"/>
      <c r="I7798" s="34"/>
      <c r="J7798" s="34"/>
    </row>
    <row r="7799" spans="1:10" x14ac:dyDescent="0.35">
      <c r="A7799" t="str">
        <f t="shared" si="122"/>
        <v/>
      </c>
      <c r="B7799" s="35"/>
      <c r="C7799" s="27"/>
      <c r="D7799" s="27"/>
      <c r="E7799" s="27"/>
      <c r="F7799" s="28"/>
      <c r="G7799" s="29"/>
      <c r="H7799" s="30"/>
      <c r="I7799" s="30"/>
      <c r="J7799" s="30"/>
    </row>
    <row r="7800" spans="1:10" x14ac:dyDescent="0.35">
      <c r="A7800" t="str">
        <f t="shared" si="122"/>
        <v/>
      </c>
      <c r="B7800" s="36"/>
      <c r="C7800" s="31"/>
      <c r="D7800" s="31"/>
      <c r="E7800" s="31"/>
      <c r="F7800" s="32"/>
      <c r="G7800" s="33"/>
      <c r="H7800" s="34"/>
      <c r="I7800" s="34"/>
      <c r="J7800" s="34"/>
    </row>
    <row r="7801" spans="1:10" x14ac:dyDescent="0.35">
      <c r="A7801" t="str">
        <f t="shared" si="122"/>
        <v/>
      </c>
      <c r="B7801" s="35"/>
      <c r="C7801" s="27"/>
      <c r="D7801" s="27"/>
      <c r="E7801" s="27"/>
      <c r="F7801" s="28"/>
      <c r="G7801" s="29"/>
      <c r="H7801" s="30"/>
      <c r="I7801" s="30"/>
      <c r="J7801" s="30"/>
    </row>
    <row r="7802" spans="1:10" x14ac:dyDescent="0.35">
      <c r="A7802" t="str">
        <f t="shared" si="122"/>
        <v/>
      </c>
      <c r="B7802" s="36"/>
      <c r="C7802" s="31"/>
      <c r="D7802" s="31"/>
      <c r="E7802" s="31"/>
      <c r="F7802" s="32"/>
      <c r="G7802" s="33"/>
      <c r="H7802" s="34"/>
      <c r="I7802" s="34"/>
      <c r="J7802" s="34"/>
    </row>
    <row r="7803" spans="1:10" x14ac:dyDescent="0.35">
      <c r="A7803" t="str">
        <f t="shared" si="122"/>
        <v/>
      </c>
      <c r="B7803" s="35"/>
      <c r="C7803" s="27"/>
      <c r="D7803" s="27"/>
      <c r="E7803" s="27"/>
      <c r="F7803" s="28"/>
      <c r="G7803" s="29"/>
      <c r="H7803" s="30"/>
      <c r="I7803" s="30"/>
      <c r="J7803" s="30"/>
    </row>
    <row r="7804" spans="1:10" x14ac:dyDescent="0.35">
      <c r="A7804" t="str">
        <f t="shared" si="122"/>
        <v/>
      </c>
      <c r="B7804" s="36"/>
      <c r="C7804" s="31"/>
      <c r="D7804" s="31"/>
      <c r="E7804" s="31"/>
      <c r="F7804" s="32"/>
      <c r="G7804" s="33"/>
      <c r="H7804" s="34"/>
      <c r="I7804" s="34"/>
      <c r="J7804" s="34"/>
    </row>
    <row r="7805" spans="1:10" x14ac:dyDescent="0.35">
      <c r="A7805" t="str">
        <f t="shared" si="122"/>
        <v/>
      </c>
      <c r="B7805" s="35"/>
      <c r="C7805" s="27"/>
      <c r="D7805" s="27"/>
      <c r="E7805" s="27"/>
      <c r="F7805" s="28"/>
      <c r="G7805" s="29"/>
      <c r="H7805" s="30"/>
      <c r="I7805" s="30"/>
      <c r="J7805" s="30"/>
    </row>
    <row r="7806" spans="1:10" x14ac:dyDescent="0.35">
      <c r="A7806" t="str">
        <f t="shared" si="122"/>
        <v/>
      </c>
      <c r="B7806" s="36"/>
      <c r="C7806" s="31"/>
      <c r="D7806" s="31"/>
      <c r="E7806" s="31"/>
      <c r="F7806" s="32"/>
      <c r="G7806" s="33"/>
      <c r="H7806" s="34"/>
      <c r="I7806" s="34"/>
      <c r="J7806" s="34"/>
    </row>
    <row r="7807" spans="1:10" x14ac:dyDescent="0.35">
      <c r="A7807" t="str">
        <f t="shared" si="122"/>
        <v/>
      </c>
      <c r="B7807" s="35"/>
      <c r="C7807" s="27"/>
      <c r="D7807" s="27"/>
      <c r="E7807" s="27"/>
      <c r="F7807" s="28"/>
      <c r="G7807" s="29"/>
      <c r="H7807" s="30"/>
      <c r="I7807" s="30"/>
      <c r="J7807" s="30"/>
    </row>
    <row r="7808" spans="1:10" x14ac:dyDescent="0.35">
      <c r="A7808" t="str">
        <f t="shared" si="122"/>
        <v/>
      </c>
      <c r="B7808" s="36"/>
      <c r="C7808" s="31"/>
      <c r="D7808" s="31"/>
      <c r="E7808" s="31"/>
      <c r="F7808" s="32"/>
      <c r="G7808" s="33"/>
      <c r="H7808" s="34"/>
      <c r="I7808" s="34"/>
      <c r="J7808" s="34"/>
    </row>
    <row r="7809" spans="1:10" x14ac:dyDescent="0.35">
      <c r="A7809" t="str">
        <f t="shared" si="122"/>
        <v/>
      </c>
      <c r="B7809" s="35"/>
      <c r="C7809" s="27"/>
      <c r="D7809" s="27"/>
      <c r="E7809" s="27"/>
      <c r="F7809" s="28"/>
      <c r="G7809" s="29"/>
      <c r="H7809" s="30"/>
      <c r="I7809" s="30"/>
      <c r="J7809" s="30"/>
    </row>
    <row r="7810" spans="1:10" x14ac:dyDescent="0.35">
      <c r="A7810" t="str">
        <f t="shared" si="122"/>
        <v/>
      </c>
      <c r="B7810" s="36"/>
      <c r="C7810" s="31"/>
      <c r="D7810" s="31"/>
      <c r="E7810" s="31"/>
      <c r="F7810" s="32"/>
      <c r="G7810" s="33"/>
      <c r="H7810" s="34"/>
      <c r="I7810" s="34"/>
      <c r="J7810" s="34"/>
    </row>
    <row r="7811" spans="1:10" x14ac:dyDescent="0.35">
      <c r="A7811" t="str">
        <f t="shared" si="122"/>
        <v/>
      </c>
      <c r="B7811" s="35"/>
      <c r="C7811" s="27"/>
      <c r="D7811" s="27"/>
      <c r="E7811" s="27"/>
      <c r="F7811" s="28"/>
      <c r="G7811" s="29"/>
      <c r="H7811" s="30"/>
      <c r="I7811" s="30"/>
      <c r="J7811" s="30"/>
    </row>
    <row r="7812" spans="1:10" x14ac:dyDescent="0.35">
      <c r="A7812" t="str">
        <f t="shared" si="122"/>
        <v/>
      </c>
      <c r="B7812" s="36"/>
      <c r="C7812" s="31"/>
      <c r="D7812" s="31"/>
      <c r="E7812" s="31"/>
      <c r="F7812" s="32"/>
      <c r="G7812" s="33"/>
      <c r="H7812" s="34"/>
      <c r="I7812" s="34"/>
      <c r="J7812" s="34"/>
    </row>
    <row r="7813" spans="1:10" x14ac:dyDescent="0.35">
      <c r="A7813" t="str">
        <f t="shared" si="122"/>
        <v/>
      </c>
      <c r="B7813" s="35"/>
      <c r="C7813" s="27"/>
      <c r="D7813" s="27"/>
      <c r="E7813" s="27"/>
      <c r="F7813" s="28"/>
      <c r="G7813" s="29"/>
      <c r="H7813" s="30"/>
      <c r="I7813" s="30"/>
      <c r="J7813" s="30"/>
    </row>
    <row r="7814" spans="1:10" x14ac:dyDescent="0.35">
      <c r="A7814" t="str">
        <f t="shared" si="122"/>
        <v/>
      </c>
      <c r="B7814" s="36"/>
      <c r="C7814" s="31"/>
      <c r="D7814" s="31"/>
      <c r="E7814" s="31"/>
      <c r="F7814" s="32"/>
      <c r="G7814" s="33"/>
      <c r="H7814" s="34"/>
      <c r="I7814" s="34"/>
      <c r="J7814" s="34"/>
    </row>
    <row r="7815" spans="1:10" x14ac:dyDescent="0.35">
      <c r="A7815" t="str">
        <f t="shared" si="122"/>
        <v/>
      </c>
      <c r="B7815" s="35"/>
      <c r="C7815" s="27"/>
      <c r="D7815" s="27"/>
      <c r="E7815" s="27"/>
      <c r="F7815" s="28"/>
      <c r="G7815" s="29"/>
      <c r="H7815" s="30"/>
      <c r="I7815" s="30"/>
      <c r="J7815" s="30"/>
    </row>
    <row r="7816" spans="1:10" x14ac:dyDescent="0.35">
      <c r="A7816" t="str">
        <f t="shared" si="122"/>
        <v/>
      </c>
      <c r="B7816" s="36"/>
      <c r="C7816" s="31"/>
      <c r="D7816" s="31"/>
      <c r="E7816" s="31"/>
      <c r="F7816" s="32"/>
      <c r="G7816" s="33"/>
      <c r="H7816" s="34"/>
      <c r="I7816" s="34"/>
      <c r="J7816" s="34"/>
    </row>
    <row r="7817" spans="1:10" x14ac:dyDescent="0.35">
      <c r="A7817" t="str">
        <f t="shared" si="122"/>
        <v/>
      </c>
      <c r="B7817" s="35"/>
      <c r="C7817" s="27"/>
      <c r="D7817" s="27"/>
      <c r="E7817" s="27"/>
      <c r="F7817" s="28"/>
      <c r="G7817" s="29"/>
      <c r="H7817" s="30"/>
      <c r="I7817" s="30"/>
      <c r="J7817" s="30"/>
    </row>
    <row r="7818" spans="1:10" x14ac:dyDescent="0.35">
      <c r="A7818" t="str">
        <f t="shared" si="122"/>
        <v/>
      </c>
      <c r="B7818" s="36"/>
      <c r="C7818" s="31"/>
      <c r="D7818" s="31"/>
      <c r="E7818" s="31"/>
      <c r="F7818" s="32"/>
      <c r="G7818" s="33"/>
      <c r="H7818" s="34"/>
      <c r="I7818" s="34"/>
      <c r="J7818" s="34"/>
    </row>
    <row r="7819" spans="1:10" x14ac:dyDescent="0.35">
      <c r="A7819" t="str">
        <f t="shared" si="122"/>
        <v/>
      </c>
      <c r="B7819" s="35"/>
      <c r="C7819" s="27"/>
      <c r="D7819" s="27"/>
      <c r="E7819" s="27"/>
      <c r="F7819" s="28"/>
      <c r="G7819" s="29"/>
      <c r="H7819" s="30"/>
      <c r="I7819" s="30"/>
      <c r="J7819" s="30"/>
    </row>
    <row r="7820" spans="1:10" x14ac:dyDescent="0.35">
      <c r="A7820" t="str">
        <f t="shared" si="122"/>
        <v/>
      </c>
      <c r="B7820" s="36"/>
      <c r="C7820" s="31"/>
      <c r="D7820" s="31"/>
      <c r="E7820" s="31"/>
      <c r="F7820" s="32"/>
      <c r="G7820" s="33"/>
      <c r="H7820" s="34"/>
      <c r="I7820" s="34"/>
      <c r="J7820" s="34"/>
    </row>
    <row r="7821" spans="1:10" x14ac:dyDescent="0.35">
      <c r="A7821" t="str">
        <f t="shared" si="122"/>
        <v/>
      </c>
      <c r="B7821" s="35"/>
      <c r="C7821" s="27"/>
      <c r="D7821" s="27"/>
      <c r="E7821" s="27"/>
      <c r="F7821" s="28"/>
      <c r="G7821" s="29"/>
      <c r="H7821" s="30"/>
      <c r="I7821" s="30"/>
      <c r="J7821" s="30"/>
    </row>
    <row r="7822" spans="1:10" x14ac:dyDescent="0.35">
      <c r="A7822" t="str">
        <f t="shared" si="122"/>
        <v/>
      </c>
      <c r="B7822" s="36"/>
      <c r="C7822" s="31"/>
      <c r="D7822" s="31"/>
      <c r="E7822" s="31"/>
      <c r="F7822" s="32"/>
      <c r="G7822" s="33"/>
      <c r="H7822" s="34"/>
      <c r="I7822" s="34"/>
      <c r="J7822" s="34"/>
    </row>
    <row r="7823" spans="1:10" x14ac:dyDescent="0.35">
      <c r="A7823" t="str">
        <f t="shared" si="122"/>
        <v/>
      </c>
      <c r="B7823" s="35"/>
      <c r="C7823" s="27"/>
      <c r="D7823" s="27"/>
      <c r="E7823" s="27"/>
      <c r="F7823" s="28"/>
      <c r="G7823" s="29"/>
      <c r="H7823" s="30"/>
      <c r="I7823" s="30"/>
      <c r="J7823" s="30"/>
    </row>
    <row r="7824" spans="1:10" x14ac:dyDescent="0.35">
      <c r="A7824" t="str">
        <f t="shared" si="122"/>
        <v/>
      </c>
      <c r="B7824" s="36"/>
      <c r="C7824" s="31"/>
      <c r="D7824" s="31"/>
      <c r="E7824" s="31"/>
      <c r="F7824" s="32"/>
      <c r="G7824" s="33"/>
      <c r="H7824" s="34"/>
      <c r="I7824" s="34"/>
      <c r="J7824" s="34"/>
    </row>
    <row r="7825" spans="1:10" x14ac:dyDescent="0.35">
      <c r="A7825" t="str">
        <f t="shared" si="122"/>
        <v/>
      </c>
      <c r="B7825" s="35"/>
      <c r="C7825" s="27"/>
      <c r="D7825" s="27"/>
      <c r="E7825" s="27"/>
      <c r="F7825" s="28"/>
      <c r="G7825" s="29"/>
      <c r="H7825" s="30"/>
      <c r="I7825" s="30"/>
      <c r="J7825" s="30"/>
    </row>
    <row r="7826" spans="1:10" x14ac:dyDescent="0.35">
      <c r="A7826" t="str">
        <f t="shared" si="122"/>
        <v/>
      </c>
      <c r="B7826" s="36"/>
      <c r="C7826" s="31"/>
      <c r="D7826" s="31"/>
      <c r="E7826" s="31"/>
      <c r="F7826" s="32"/>
      <c r="G7826" s="33"/>
      <c r="H7826" s="34"/>
      <c r="I7826" s="34"/>
      <c r="J7826" s="34"/>
    </row>
    <row r="7827" spans="1:10" x14ac:dyDescent="0.35">
      <c r="A7827" t="str">
        <f t="shared" ref="A7827:A7890" si="123">CONCATENATE(B7827,C7827,D7827,E7827)</f>
        <v/>
      </c>
      <c r="B7827" s="35"/>
      <c r="C7827" s="27"/>
      <c r="D7827" s="27"/>
      <c r="E7827" s="27"/>
      <c r="F7827" s="28"/>
      <c r="G7827" s="29"/>
      <c r="H7827" s="30"/>
      <c r="I7827" s="30"/>
      <c r="J7827" s="30"/>
    </row>
    <row r="7828" spans="1:10" x14ac:dyDescent="0.35">
      <c r="A7828" t="str">
        <f t="shared" si="123"/>
        <v/>
      </c>
      <c r="B7828" s="36"/>
      <c r="C7828" s="31"/>
      <c r="D7828" s="31"/>
      <c r="E7828" s="31"/>
      <c r="F7828" s="32"/>
      <c r="G7828" s="33"/>
      <c r="H7828" s="34"/>
      <c r="I7828" s="34"/>
      <c r="J7828" s="34"/>
    </row>
    <row r="7829" spans="1:10" x14ac:dyDescent="0.35">
      <c r="A7829" t="str">
        <f t="shared" si="123"/>
        <v/>
      </c>
      <c r="B7829" s="35"/>
      <c r="C7829" s="27"/>
      <c r="D7829" s="27"/>
      <c r="E7829" s="27"/>
      <c r="F7829" s="28"/>
      <c r="G7829" s="29"/>
      <c r="H7829" s="30"/>
      <c r="I7829" s="30"/>
      <c r="J7829" s="30"/>
    </row>
    <row r="7830" spans="1:10" x14ac:dyDescent="0.35">
      <c r="A7830" t="str">
        <f t="shared" si="123"/>
        <v/>
      </c>
      <c r="B7830" s="36"/>
      <c r="C7830" s="31"/>
      <c r="D7830" s="31"/>
      <c r="E7830" s="31"/>
      <c r="F7830" s="32"/>
      <c r="G7830" s="33"/>
      <c r="H7830" s="34"/>
      <c r="I7830" s="34"/>
      <c r="J7830" s="34"/>
    </row>
    <row r="7831" spans="1:10" x14ac:dyDescent="0.35">
      <c r="A7831" t="str">
        <f t="shared" si="123"/>
        <v/>
      </c>
      <c r="B7831" s="35"/>
      <c r="C7831" s="27"/>
      <c r="D7831" s="27"/>
      <c r="E7831" s="27"/>
      <c r="F7831" s="28"/>
      <c r="G7831" s="29"/>
      <c r="H7831" s="30"/>
      <c r="I7831" s="30"/>
      <c r="J7831" s="30"/>
    </row>
    <row r="7832" spans="1:10" x14ac:dyDescent="0.35">
      <c r="A7832" t="str">
        <f t="shared" si="123"/>
        <v/>
      </c>
      <c r="B7832" s="36"/>
      <c r="C7832" s="31"/>
      <c r="D7832" s="31"/>
      <c r="E7832" s="31"/>
      <c r="F7832" s="32"/>
      <c r="G7832" s="33"/>
      <c r="H7832" s="34"/>
      <c r="I7832" s="34"/>
      <c r="J7832" s="34"/>
    </row>
    <row r="7833" spans="1:10" x14ac:dyDescent="0.35">
      <c r="A7833" t="str">
        <f t="shared" si="123"/>
        <v/>
      </c>
      <c r="B7833" s="35"/>
      <c r="C7833" s="27"/>
      <c r="D7833" s="27"/>
      <c r="E7833" s="27"/>
      <c r="F7833" s="28"/>
      <c r="G7833" s="29"/>
      <c r="H7833" s="30"/>
      <c r="I7833" s="30"/>
      <c r="J7833" s="30"/>
    </row>
    <row r="7834" spans="1:10" x14ac:dyDescent="0.35">
      <c r="A7834" t="str">
        <f t="shared" si="123"/>
        <v/>
      </c>
      <c r="B7834" s="36"/>
      <c r="C7834" s="31"/>
      <c r="D7834" s="31"/>
      <c r="E7834" s="31"/>
      <c r="F7834" s="32"/>
      <c r="G7834" s="33"/>
      <c r="H7834" s="34"/>
      <c r="I7834" s="34"/>
      <c r="J7834" s="34"/>
    </row>
    <row r="7835" spans="1:10" x14ac:dyDescent="0.35">
      <c r="A7835" t="str">
        <f t="shared" si="123"/>
        <v/>
      </c>
      <c r="B7835" s="35"/>
      <c r="C7835" s="27"/>
      <c r="D7835" s="27"/>
      <c r="E7835" s="27"/>
      <c r="F7835" s="28"/>
      <c r="G7835" s="29"/>
      <c r="H7835" s="30"/>
      <c r="I7835" s="30"/>
      <c r="J7835" s="30"/>
    </row>
    <row r="7836" spans="1:10" x14ac:dyDescent="0.35">
      <c r="A7836" t="str">
        <f t="shared" si="123"/>
        <v/>
      </c>
      <c r="B7836" s="36"/>
      <c r="C7836" s="31"/>
      <c r="D7836" s="31"/>
      <c r="E7836" s="31"/>
      <c r="F7836" s="32"/>
      <c r="G7836" s="33"/>
      <c r="H7836" s="34"/>
      <c r="I7836" s="34"/>
      <c r="J7836" s="34"/>
    </row>
    <row r="7837" spans="1:10" x14ac:dyDescent="0.35">
      <c r="A7837" t="str">
        <f t="shared" si="123"/>
        <v/>
      </c>
      <c r="B7837" s="35"/>
      <c r="C7837" s="27"/>
      <c r="D7837" s="27"/>
      <c r="E7837" s="27"/>
      <c r="F7837" s="28"/>
      <c r="G7837" s="29"/>
      <c r="H7837" s="30"/>
      <c r="I7837" s="30"/>
      <c r="J7837" s="30"/>
    </row>
    <row r="7838" spans="1:10" x14ac:dyDescent="0.35">
      <c r="A7838" t="str">
        <f t="shared" si="123"/>
        <v/>
      </c>
      <c r="B7838" s="36"/>
      <c r="C7838" s="31"/>
      <c r="D7838" s="31"/>
      <c r="E7838" s="31"/>
      <c r="F7838" s="32"/>
      <c r="G7838" s="33"/>
      <c r="H7838" s="34"/>
      <c r="I7838" s="34"/>
      <c r="J7838" s="34"/>
    </row>
    <row r="7839" spans="1:10" x14ac:dyDescent="0.35">
      <c r="A7839" t="str">
        <f t="shared" si="123"/>
        <v/>
      </c>
      <c r="B7839" s="35"/>
      <c r="C7839" s="27"/>
      <c r="D7839" s="27"/>
      <c r="E7839" s="27"/>
      <c r="F7839" s="28"/>
      <c r="G7839" s="29"/>
      <c r="H7839" s="30"/>
      <c r="I7839" s="30"/>
      <c r="J7839" s="30"/>
    </row>
    <row r="7840" spans="1:10" x14ac:dyDescent="0.35">
      <c r="A7840" t="str">
        <f t="shared" si="123"/>
        <v/>
      </c>
      <c r="B7840" s="36"/>
      <c r="C7840" s="31"/>
      <c r="D7840" s="31"/>
      <c r="E7840" s="31"/>
      <c r="F7840" s="32"/>
      <c r="G7840" s="33"/>
      <c r="H7840" s="34"/>
      <c r="I7840" s="34"/>
      <c r="J7840" s="34"/>
    </row>
    <row r="7841" spans="1:10" x14ac:dyDescent="0.35">
      <c r="A7841" t="str">
        <f t="shared" si="123"/>
        <v/>
      </c>
      <c r="B7841" s="35"/>
      <c r="C7841" s="27"/>
      <c r="D7841" s="27"/>
      <c r="E7841" s="27"/>
      <c r="F7841" s="28"/>
      <c r="G7841" s="29"/>
      <c r="H7841" s="30"/>
      <c r="I7841" s="30"/>
      <c r="J7841" s="30"/>
    </row>
    <row r="7842" spans="1:10" x14ac:dyDescent="0.35">
      <c r="A7842" t="str">
        <f t="shared" si="123"/>
        <v/>
      </c>
      <c r="B7842" s="36"/>
      <c r="C7842" s="31"/>
      <c r="D7842" s="31"/>
      <c r="E7842" s="31"/>
      <c r="F7842" s="32"/>
      <c r="G7842" s="33"/>
      <c r="H7842" s="34"/>
      <c r="I7842" s="34"/>
      <c r="J7842" s="34"/>
    </row>
    <row r="7843" spans="1:10" x14ac:dyDescent="0.35">
      <c r="A7843" t="str">
        <f t="shared" si="123"/>
        <v/>
      </c>
      <c r="B7843" s="35"/>
      <c r="C7843" s="27"/>
      <c r="D7843" s="27"/>
      <c r="E7843" s="27"/>
      <c r="F7843" s="28"/>
      <c r="G7843" s="29"/>
      <c r="H7843" s="30"/>
      <c r="I7843" s="30"/>
      <c r="J7843" s="30"/>
    </row>
    <row r="7844" spans="1:10" x14ac:dyDescent="0.35">
      <c r="A7844" t="str">
        <f t="shared" si="123"/>
        <v/>
      </c>
      <c r="B7844" s="36"/>
      <c r="C7844" s="31"/>
      <c r="D7844" s="31"/>
      <c r="E7844" s="31"/>
      <c r="F7844" s="32"/>
      <c r="G7844" s="33"/>
      <c r="H7844" s="34"/>
      <c r="I7844" s="34"/>
      <c r="J7844" s="34"/>
    </row>
    <row r="7845" spans="1:10" x14ac:dyDescent="0.35">
      <c r="A7845" t="str">
        <f t="shared" si="123"/>
        <v/>
      </c>
      <c r="B7845" s="35"/>
      <c r="C7845" s="27"/>
      <c r="D7845" s="27"/>
      <c r="E7845" s="27"/>
      <c r="F7845" s="28"/>
      <c r="G7845" s="29"/>
      <c r="H7845" s="30"/>
      <c r="I7845" s="30"/>
      <c r="J7845" s="30"/>
    </row>
    <row r="7846" spans="1:10" x14ac:dyDescent="0.35">
      <c r="A7846" t="str">
        <f t="shared" si="123"/>
        <v/>
      </c>
      <c r="B7846" s="36"/>
      <c r="C7846" s="31"/>
      <c r="D7846" s="31"/>
      <c r="E7846" s="31"/>
      <c r="F7846" s="32"/>
      <c r="G7846" s="33"/>
      <c r="H7846" s="34"/>
      <c r="I7846" s="34"/>
      <c r="J7846" s="34"/>
    </row>
    <row r="7847" spans="1:10" x14ac:dyDescent="0.35">
      <c r="A7847" t="str">
        <f t="shared" si="123"/>
        <v/>
      </c>
      <c r="B7847" s="35"/>
      <c r="C7847" s="27"/>
      <c r="D7847" s="27"/>
      <c r="E7847" s="27"/>
      <c r="F7847" s="28"/>
      <c r="G7847" s="29"/>
      <c r="H7847" s="30"/>
      <c r="I7847" s="30"/>
      <c r="J7847" s="30"/>
    </row>
    <row r="7848" spans="1:10" x14ac:dyDescent="0.35">
      <c r="A7848" t="str">
        <f t="shared" si="123"/>
        <v/>
      </c>
      <c r="B7848" s="36"/>
      <c r="C7848" s="31"/>
      <c r="D7848" s="31"/>
      <c r="E7848" s="31"/>
      <c r="F7848" s="32"/>
      <c r="G7848" s="33"/>
      <c r="H7848" s="34"/>
      <c r="I7848" s="34"/>
      <c r="J7848" s="34"/>
    </row>
    <row r="7849" spans="1:10" x14ac:dyDescent="0.35">
      <c r="A7849" t="str">
        <f t="shared" si="123"/>
        <v/>
      </c>
      <c r="B7849" s="35"/>
      <c r="C7849" s="27"/>
      <c r="D7849" s="27"/>
      <c r="E7849" s="27"/>
      <c r="F7849" s="28"/>
      <c r="G7849" s="29"/>
      <c r="H7849" s="30"/>
      <c r="I7849" s="30"/>
      <c r="J7849" s="30"/>
    </row>
    <row r="7850" spans="1:10" x14ac:dyDescent="0.35">
      <c r="A7850" t="str">
        <f t="shared" si="123"/>
        <v/>
      </c>
      <c r="B7850" s="36"/>
      <c r="C7850" s="31"/>
      <c r="D7850" s="31"/>
      <c r="E7850" s="31"/>
      <c r="F7850" s="32"/>
      <c r="G7850" s="33"/>
      <c r="H7850" s="34"/>
      <c r="I7850" s="34"/>
      <c r="J7850" s="34"/>
    </row>
    <row r="7851" spans="1:10" x14ac:dyDescent="0.35">
      <c r="A7851" t="str">
        <f t="shared" si="123"/>
        <v/>
      </c>
      <c r="B7851" s="35"/>
      <c r="C7851" s="27"/>
      <c r="D7851" s="27"/>
      <c r="E7851" s="27"/>
      <c r="F7851" s="28"/>
      <c r="G7851" s="29"/>
      <c r="H7851" s="30"/>
      <c r="I7851" s="30"/>
      <c r="J7851" s="30"/>
    </row>
    <row r="7852" spans="1:10" x14ac:dyDescent="0.35">
      <c r="A7852" t="str">
        <f t="shared" si="123"/>
        <v/>
      </c>
      <c r="B7852" s="36"/>
      <c r="C7852" s="31"/>
      <c r="D7852" s="31"/>
      <c r="E7852" s="31"/>
      <c r="F7852" s="32"/>
      <c r="G7852" s="33"/>
      <c r="H7852" s="34"/>
      <c r="I7852" s="34"/>
      <c r="J7852" s="34"/>
    </row>
    <row r="7853" spans="1:10" x14ac:dyDescent="0.35">
      <c r="A7853" t="str">
        <f t="shared" si="123"/>
        <v/>
      </c>
      <c r="B7853" s="35"/>
      <c r="C7853" s="27"/>
      <c r="D7853" s="27"/>
      <c r="E7853" s="27"/>
      <c r="F7853" s="28"/>
      <c r="G7853" s="29"/>
      <c r="H7853" s="30"/>
      <c r="I7853" s="30"/>
      <c r="J7853" s="30"/>
    </row>
    <row r="7854" spans="1:10" x14ac:dyDescent="0.35">
      <c r="A7854" t="str">
        <f t="shared" si="123"/>
        <v/>
      </c>
      <c r="B7854" s="36"/>
      <c r="C7854" s="31"/>
      <c r="D7854" s="31"/>
      <c r="E7854" s="31"/>
      <c r="F7854" s="32"/>
      <c r="G7854" s="33"/>
      <c r="H7854" s="34"/>
      <c r="I7854" s="34"/>
      <c r="J7854" s="34"/>
    </row>
    <row r="7855" spans="1:10" x14ac:dyDescent="0.35">
      <c r="A7855" t="str">
        <f t="shared" si="123"/>
        <v/>
      </c>
      <c r="B7855" s="35"/>
      <c r="C7855" s="27"/>
      <c r="D7855" s="27"/>
      <c r="E7855" s="27"/>
      <c r="F7855" s="28"/>
      <c r="G7855" s="29"/>
      <c r="H7855" s="30"/>
      <c r="I7855" s="30"/>
      <c r="J7855" s="30"/>
    </row>
    <row r="7856" spans="1:10" x14ac:dyDescent="0.35">
      <c r="A7856" t="str">
        <f t="shared" si="123"/>
        <v/>
      </c>
      <c r="B7856" s="36"/>
      <c r="C7856" s="31"/>
      <c r="D7856" s="31"/>
      <c r="E7856" s="31"/>
      <c r="F7856" s="32"/>
      <c r="G7856" s="33"/>
      <c r="H7856" s="34"/>
      <c r="I7856" s="34"/>
      <c r="J7856" s="34"/>
    </row>
    <row r="7857" spans="1:10" x14ac:dyDescent="0.35">
      <c r="A7857" t="str">
        <f t="shared" si="123"/>
        <v/>
      </c>
      <c r="B7857" s="35"/>
      <c r="C7857" s="27"/>
      <c r="D7857" s="27"/>
      <c r="E7857" s="27"/>
      <c r="F7857" s="28"/>
      <c r="G7857" s="29"/>
      <c r="H7857" s="30"/>
      <c r="I7857" s="30"/>
      <c r="J7857" s="30"/>
    </row>
    <row r="7858" spans="1:10" x14ac:dyDescent="0.35">
      <c r="A7858" t="str">
        <f t="shared" si="123"/>
        <v/>
      </c>
      <c r="B7858" s="36"/>
      <c r="C7858" s="31"/>
      <c r="D7858" s="31"/>
      <c r="E7858" s="31"/>
      <c r="F7858" s="32"/>
      <c r="G7858" s="33"/>
      <c r="H7858" s="34"/>
      <c r="I7858" s="34"/>
      <c r="J7858" s="34"/>
    </row>
    <row r="7859" spans="1:10" x14ac:dyDescent="0.35">
      <c r="A7859" t="str">
        <f t="shared" si="123"/>
        <v/>
      </c>
      <c r="B7859" s="35"/>
      <c r="C7859" s="27"/>
      <c r="D7859" s="27"/>
      <c r="E7859" s="27"/>
      <c r="F7859" s="28"/>
      <c r="G7859" s="29"/>
      <c r="H7859" s="30"/>
      <c r="I7859" s="30"/>
      <c r="J7859" s="30"/>
    </row>
    <row r="7860" spans="1:10" x14ac:dyDescent="0.35">
      <c r="A7860" t="str">
        <f t="shared" si="123"/>
        <v/>
      </c>
      <c r="B7860" s="36"/>
      <c r="C7860" s="31"/>
      <c r="D7860" s="31"/>
      <c r="E7860" s="31"/>
      <c r="F7860" s="32"/>
      <c r="G7860" s="33"/>
      <c r="H7860" s="34"/>
      <c r="I7860" s="34"/>
      <c r="J7860" s="34"/>
    </row>
    <row r="7861" spans="1:10" x14ac:dyDescent="0.35">
      <c r="A7861" t="str">
        <f t="shared" si="123"/>
        <v/>
      </c>
      <c r="B7861" s="35"/>
      <c r="C7861" s="27"/>
      <c r="D7861" s="27"/>
      <c r="E7861" s="27"/>
      <c r="F7861" s="28"/>
      <c r="G7861" s="29"/>
      <c r="H7861" s="30"/>
      <c r="I7861" s="30"/>
      <c r="J7861" s="30"/>
    </row>
    <row r="7862" spans="1:10" x14ac:dyDescent="0.35">
      <c r="A7862" t="str">
        <f t="shared" si="123"/>
        <v/>
      </c>
      <c r="B7862" s="36"/>
      <c r="C7862" s="31"/>
      <c r="D7862" s="31"/>
      <c r="E7862" s="31"/>
      <c r="F7862" s="32"/>
      <c r="G7862" s="33"/>
      <c r="H7862" s="34"/>
      <c r="I7862" s="34"/>
      <c r="J7862" s="34"/>
    </row>
    <row r="7863" spans="1:10" x14ac:dyDescent="0.35">
      <c r="A7863" t="str">
        <f t="shared" si="123"/>
        <v/>
      </c>
      <c r="B7863" s="35"/>
      <c r="C7863" s="27"/>
      <c r="D7863" s="27"/>
      <c r="E7863" s="27"/>
      <c r="F7863" s="28"/>
      <c r="G7863" s="29"/>
      <c r="H7863" s="30"/>
      <c r="I7863" s="30"/>
      <c r="J7863" s="30"/>
    </row>
    <row r="7864" spans="1:10" x14ac:dyDescent="0.35">
      <c r="A7864" t="str">
        <f t="shared" si="123"/>
        <v/>
      </c>
      <c r="B7864" s="36"/>
      <c r="C7864" s="31"/>
      <c r="D7864" s="31"/>
      <c r="E7864" s="31"/>
      <c r="F7864" s="32"/>
      <c r="G7864" s="33"/>
      <c r="H7864" s="34"/>
      <c r="I7864" s="34"/>
      <c r="J7864" s="34"/>
    </row>
    <row r="7865" spans="1:10" x14ac:dyDescent="0.35">
      <c r="A7865" t="str">
        <f t="shared" si="123"/>
        <v/>
      </c>
      <c r="B7865" s="35"/>
      <c r="C7865" s="27"/>
      <c r="D7865" s="27"/>
      <c r="E7865" s="27"/>
      <c r="F7865" s="28"/>
      <c r="G7865" s="29"/>
      <c r="H7865" s="30"/>
      <c r="I7865" s="30"/>
      <c r="J7865" s="30"/>
    </row>
    <row r="7866" spans="1:10" x14ac:dyDescent="0.35">
      <c r="A7866" t="str">
        <f t="shared" si="123"/>
        <v/>
      </c>
      <c r="B7866" s="36"/>
      <c r="C7866" s="31"/>
      <c r="D7866" s="31"/>
      <c r="E7866" s="31"/>
      <c r="F7866" s="32"/>
      <c r="G7866" s="33"/>
      <c r="H7866" s="34"/>
      <c r="I7866" s="34"/>
      <c r="J7866" s="34"/>
    </row>
    <row r="7867" spans="1:10" x14ac:dyDescent="0.35">
      <c r="A7867" t="str">
        <f t="shared" si="123"/>
        <v/>
      </c>
      <c r="B7867" s="35"/>
      <c r="C7867" s="27"/>
      <c r="D7867" s="27"/>
      <c r="E7867" s="27"/>
      <c r="F7867" s="28"/>
      <c r="G7867" s="29"/>
      <c r="H7867" s="30"/>
      <c r="I7867" s="30"/>
      <c r="J7867" s="30"/>
    </row>
    <row r="7868" spans="1:10" x14ac:dyDescent="0.35">
      <c r="A7868" t="str">
        <f t="shared" si="123"/>
        <v/>
      </c>
      <c r="B7868" s="36"/>
      <c r="C7868" s="31"/>
      <c r="D7868" s="31"/>
      <c r="E7868" s="31"/>
      <c r="F7868" s="32"/>
      <c r="G7868" s="33"/>
      <c r="H7868" s="34"/>
      <c r="I7868" s="34"/>
      <c r="J7868" s="34"/>
    </row>
    <row r="7869" spans="1:10" x14ac:dyDescent="0.35">
      <c r="A7869" t="str">
        <f t="shared" si="123"/>
        <v/>
      </c>
      <c r="B7869" s="35"/>
      <c r="C7869" s="27"/>
      <c r="D7869" s="27"/>
      <c r="E7869" s="27"/>
      <c r="F7869" s="28"/>
      <c r="G7869" s="29"/>
      <c r="H7869" s="30"/>
      <c r="I7869" s="30"/>
      <c r="J7869" s="30"/>
    </row>
    <row r="7870" spans="1:10" x14ac:dyDescent="0.35">
      <c r="A7870" t="str">
        <f t="shared" si="123"/>
        <v/>
      </c>
      <c r="B7870" s="36"/>
      <c r="C7870" s="31"/>
      <c r="D7870" s="31"/>
      <c r="E7870" s="31"/>
      <c r="F7870" s="32"/>
      <c r="G7870" s="33"/>
      <c r="H7870" s="34"/>
      <c r="I7870" s="34"/>
      <c r="J7870" s="34"/>
    </row>
    <row r="7871" spans="1:10" x14ac:dyDescent="0.35">
      <c r="A7871" t="str">
        <f t="shared" si="123"/>
        <v/>
      </c>
      <c r="B7871" s="35"/>
      <c r="C7871" s="27"/>
      <c r="D7871" s="27"/>
      <c r="E7871" s="27"/>
      <c r="F7871" s="28"/>
      <c r="G7871" s="29"/>
      <c r="H7871" s="30"/>
      <c r="I7871" s="30"/>
      <c r="J7871" s="30"/>
    </row>
    <row r="7872" spans="1:10" x14ac:dyDescent="0.35">
      <c r="A7872" t="str">
        <f t="shared" si="123"/>
        <v/>
      </c>
      <c r="B7872" s="36"/>
      <c r="C7872" s="31"/>
      <c r="D7872" s="31"/>
      <c r="E7872" s="31"/>
      <c r="F7872" s="32"/>
      <c r="G7872" s="33"/>
      <c r="H7872" s="34"/>
      <c r="I7872" s="34"/>
      <c r="J7872" s="34"/>
    </row>
    <row r="7873" spans="1:10" x14ac:dyDescent="0.35">
      <c r="A7873" t="str">
        <f t="shared" si="123"/>
        <v/>
      </c>
      <c r="B7873" s="35"/>
      <c r="C7873" s="27"/>
      <c r="D7873" s="27"/>
      <c r="E7873" s="27"/>
      <c r="F7873" s="28"/>
      <c r="G7873" s="29"/>
      <c r="H7873" s="30"/>
      <c r="I7873" s="30"/>
      <c r="J7873" s="30"/>
    </row>
    <row r="7874" spans="1:10" x14ac:dyDescent="0.35">
      <c r="A7874" t="str">
        <f t="shared" si="123"/>
        <v/>
      </c>
      <c r="B7874" s="36"/>
      <c r="C7874" s="31"/>
      <c r="D7874" s="31"/>
      <c r="E7874" s="31"/>
      <c r="F7874" s="32"/>
      <c r="G7874" s="33"/>
      <c r="H7874" s="34"/>
      <c r="I7874" s="34"/>
      <c r="J7874" s="34"/>
    </row>
    <row r="7875" spans="1:10" x14ac:dyDescent="0.35">
      <c r="A7875" t="str">
        <f t="shared" si="123"/>
        <v/>
      </c>
      <c r="B7875" s="35"/>
      <c r="C7875" s="27"/>
      <c r="D7875" s="27"/>
      <c r="E7875" s="27"/>
      <c r="F7875" s="28"/>
      <c r="G7875" s="29"/>
      <c r="H7875" s="30"/>
      <c r="I7875" s="30"/>
      <c r="J7875" s="30"/>
    </row>
    <row r="7876" spans="1:10" x14ac:dyDescent="0.35">
      <c r="A7876" t="str">
        <f t="shared" si="123"/>
        <v/>
      </c>
      <c r="B7876" s="36"/>
      <c r="C7876" s="31"/>
      <c r="D7876" s="31"/>
      <c r="E7876" s="31"/>
      <c r="F7876" s="32"/>
      <c r="G7876" s="33"/>
      <c r="H7876" s="34"/>
      <c r="I7876" s="34"/>
      <c r="J7876" s="34"/>
    </row>
    <row r="7877" spans="1:10" x14ac:dyDescent="0.35">
      <c r="A7877" t="str">
        <f t="shared" si="123"/>
        <v/>
      </c>
      <c r="B7877" s="35"/>
      <c r="C7877" s="27"/>
      <c r="D7877" s="27"/>
      <c r="E7877" s="27"/>
      <c r="F7877" s="28"/>
      <c r="G7877" s="29"/>
      <c r="H7877" s="30"/>
      <c r="I7877" s="30"/>
      <c r="J7877" s="30"/>
    </row>
    <row r="7878" spans="1:10" x14ac:dyDescent="0.35">
      <c r="A7878" t="str">
        <f t="shared" si="123"/>
        <v/>
      </c>
      <c r="B7878" s="36"/>
      <c r="C7878" s="31"/>
      <c r="D7878" s="31"/>
      <c r="E7878" s="31"/>
      <c r="F7878" s="32"/>
      <c r="G7878" s="33"/>
      <c r="H7878" s="34"/>
      <c r="I7878" s="34"/>
      <c r="J7878" s="34"/>
    </row>
    <row r="7879" spans="1:10" x14ac:dyDescent="0.35">
      <c r="A7879" t="str">
        <f t="shared" si="123"/>
        <v/>
      </c>
      <c r="B7879" s="35"/>
      <c r="C7879" s="27"/>
      <c r="D7879" s="27"/>
      <c r="E7879" s="27"/>
      <c r="F7879" s="28"/>
      <c r="G7879" s="29"/>
      <c r="H7879" s="30"/>
      <c r="I7879" s="30"/>
      <c r="J7879" s="30"/>
    </row>
    <row r="7880" spans="1:10" x14ac:dyDescent="0.35">
      <c r="A7880" t="str">
        <f t="shared" si="123"/>
        <v/>
      </c>
      <c r="B7880" s="36"/>
      <c r="C7880" s="31"/>
      <c r="D7880" s="31"/>
      <c r="E7880" s="31"/>
      <c r="F7880" s="32"/>
      <c r="G7880" s="33"/>
      <c r="H7880" s="34"/>
      <c r="I7880" s="34"/>
      <c r="J7880" s="34"/>
    </row>
    <row r="7881" spans="1:10" x14ac:dyDescent="0.35">
      <c r="A7881" t="str">
        <f t="shared" si="123"/>
        <v/>
      </c>
      <c r="B7881" s="35"/>
      <c r="C7881" s="27"/>
      <c r="D7881" s="27"/>
      <c r="E7881" s="27"/>
      <c r="F7881" s="28"/>
      <c r="G7881" s="29"/>
      <c r="H7881" s="30"/>
      <c r="I7881" s="30"/>
      <c r="J7881" s="30"/>
    </row>
    <row r="7882" spans="1:10" x14ac:dyDescent="0.35">
      <c r="A7882" t="str">
        <f t="shared" si="123"/>
        <v/>
      </c>
      <c r="B7882" s="36"/>
      <c r="C7882" s="31"/>
      <c r="D7882" s="31"/>
      <c r="E7882" s="31"/>
      <c r="F7882" s="32"/>
      <c r="G7882" s="33"/>
      <c r="H7882" s="34"/>
      <c r="I7882" s="34"/>
      <c r="J7882" s="34"/>
    </row>
    <row r="7883" spans="1:10" x14ac:dyDescent="0.35">
      <c r="A7883" t="str">
        <f t="shared" si="123"/>
        <v/>
      </c>
      <c r="B7883" s="35"/>
      <c r="C7883" s="27"/>
      <c r="D7883" s="27"/>
      <c r="E7883" s="27"/>
      <c r="F7883" s="28"/>
      <c r="G7883" s="29"/>
      <c r="H7883" s="30"/>
      <c r="I7883" s="30"/>
      <c r="J7883" s="30"/>
    </row>
    <row r="7884" spans="1:10" x14ac:dyDescent="0.35">
      <c r="A7884" t="str">
        <f t="shared" si="123"/>
        <v/>
      </c>
      <c r="B7884" s="36"/>
      <c r="C7884" s="31"/>
      <c r="D7884" s="31"/>
      <c r="E7884" s="31"/>
      <c r="F7884" s="32"/>
      <c r="G7884" s="33"/>
      <c r="H7884" s="34"/>
      <c r="I7884" s="34"/>
      <c r="J7884" s="34"/>
    </row>
    <row r="7885" spans="1:10" x14ac:dyDescent="0.35">
      <c r="A7885" t="str">
        <f t="shared" si="123"/>
        <v/>
      </c>
      <c r="B7885" s="35"/>
      <c r="C7885" s="27"/>
      <c r="D7885" s="27"/>
      <c r="E7885" s="27"/>
      <c r="F7885" s="28"/>
      <c r="G7885" s="29"/>
      <c r="H7885" s="30"/>
      <c r="I7885" s="30"/>
      <c r="J7885" s="30"/>
    </row>
    <row r="7886" spans="1:10" x14ac:dyDescent="0.35">
      <c r="A7886" t="str">
        <f t="shared" si="123"/>
        <v/>
      </c>
      <c r="B7886" s="36"/>
      <c r="C7886" s="31"/>
      <c r="D7886" s="31"/>
      <c r="E7886" s="31"/>
      <c r="F7886" s="32"/>
      <c r="G7886" s="33"/>
      <c r="H7886" s="34"/>
      <c r="I7886" s="34"/>
      <c r="J7886" s="34"/>
    </row>
    <row r="7887" spans="1:10" x14ac:dyDescent="0.35">
      <c r="A7887" t="str">
        <f t="shared" si="123"/>
        <v/>
      </c>
      <c r="B7887" s="35"/>
      <c r="C7887" s="27"/>
      <c r="D7887" s="27"/>
      <c r="E7887" s="27"/>
      <c r="F7887" s="28"/>
      <c r="G7887" s="29"/>
      <c r="H7887" s="30"/>
      <c r="I7887" s="30"/>
      <c r="J7887" s="30"/>
    </row>
    <row r="7888" spans="1:10" x14ac:dyDescent="0.35">
      <c r="A7888" t="str">
        <f t="shared" si="123"/>
        <v/>
      </c>
      <c r="B7888" s="36"/>
      <c r="C7888" s="31"/>
      <c r="D7888" s="31"/>
      <c r="E7888" s="31"/>
      <c r="F7888" s="32"/>
      <c r="G7888" s="33"/>
      <c r="H7888" s="34"/>
      <c r="I7888" s="34"/>
      <c r="J7888" s="34"/>
    </row>
    <row r="7889" spans="1:10" x14ac:dyDescent="0.35">
      <c r="A7889" t="str">
        <f t="shared" si="123"/>
        <v/>
      </c>
      <c r="B7889" s="35"/>
      <c r="C7889" s="27"/>
      <c r="D7889" s="27"/>
      <c r="E7889" s="27"/>
      <c r="F7889" s="28"/>
      <c r="G7889" s="29"/>
      <c r="H7889" s="30"/>
      <c r="I7889" s="30"/>
      <c r="J7889" s="30"/>
    </row>
    <row r="7890" spans="1:10" x14ac:dyDescent="0.35">
      <c r="A7890" t="str">
        <f t="shared" si="123"/>
        <v/>
      </c>
      <c r="B7890" s="36"/>
      <c r="C7890" s="31"/>
      <c r="D7890" s="31"/>
      <c r="E7890" s="31"/>
      <c r="F7890" s="32"/>
      <c r="G7890" s="33"/>
      <c r="H7890" s="34"/>
      <c r="I7890" s="34"/>
      <c r="J7890" s="34"/>
    </row>
    <row r="7891" spans="1:10" x14ac:dyDescent="0.35">
      <c r="A7891" t="str">
        <f t="shared" ref="A7891:A7954" si="124">CONCATENATE(B7891,C7891,D7891,E7891)</f>
        <v/>
      </c>
      <c r="B7891" s="35"/>
      <c r="C7891" s="27"/>
      <c r="D7891" s="27"/>
      <c r="E7891" s="27"/>
      <c r="F7891" s="28"/>
      <c r="G7891" s="29"/>
      <c r="H7891" s="30"/>
      <c r="I7891" s="30"/>
      <c r="J7891" s="30"/>
    </row>
    <row r="7892" spans="1:10" x14ac:dyDescent="0.35">
      <c r="A7892" t="str">
        <f t="shared" si="124"/>
        <v/>
      </c>
      <c r="B7892" s="36"/>
      <c r="C7892" s="31"/>
      <c r="D7892" s="31"/>
      <c r="E7892" s="31"/>
      <c r="F7892" s="32"/>
      <c r="G7892" s="33"/>
      <c r="H7892" s="34"/>
      <c r="I7892" s="34"/>
      <c r="J7892" s="34"/>
    </row>
    <row r="7893" spans="1:10" x14ac:dyDescent="0.35">
      <c r="A7893" t="str">
        <f t="shared" si="124"/>
        <v/>
      </c>
      <c r="B7893" s="35"/>
      <c r="C7893" s="27"/>
      <c r="D7893" s="27"/>
      <c r="E7893" s="27"/>
      <c r="F7893" s="28"/>
      <c r="G7893" s="29"/>
      <c r="H7893" s="30"/>
      <c r="I7893" s="30"/>
      <c r="J7893" s="30"/>
    </row>
    <row r="7894" spans="1:10" x14ac:dyDescent="0.35">
      <c r="A7894" t="str">
        <f t="shared" si="124"/>
        <v/>
      </c>
      <c r="B7894" s="36"/>
      <c r="C7894" s="31"/>
      <c r="D7894" s="31"/>
      <c r="E7894" s="31"/>
      <c r="F7894" s="32"/>
      <c r="G7894" s="33"/>
      <c r="H7894" s="34"/>
      <c r="I7894" s="34"/>
      <c r="J7894" s="34"/>
    </row>
    <row r="7895" spans="1:10" x14ac:dyDescent="0.35">
      <c r="A7895" t="str">
        <f t="shared" si="124"/>
        <v/>
      </c>
      <c r="B7895" s="35"/>
      <c r="C7895" s="27"/>
      <c r="D7895" s="27"/>
      <c r="E7895" s="27"/>
      <c r="F7895" s="28"/>
      <c r="G7895" s="29"/>
      <c r="H7895" s="30"/>
      <c r="I7895" s="30"/>
      <c r="J7895" s="30"/>
    </row>
    <row r="7896" spans="1:10" x14ac:dyDescent="0.35">
      <c r="A7896" t="str">
        <f t="shared" si="124"/>
        <v/>
      </c>
      <c r="B7896" s="36"/>
      <c r="C7896" s="31"/>
      <c r="D7896" s="31"/>
      <c r="E7896" s="31"/>
      <c r="F7896" s="32"/>
      <c r="G7896" s="33"/>
      <c r="H7896" s="34"/>
      <c r="I7896" s="34"/>
      <c r="J7896" s="34"/>
    </row>
    <row r="7897" spans="1:10" x14ac:dyDescent="0.35">
      <c r="A7897" t="str">
        <f t="shared" si="124"/>
        <v/>
      </c>
      <c r="B7897" s="35"/>
      <c r="C7897" s="27"/>
      <c r="D7897" s="27"/>
      <c r="E7897" s="27"/>
      <c r="F7897" s="28"/>
      <c r="G7897" s="29"/>
      <c r="H7897" s="30"/>
      <c r="I7897" s="30"/>
      <c r="J7897" s="30"/>
    </row>
    <row r="7898" spans="1:10" x14ac:dyDescent="0.35">
      <c r="A7898" t="str">
        <f t="shared" si="124"/>
        <v/>
      </c>
      <c r="B7898" s="36"/>
      <c r="C7898" s="31"/>
      <c r="D7898" s="31"/>
      <c r="E7898" s="31"/>
      <c r="F7898" s="32"/>
      <c r="G7898" s="33"/>
      <c r="H7898" s="34"/>
      <c r="I7898" s="34"/>
      <c r="J7898" s="34"/>
    </row>
    <row r="7899" spans="1:10" x14ac:dyDescent="0.35">
      <c r="A7899" t="str">
        <f t="shared" si="124"/>
        <v/>
      </c>
      <c r="B7899" s="35"/>
      <c r="C7899" s="27"/>
      <c r="D7899" s="27"/>
      <c r="E7899" s="27"/>
      <c r="F7899" s="28"/>
      <c r="G7899" s="29"/>
      <c r="H7899" s="30"/>
      <c r="I7899" s="30"/>
      <c r="J7899" s="30"/>
    </row>
    <row r="7900" spans="1:10" x14ac:dyDescent="0.35">
      <c r="A7900" t="str">
        <f t="shared" si="124"/>
        <v/>
      </c>
      <c r="B7900" s="36"/>
      <c r="C7900" s="31"/>
      <c r="D7900" s="31"/>
      <c r="E7900" s="31"/>
      <c r="F7900" s="32"/>
      <c r="G7900" s="33"/>
      <c r="H7900" s="34"/>
      <c r="I7900" s="34"/>
      <c r="J7900" s="34"/>
    </row>
    <row r="7901" spans="1:10" x14ac:dyDescent="0.35">
      <c r="A7901" t="str">
        <f t="shared" si="124"/>
        <v/>
      </c>
      <c r="B7901" s="35"/>
      <c r="C7901" s="27"/>
      <c r="D7901" s="27"/>
      <c r="E7901" s="27"/>
      <c r="F7901" s="28"/>
      <c r="G7901" s="29"/>
      <c r="H7901" s="30"/>
      <c r="I7901" s="30"/>
      <c r="J7901" s="30"/>
    </row>
    <row r="7902" spans="1:10" x14ac:dyDescent="0.35">
      <c r="A7902" t="str">
        <f t="shared" si="124"/>
        <v/>
      </c>
      <c r="B7902" s="36"/>
      <c r="C7902" s="31"/>
      <c r="D7902" s="31"/>
      <c r="E7902" s="31"/>
      <c r="F7902" s="32"/>
      <c r="G7902" s="33"/>
      <c r="H7902" s="34"/>
      <c r="I7902" s="34"/>
      <c r="J7902" s="34"/>
    </row>
    <row r="7903" spans="1:10" x14ac:dyDescent="0.35">
      <c r="A7903" t="str">
        <f t="shared" si="124"/>
        <v/>
      </c>
      <c r="B7903" s="35"/>
      <c r="C7903" s="27"/>
      <c r="D7903" s="27"/>
      <c r="E7903" s="27"/>
      <c r="F7903" s="28"/>
      <c r="G7903" s="29"/>
      <c r="H7903" s="30"/>
      <c r="I7903" s="30"/>
      <c r="J7903" s="30"/>
    </row>
    <row r="7904" spans="1:10" x14ac:dyDescent="0.35">
      <c r="A7904" t="str">
        <f t="shared" si="124"/>
        <v/>
      </c>
      <c r="B7904" s="36"/>
      <c r="C7904" s="31"/>
      <c r="D7904" s="31"/>
      <c r="E7904" s="31"/>
      <c r="F7904" s="32"/>
      <c r="G7904" s="33"/>
      <c r="H7904" s="34"/>
      <c r="I7904" s="34"/>
      <c r="J7904" s="34"/>
    </row>
    <row r="7905" spans="1:10" x14ac:dyDescent="0.35">
      <c r="A7905" t="str">
        <f t="shared" si="124"/>
        <v/>
      </c>
      <c r="B7905" s="35"/>
      <c r="C7905" s="27"/>
      <c r="D7905" s="27"/>
      <c r="E7905" s="27"/>
      <c r="F7905" s="28"/>
      <c r="G7905" s="29"/>
      <c r="H7905" s="30"/>
      <c r="I7905" s="30"/>
      <c r="J7905" s="30"/>
    </row>
    <row r="7906" spans="1:10" x14ac:dyDescent="0.35">
      <c r="A7906" t="str">
        <f t="shared" si="124"/>
        <v/>
      </c>
      <c r="B7906" s="36"/>
      <c r="C7906" s="31"/>
      <c r="D7906" s="31"/>
      <c r="E7906" s="31"/>
      <c r="F7906" s="32"/>
      <c r="G7906" s="33"/>
      <c r="H7906" s="34"/>
      <c r="I7906" s="34"/>
      <c r="J7906" s="34"/>
    </row>
    <row r="7907" spans="1:10" x14ac:dyDescent="0.35">
      <c r="A7907" t="str">
        <f t="shared" si="124"/>
        <v/>
      </c>
      <c r="B7907" s="35"/>
      <c r="C7907" s="27"/>
      <c r="D7907" s="27"/>
      <c r="E7907" s="27"/>
      <c r="F7907" s="28"/>
      <c r="G7907" s="29"/>
      <c r="H7907" s="30"/>
      <c r="I7907" s="30"/>
      <c r="J7907" s="30"/>
    </row>
    <row r="7908" spans="1:10" x14ac:dyDescent="0.35">
      <c r="A7908" t="str">
        <f t="shared" si="124"/>
        <v/>
      </c>
      <c r="B7908" s="36"/>
      <c r="C7908" s="31"/>
      <c r="D7908" s="31"/>
      <c r="E7908" s="31"/>
      <c r="F7908" s="32"/>
      <c r="G7908" s="33"/>
      <c r="H7908" s="34"/>
      <c r="I7908" s="34"/>
      <c r="J7908" s="34"/>
    </row>
    <row r="7909" spans="1:10" x14ac:dyDescent="0.35">
      <c r="A7909" t="str">
        <f t="shared" si="124"/>
        <v/>
      </c>
      <c r="B7909" s="35"/>
      <c r="C7909" s="27"/>
      <c r="D7909" s="27"/>
      <c r="E7909" s="27"/>
      <c r="F7909" s="28"/>
      <c r="G7909" s="29"/>
      <c r="H7909" s="30"/>
      <c r="I7909" s="30"/>
      <c r="J7909" s="30"/>
    </row>
    <row r="7910" spans="1:10" x14ac:dyDescent="0.35">
      <c r="A7910" t="str">
        <f t="shared" si="124"/>
        <v/>
      </c>
      <c r="B7910" s="36"/>
      <c r="C7910" s="31"/>
      <c r="D7910" s="31"/>
      <c r="E7910" s="31"/>
      <c r="F7910" s="32"/>
      <c r="G7910" s="33"/>
      <c r="H7910" s="34"/>
      <c r="I7910" s="34"/>
      <c r="J7910" s="34"/>
    </row>
    <row r="7911" spans="1:10" x14ac:dyDescent="0.35">
      <c r="A7911" t="str">
        <f t="shared" si="124"/>
        <v/>
      </c>
      <c r="B7911" s="35"/>
      <c r="C7911" s="27"/>
      <c r="D7911" s="27"/>
      <c r="E7911" s="27"/>
      <c r="F7911" s="28"/>
      <c r="G7911" s="29"/>
      <c r="H7911" s="30"/>
      <c r="I7911" s="30"/>
      <c r="J7911" s="30"/>
    </row>
    <row r="7912" spans="1:10" x14ac:dyDescent="0.35">
      <c r="A7912" t="str">
        <f t="shared" si="124"/>
        <v/>
      </c>
      <c r="B7912" s="36"/>
      <c r="C7912" s="31"/>
      <c r="D7912" s="31"/>
      <c r="E7912" s="31"/>
      <c r="F7912" s="32"/>
      <c r="G7912" s="33"/>
      <c r="H7912" s="34"/>
      <c r="I7912" s="34"/>
      <c r="J7912" s="34"/>
    </row>
    <row r="7913" spans="1:10" x14ac:dyDescent="0.35">
      <c r="A7913" t="str">
        <f t="shared" si="124"/>
        <v/>
      </c>
      <c r="B7913" s="35"/>
      <c r="C7913" s="27"/>
      <c r="D7913" s="27"/>
      <c r="E7913" s="27"/>
      <c r="F7913" s="28"/>
      <c r="G7913" s="29"/>
      <c r="H7913" s="30"/>
      <c r="I7913" s="30"/>
      <c r="J7913" s="30"/>
    </row>
    <row r="7914" spans="1:10" x14ac:dyDescent="0.35">
      <c r="A7914" t="str">
        <f t="shared" si="124"/>
        <v/>
      </c>
      <c r="B7914" s="36"/>
      <c r="C7914" s="31"/>
      <c r="D7914" s="31"/>
      <c r="E7914" s="31"/>
      <c r="F7914" s="32"/>
      <c r="G7914" s="33"/>
      <c r="H7914" s="34"/>
      <c r="I7914" s="34"/>
      <c r="J7914" s="34"/>
    </row>
    <row r="7915" spans="1:10" x14ac:dyDescent="0.35">
      <c r="A7915" t="str">
        <f t="shared" si="124"/>
        <v/>
      </c>
      <c r="B7915" s="35"/>
      <c r="C7915" s="27"/>
      <c r="D7915" s="27"/>
      <c r="E7915" s="27"/>
      <c r="F7915" s="28"/>
      <c r="G7915" s="29"/>
      <c r="H7915" s="30"/>
      <c r="I7915" s="30"/>
      <c r="J7915" s="30"/>
    </row>
    <row r="7916" spans="1:10" x14ac:dyDescent="0.35">
      <c r="A7916" t="str">
        <f t="shared" si="124"/>
        <v/>
      </c>
      <c r="B7916" s="36"/>
      <c r="C7916" s="31"/>
      <c r="D7916" s="31"/>
      <c r="E7916" s="31"/>
      <c r="F7916" s="32"/>
      <c r="G7916" s="33"/>
      <c r="H7916" s="34"/>
      <c r="I7916" s="34"/>
      <c r="J7916" s="34"/>
    </row>
    <row r="7917" spans="1:10" x14ac:dyDescent="0.35">
      <c r="A7917" t="str">
        <f t="shared" si="124"/>
        <v/>
      </c>
      <c r="B7917" s="35"/>
      <c r="C7917" s="27"/>
      <c r="D7917" s="27"/>
      <c r="E7917" s="27"/>
      <c r="F7917" s="28"/>
      <c r="G7917" s="29"/>
      <c r="H7917" s="30"/>
      <c r="I7917" s="30"/>
      <c r="J7917" s="30"/>
    </row>
    <row r="7918" spans="1:10" x14ac:dyDescent="0.35">
      <c r="A7918" t="str">
        <f t="shared" si="124"/>
        <v/>
      </c>
      <c r="B7918" s="36"/>
      <c r="C7918" s="31"/>
      <c r="D7918" s="31"/>
      <c r="E7918" s="31"/>
      <c r="F7918" s="32"/>
      <c r="G7918" s="33"/>
      <c r="H7918" s="34"/>
      <c r="I7918" s="34"/>
      <c r="J7918" s="34"/>
    </row>
    <row r="7919" spans="1:10" x14ac:dyDescent="0.35">
      <c r="A7919" t="str">
        <f t="shared" si="124"/>
        <v/>
      </c>
      <c r="B7919" s="35"/>
      <c r="C7919" s="27"/>
      <c r="D7919" s="27"/>
      <c r="E7919" s="27"/>
      <c r="F7919" s="28"/>
      <c r="G7919" s="29"/>
      <c r="H7919" s="30"/>
      <c r="I7919" s="30"/>
      <c r="J7919" s="30"/>
    </row>
    <row r="7920" spans="1:10" x14ac:dyDescent="0.35">
      <c r="A7920" t="str">
        <f t="shared" si="124"/>
        <v/>
      </c>
      <c r="B7920" s="36"/>
      <c r="C7920" s="31"/>
      <c r="D7920" s="31"/>
      <c r="E7920" s="31"/>
      <c r="F7920" s="32"/>
      <c r="G7920" s="33"/>
      <c r="H7920" s="34"/>
      <c r="I7920" s="34"/>
      <c r="J7920" s="34"/>
    </row>
    <row r="7921" spans="1:10" x14ac:dyDescent="0.35">
      <c r="A7921" t="str">
        <f t="shared" si="124"/>
        <v/>
      </c>
      <c r="B7921" s="35"/>
      <c r="C7921" s="27"/>
      <c r="D7921" s="27"/>
      <c r="E7921" s="27"/>
      <c r="F7921" s="28"/>
      <c r="G7921" s="29"/>
      <c r="H7921" s="30"/>
      <c r="I7921" s="30"/>
      <c r="J7921" s="30"/>
    </row>
    <row r="7922" spans="1:10" x14ac:dyDescent="0.35">
      <c r="A7922" t="str">
        <f t="shared" si="124"/>
        <v/>
      </c>
      <c r="B7922" s="36"/>
      <c r="C7922" s="31"/>
      <c r="D7922" s="31"/>
      <c r="E7922" s="31"/>
      <c r="F7922" s="32"/>
      <c r="G7922" s="33"/>
      <c r="H7922" s="34"/>
      <c r="I7922" s="34"/>
      <c r="J7922" s="34"/>
    </row>
    <row r="7923" spans="1:10" x14ac:dyDescent="0.35">
      <c r="A7923" t="str">
        <f t="shared" si="124"/>
        <v/>
      </c>
      <c r="B7923" s="35"/>
      <c r="C7923" s="27"/>
      <c r="D7923" s="27"/>
      <c r="E7923" s="27"/>
      <c r="F7923" s="28"/>
      <c r="G7923" s="29"/>
      <c r="H7923" s="30"/>
      <c r="I7923" s="30"/>
      <c r="J7923" s="30"/>
    </row>
    <row r="7924" spans="1:10" x14ac:dyDescent="0.35">
      <c r="A7924" t="str">
        <f t="shared" si="124"/>
        <v/>
      </c>
      <c r="B7924" s="36"/>
      <c r="C7924" s="31"/>
      <c r="D7924" s="31"/>
      <c r="E7924" s="31"/>
      <c r="F7924" s="32"/>
      <c r="G7924" s="33"/>
      <c r="H7924" s="34"/>
      <c r="I7924" s="34"/>
      <c r="J7924" s="34"/>
    </row>
    <row r="7925" spans="1:10" x14ac:dyDescent="0.35">
      <c r="A7925" t="str">
        <f t="shared" si="124"/>
        <v/>
      </c>
      <c r="B7925" s="35"/>
      <c r="C7925" s="27"/>
      <c r="D7925" s="27"/>
      <c r="E7925" s="27"/>
      <c r="F7925" s="28"/>
      <c r="G7925" s="29"/>
      <c r="H7925" s="30"/>
      <c r="I7925" s="30"/>
      <c r="J7925" s="30"/>
    </row>
    <row r="7926" spans="1:10" x14ac:dyDescent="0.35">
      <c r="A7926" t="str">
        <f t="shared" si="124"/>
        <v/>
      </c>
      <c r="B7926" s="36"/>
      <c r="C7926" s="31"/>
      <c r="D7926" s="31"/>
      <c r="E7926" s="31"/>
      <c r="F7926" s="32"/>
      <c r="G7926" s="33"/>
      <c r="H7926" s="34"/>
      <c r="I7926" s="34"/>
      <c r="J7926" s="34"/>
    </row>
    <row r="7927" spans="1:10" x14ac:dyDescent="0.35">
      <c r="A7927" t="str">
        <f t="shared" si="124"/>
        <v/>
      </c>
      <c r="B7927" s="35"/>
      <c r="C7927" s="27"/>
      <c r="D7927" s="27"/>
      <c r="E7927" s="27"/>
      <c r="F7927" s="28"/>
      <c r="G7927" s="29"/>
      <c r="H7927" s="30"/>
      <c r="I7927" s="30"/>
      <c r="J7927" s="30"/>
    </row>
    <row r="7928" spans="1:10" x14ac:dyDescent="0.35">
      <c r="A7928" t="str">
        <f t="shared" si="124"/>
        <v/>
      </c>
      <c r="B7928" s="36"/>
      <c r="C7928" s="31"/>
      <c r="D7928" s="31"/>
      <c r="E7928" s="31"/>
      <c r="F7928" s="32"/>
      <c r="G7928" s="33"/>
      <c r="H7928" s="34"/>
      <c r="I7928" s="34"/>
      <c r="J7928" s="34"/>
    </row>
    <row r="7929" spans="1:10" x14ac:dyDescent="0.35">
      <c r="A7929" t="str">
        <f t="shared" si="124"/>
        <v/>
      </c>
      <c r="B7929" s="35"/>
      <c r="C7929" s="27"/>
      <c r="D7929" s="27"/>
      <c r="E7929" s="27"/>
      <c r="F7929" s="28"/>
      <c r="G7929" s="29"/>
      <c r="H7929" s="30"/>
      <c r="I7929" s="30"/>
      <c r="J7929" s="30"/>
    </row>
    <row r="7930" spans="1:10" x14ac:dyDescent="0.35">
      <c r="A7930" t="str">
        <f t="shared" si="124"/>
        <v/>
      </c>
      <c r="B7930" s="36"/>
      <c r="C7930" s="31"/>
      <c r="D7930" s="31"/>
      <c r="E7930" s="31"/>
      <c r="F7930" s="32"/>
      <c r="G7930" s="33"/>
      <c r="H7930" s="34"/>
      <c r="I7930" s="34"/>
      <c r="J7930" s="34"/>
    </row>
    <row r="7931" spans="1:10" x14ac:dyDescent="0.35">
      <c r="A7931" t="str">
        <f t="shared" si="124"/>
        <v/>
      </c>
      <c r="B7931" s="35"/>
      <c r="C7931" s="27"/>
      <c r="D7931" s="27"/>
      <c r="E7931" s="27"/>
      <c r="F7931" s="28"/>
      <c r="G7931" s="29"/>
      <c r="H7931" s="30"/>
      <c r="I7931" s="30"/>
      <c r="J7931" s="30"/>
    </row>
    <row r="7932" spans="1:10" x14ac:dyDescent="0.35">
      <c r="A7932" t="str">
        <f t="shared" si="124"/>
        <v/>
      </c>
      <c r="B7932" s="36"/>
      <c r="C7932" s="31"/>
      <c r="D7932" s="31"/>
      <c r="E7932" s="31"/>
      <c r="F7932" s="32"/>
      <c r="G7932" s="33"/>
      <c r="H7932" s="34"/>
      <c r="I7932" s="34"/>
      <c r="J7932" s="34"/>
    </row>
    <row r="7933" spans="1:10" x14ac:dyDescent="0.35">
      <c r="A7933" t="str">
        <f t="shared" si="124"/>
        <v/>
      </c>
      <c r="B7933" s="35"/>
      <c r="C7933" s="27"/>
      <c r="D7933" s="27"/>
      <c r="E7933" s="27"/>
      <c r="F7933" s="28"/>
      <c r="G7933" s="29"/>
      <c r="H7933" s="30"/>
      <c r="I7933" s="30"/>
      <c r="J7933" s="30"/>
    </row>
    <row r="7934" spans="1:10" x14ac:dyDescent="0.35">
      <c r="A7934" t="str">
        <f t="shared" si="124"/>
        <v/>
      </c>
      <c r="B7934" s="36"/>
      <c r="C7934" s="31"/>
      <c r="D7934" s="31"/>
      <c r="E7934" s="31"/>
      <c r="F7934" s="32"/>
      <c r="G7934" s="33"/>
      <c r="H7934" s="34"/>
      <c r="I7934" s="34"/>
      <c r="J7934" s="34"/>
    </row>
    <row r="7935" spans="1:10" x14ac:dyDescent="0.35">
      <c r="A7935" t="str">
        <f t="shared" si="124"/>
        <v/>
      </c>
      <c r="B7935" s="35"/>
      <c r="C7935" s="27"/>
      <c r="D7935" s="27"/>
      <c r="E7935" s="27"/>
      <c r="F7935" s="28"/>
      <c r="G7935" s="29"/>
      <c r="H7935" s="30"/>
      <c r="I7935" s="30"/>
      <c r="J7935" s="30"/>
    </row>
    <row r="7936" spans="1:10" x14ac:dyDescent="0.35">
      <c r="A7936" t="str">
        <f t="shared" si="124"/>
        <v/>
      </c>
      <c r="B7936" s="36"/>
      <c r="C7936" s="31"/>
      <c r="D7936" s="31"/>
      <c r="E7936" s="31"/>
      <c r="F7936" s="32"/>
      <c r="G7936" s="33"/>
      <c r="H7936" s="34"/>
      <c r="I7936" s="34"/>
      <c r="J7936" s="34"/>
    </row>
    <row r="7937" spans="1:10" x14ac:dyDescent="0.35">
      <c r="A7937" t="str">
        <f t="shared" si="124"/>
        <v/>
      </c>
      <c r="B7937" s="35"/>
      <c r="C7937" s="27"/>
      <c r="D7937" s="27"/>
      <c r="E7937" s="27"/>
      <c r="F7937" s="28"/>
      <c r="G7937" s="29"/>
      <c r="H7937" s="30"/>
      <c r="I7937" s="30"/>
      <c r="J7937" s="30"/>
    </row>
    <row r="7938" spans="1:10" x14ac:dyDescent="0.35">
      <c r="A7938" t="str">
        <f t="shared" si="124"/>
        <v/>
      </c>
      <c r="B7938" s="36"/>
      <c r="C7938" s="31"/>
      <c r="D7938" s="31"/>
      <c r="E7938" s="31"/>
      <c r="F7938" s="32"/>
      <c r="G7938" s="33"/>
      <c r="H7938" s="34"/>
      <c r="I7938" s="34"/>
      <c r="J7938" s="34"/>
    </row>
    <row r="7939" spans="1:10" x14ac:dyDescent="0.35">
      <c r="A7939" t="str">
        <f t="shared" si="124"/>
        <v/>
      </c>
      <c r="B7939" s="35"/>
      <c r="C7939" s="27"/>
      <c r="D7939" s="27"/>
      <c r="E7939" s="27"/>
      <c r="F7939" s="28"/>
      <c r="G7939" s="29"/>
      <c r="H7939" s="30"/>
      <c r="I7939" s="30"/>
      <c r="J7939" s="30"/>
    </row>
    <row r="7940" spans="1:10" x14ac:dyDescent="0.35">
      <c r="A7940" t="str">
        <f t="shared" si="124"/>
        <v/>
      </c>
      <c r="B7940" s="36"/>
      <c r="C7940" s="31"/>
      <c r="D7940" s="31"/>
      <c r="E7940" s="31"/>
      <c r="F7940" s="32"/>
      <c r="G7940" s="33"/>
      <c r="H7940" s="34"/>
      <c r="I7940" s="34"/>
      <c r="J7940" s="34"/>
    </row>
    <row r="7941" spans="1:10" x14ac:dyDescent="0.35">
      <c r="A7941" t="str">
        <f t="shared" si="124"/>
        <v/>
      </c>
      <c r="B7941" s="35"/>
      <c r="C7941" s="27"/>
      <c r="D7941" s="27"/>
      <c r="E7941" s="27"/>
      <c r="F7941" s="28"/>
      <c r="G7941" s="29"/>
      <c r="H7941" s="30"/>
      <c r="I7941" s="30"/>
      <c r="J7941" s="30"/>
    </row>
    <row r="7942" spans="1:10" x14ac:dyDescent="0.35">
      <c r="A7942" t="str">
        <f t="shared" si="124"/>
        <v/>
      </c>
      <c r="B7942" s="36"/>
      <c r="C7942" s="31"/>
      <c r="D7942" s="31"/>
      <c r="E7942" s="31"/>
      <c r="F7942" s="32"/>
      <c r="G7942" s="33"/>
      <c r="H7942" s="34"/>
      <c r="I7942" s="34"/>
      <c r="J7942" s="34"/>
    </row>
    <row r="7943" spans="1:10" x14ac:dyDescent="0.35">
      <c r="A7943" t="str">
        <f t="shared" si="124"/>
        <v/>
      </c>
      <c r="B7943" s="35"/>
      <c r="C7943" s="27"/>
      <c r="D7943" s="27"/>
      <c r="E7943" s="27"/>
      <c r="F7943" s="28"/>
      <c r="G7943" s="29"/>
      <c r="H7943" s="30"/>
      <c r="I7943" s="30"/>
      <c r="J7943" s="30"/>
    </row>
    <row r="7944" spans="1:10" x14ac:dyDescent="0.35">
      <c r="A7944" t="str">
        <f t="shared" si="124"/>
        <v/>
      </c>
      <c r="B7944" s="36"/>
      <c r="C7944" s="31"/>
      <c r="D7944" s="31"/>
      <c r="E7944" s="31"/>
      <c r="F7944" s="32"/>
      <c r="G7944" s="33"/>
      <c r="H7944" s="34"/>
      <c r="I7944" s="34"/>
      <c r="J7944" s="34"/>
    </row>
    <row r="7945" spans="1:10" x14ac:dyDescent="0.35">
      <c r="A7945" t="str">
        <f t="shared" si="124"/>
        <v/>
      </c>
      <c r="B7945" s="35"/>
      <c r="C7945" s="27"/>
      <c r="D7945" s="27"/>
      <c r="E7945" s="27"/>
      <c r="F7945" s="28"/>
      <c r="G7945" s="29"/>
      <c r="H7945" s="30"/>
      <c r="I7945" s="30"/>
      <c r="J7945" s="30"/>
    </row>
    <row r="7946" spans="1:10" x14ac:dyDescent="0.35">
      <c r="A7946" t="str">
        <f t="shared" si="124"/>
        <v/>
      </c>
      <c r="B7946" s="36"/>
      <c r="C7946" s="31"/>
      <c r="D7946" s="31"/>
      <c r="E7946" s="31"/>
      <c r="F7946" s="32"/>
      <c r="G7946" s="33"/>
      <c r="H7946" s="34"/>
      <c r="I7946" s="34"/>
      <c r="J7946" s="34"/>
    </row>
    <row r="7947" spans="1:10" x14ac:dyDescent="0.35">
      <c r="A7947" t="str">
        <f t="shared" si="124"/>
        <v/>
      </c>
      <c r="B7947" s="35"/>
      <c r="C7947" s="27"/>
      <c r="D7947" s="27"/>
      <c r="E7947" s="27"/>
      <c r="F7947" s="28"/>
      <c r="G7947" s="29"/>
      <c r="H7947" s="30"/>
      <c r="I7947" s="30"/>
      <c r="J7947" s="30"/>
    </row>
    <row r="7948" spans="1:10" x14ac:dyDescent="0.35">
      <c r="A7948" t="str">
        <f t="shared" si="124"/>
        <v/>
      </c>
      <c r="B7948" s="36"/>
      <c r="C7948" s="31"/>
      <c r="D7948" s="31"/>
      <c r="E7948" s="31"/>
      <c r="F7948" s="32"/>
      <c r="G7948" s="33"/>
      <c r="H7948" s="34"/>
      <c r="I7948" s="34"/>
      <c r="J7948" s="34"/>
    </row>
    <row r="7949" spans="1:10" x14ac:dyDescent="0.35">
      <c r="A7949" t="str">
        <f t="shared" si="124"/>
        <v/>
      </c>
      <c r="B7949" s="35"/>
      <c r="C7949" s="27"/>
      <c r="D7949" s="27"/>
      <c r="E7949" s="27"/>
      <c r="F7949" s="28"/>
      <c r="G7949" s="29"/>
      <c r="H7949" s="30"/>
      <c r="I7949" s="30"/>
      <c r="J7949" s="30"/>
    </row>
    <row r="7950" spans="1:10" x14ac:dyDescent="0.35">
      <c r="A7950" t="str">
        <f t="shared" si="124"/>
        <v/>
      </c>
      <c r="B7950" s="36"/>
      <c r="C7950" s="31"/>
      <c r="D7950" s="31"/>
      <c r="E7950" s="31"/>
      <c r="F7950" s="32"/>
      <c r="G7950" s="33"/>
      <c r="H7950" s="34"/>
      <c r="I7950" s="34"/>
      <c r="J7950" s="34"/>
    </row>
    <row r="7951" spans="1:10" x14ac:dyDescent="0.35">
      <c r="A7951" t="str">
        <f t="shared" si="124"/>
        <v/>
      </c>
      <c r="B7951" s="35"/>
      <c r="C7951" s="27"/>
      <c r="D7951" s="27"/>
      <c r="E7951" s="27"/>
      <c r="F7951" s="28"/>
      <c r="G7951" s="29"/>
      <c r="H7951" s="30"/>
      <c r="I7951" s="30"/>
      <c r="J7951" s="30"/>
    </row>
    <row r="7952" spans="1:10" x14ac:dyDescent="0.35">
      <c r="A7952" t="str">
        <f t="shared" si="124"/>
        <v/>
      </c>
      <c r="B7952" s="36"/>
      <c r="C7952" s="31"/>
      <c r="D7952" s="31"/>
      <c r="E7952" s="31"/>
      <c r="F7952" s="32"/>
      <c r="G7952" s="33"/>
      <c r="H7952" s="34"/>
      <c r="I7952" s="34"/>
      <c r="J7952" s="34"/>
    </row>
    <row r="7953" spans="1:10" x14ac:dyDescent="0.35">
      <c r="A7953" t="str">
        <f t="shared" si="124"/>
        <v/>
      </c>
      <c r="B7953" s="35"/>
      <c r="C7953" s="27"/>
      <c r="D7953" s="27"/>
      <c r="E7953" s="27"/>
      <c r="F7953" s="28"/>
      <c r="G7953" s="29"/>
      <c r="H7953" s="30"/>
      <c r="I7953" s="30"/>
      <c r="J7953" s="30"/>
    </row>
    <row r="7954" spans="1:10" x14ac:dyDescent="0.35">
      <c r="A7954" t="str">
        <f t="shared" si="124"/>
        <v/>
      </c>
      <c r="B7954" s="36"/>
      <c r="C7954" s="31"/>
      <c r="D7954" s="31"/>
      <c r="E7954" s="31"/>
      <c r="F7954" s="32"/>
      <c r="G7954" s="33"/>
      <c r="H7954" s="34"/>
      <c r="I7954" s="34"/>
      <c r="J7954" s="34"/>
    </row>
    <row r="7955" spans="1:10" x14ac:dyDescent="0.35">
      <c r="A7955" t="str">
        <f t="shared" ref="A7955:A8018" si="125">CONCATENATE(B7955,C7955,D7955,E7955)</f>
        <v/>
      </c>
      <c r="B7955" s="35"/>
      <c r="C7955" s="27"/>
      <c r="D7955" s="27"/>
      <c r="E7955" s="27"/>
      <c r="F7955" s="28"/>
      <c r="G7955" s="29"/>
      <c r="H7955" s="30"/>
      <c r="I7955" s="30"/>
      <c r="J7955" s="30"/>
    </row>
    <row r="7956" spans="1:10" x14ac:dyDescent="0.35">
      <c r="A7956" t="str">
        <f t="shared" si="125"/>
        <v/>
      </c>
      <c r="B7956" s="36"/>
      <c r="C7956" s="31"/>
      <c r="D7956" s="31"/>
      <c r="E7956" s="31"/>
      <c r="F7956" s="32"/>
      <c r="G7956" s="33"/>
      <c r="H7956" s="34"/>
      <c r="I7956" s="34"/>
      <c r="J7956" s="34"/>
    </row>
    <row r="7957" spans="1:10" x14ac:dyDescent="0.35">
      <c r="A7957" t="str">
        <f t="shared" si="125"/>
        <v/>
      </c>
      <c r="B7957" s="35"/>
      <c r="C7957" s="27"/>
      <c r="D7957" s="27"/>
      <c r="E7957" s="27"/>
      <c r="F7957" s="28"/>
      <c r="G7957" s="29"/>
      <c r="H7957" s="30"/>
      <c r="I7957" s="30"/>
      <c r="J7957" s="30"/>
    </row>
    <row r="7958" spans="1:10" x14ac:dyDescent="0.35">
      <c r="A7958" t="str">
        <f t="shared" si="125"/>
        <v/>
      </c>
      <c r="B7958" s="36"/>
      <c r="C7958" s="31"/>
      <c r="D7958" s="31"/>
      <c r="E7958" s="31"/>
      <c r="F7958" s="32"/>
      <c r="G7958" s="33"/>
      <c r="H7958" s="34"/>
      <c r="I7958" s="34"/>
      <c r="J7958" s="34"/>
    </row>
    <row r="7959" spans="1:10" x14ac:dyDescent="0.35">
      <c r="A7959" t="str">
        <f t="shared" si="125"/>
        <v/>
      </c>
      <c r="B7959" s="35"/>
      <c r="C7959" s="27"/>
      <c r="D7959" s="27"/>
      <c r="E7959" s="27"/>
      <c r="F7959" s="28"/>
      <c r="G7959" s="29"/>
      <c r="H7959" s="30"/>
      <c r="I7959" s="30"/>
      <c r="J7959" s="30"/>
    </row>
    <row r="7960" spans="1:10" x14ac:dyDescent="0.35">
      <c r="A7960" t="str">
        <f t="shared" si="125"/>
        <v/>
      </c>
      <c r="B7960" s="36"/>
      <c r="C7960" s="31"/>
      <c r="D7960" s="31"/>
      <c r="E7960" s="31"/>
      <c r="F7960" s="32"/>
      <c r="G7960" s="33"/>
      <c r="H7960" s="34"/>
      <c r="I7960" s="34"/>
      <c r="J7960" s="34"/>
    </row>
    <row r="7961" spans="1:10" x14ac:dyDescent="0.35">
      <c r="A7961" t="str">
        <f t="shared" si="125"/>
        <v/>
      </c>
      <c r="B7961" s="35"/>
      <c r="C7961" s="27"/>
      <c r="D7961" s="27"/>
      <c r="E7961" s="27"/>
      <c r="F7961" s="28"/>
      <c r="G7961" s="29"/>
      <c r="H7961" s="30"/>
      <c r="I7961" s="30"/>
      <c r="J7961" s="30"/>
    </row>
    <row r="7962" spans="1:10" x14ac:dyDescent="0.35">
      <c r="A7962" t="str">
        <f t="shared" si="125"/>
        <v/>
      </c>
      <c r="B7962" s="36"/>
      <c r="C7962" s="31"/>
      <c r="D7962" s="31"/>
      <c r="E7962" s="31"/>
      <c r="F7962" s="32"/>
      <c r="G7962" s="33"/>
      <c r="H7962" s="34"/>
      <c r="I7962" s="34"/>
      <c r="J7962" s="34"/>
    </row>
    <row r="7963" spans="1:10" x14ac:dyDescent="0.35">
      <c r="A7963" t="str">
        <f t="shared" si="125"/>
        <v/>
      </c>
      <c r="B7963" s="35"/>
      <c r="C7963" s="27"/>
      <c r="D7963" s="27"/>
      <c r="E7963" s="27"/>
      <c r="F7963" s="28"/>
      <c r="G7963" s="29"/>
      <c r="H7963" s="30"/>
      <c r="I7963" s="30"/>
      <c r="J7963" s="30"/>
    </row>
    <row r="7964" spans="1:10" x14ac:dyDescent="0.35">
      <c r="A7964" t="str">
        <f t="shared" si="125"/>
        <v/>
      </c>
      <c r="B7964" s="36"/>
      <c r="C7964" s="31"/>
      <c r="D7964" s="31"/>
      <c r="E7964" s="31"/>
      <c r="F7964" s="32"/>
      <c r="G7964" s="33"/>
      <c r="H7964" s="34"/>
      <c r="I7964" s="34"/>
      <c r="J7964" s="34"/>
    </row>
    <row r="7965" spans="1:10" x14ac:dyDescent="0.35">
      <c r="A7965" t="str">
        <f t="shared" si="125"/>
        <v/>
      </c>
      <c r="B7965" s="35"/>
      <c r="C7965" s="27"/>
      <c r="D7965" s="27"/>
      <c r="E7965" s="27"/>
      <c r="F7965" s="28"/>
      <c r="G7965" s="29"/>
      <c r="H7965" s="30"/>
      <c r="I7965" s="30"/>
      <c r="J7965" s="30"/>
    </row>
    <row r="7966" spans="1:10" x14ac:dyDescent="0.35">
      <c r="A7966" t="str">
        <f t="shared" si="125"/>
        <v/>
      </c>
      <c r="B7966" s="36"/>
      <c r="C7966" s="31"/>
      <c r="D7966" s="31"/>
      <c r="E7966" s="31"/>
      <c r="F7966" s="32"/>
      <c r="G7966" s="33"/>
      <c r="H7966" s="34"/>
      <c r="I7966" s="34"/>
      <c r="J7966" s="34"/>
    </row>
    <row r="7967" spans="1:10" x14ac:dyDescent="0.35">
      <c r="A7967" t="str">
        <f t="shared" si="125"/>
        <v/>
      </c>
      <c r="B7967" s="35"/>
      <c r="C7967" s="27"/>
      <c r="D7967" s="27"/>
      <c r="E7967" s="27"/>
      <c r="F7967" s="28"/>
      <c r="G7967" s="29"/>
      <c r="H7967" s="30"/>
      <c r="I7967" s="30"/>
      <c r="J7967" s="30"/>
    </row>
    <row r="7968" spans="1:10" x14ac:dyDescent="0.35">
      <c r="A7968" t="str">
        <f t="shared" si="125"/>
        <v/>
      </c>
      <c r="B7968" s="36"/>
      <c r="C7968" s="31"/>
      <c r="D7968" s="31"/>
      <c r="E7968" s="31"/>
      <c r="F7968" s="32"/>
      <c r="G7968" s="33"/>
      <c r="H7968" s="34"/>
      <c r="I7968" s="34"/>
      <c r="J7968" s="34"/>
    </row>
    <row r="7969" spans="1:10" x14ac:dyDescent="0.35">
      <c r="A7969" t="str">
        <f t="shared" si="125"/>
        <v/>
      </c>
      <c r="B7969" s="35"/>
      <c r="C7969" s="27"/>
      <c r="D7969" s="27"/>
      <c r="E7969" s="27"/>
      <c r="F7969" s="28"/>
      <c r="G7969" s="29"/>
      <c r="H7969" s="30"/>
      <c r="I7969" s="30"/>
      <c r="J7969" s="30"/>
    </row>
    <row r="7970" spans="1:10" x14ac:dyDescent="0.35">
      <c r="A7970" t="str">
        <f t="shared" si="125"/>
        <v/>
      </c>
      <c r="B7970" s="36"/>
      <c r="C7970" s="31"/>
      <c r="D7970" s="31"/>
      <c r="E7970" s="31"/>
      <c r="F7970" s="32"/>
      <c r="G7970" s="33"/>
      <c r="H7970" s="34"/>
      <c r="I7970" s="34"/>
      <c r="J7970" s="34"/>
    </row>
    <row r="7971" spans="1:10" x14ac:dyDescent="0.35">
      <c r="A7971" t="str">
        <f t="shared" si="125"/>
        <v/>
      </c>
      <c r="B7971" s="35"/>
      <c r="C7971" s="27"/>
      <c r="D7971" s="27"/>
      <c r="E7971" s="27"/>
      <c r="F7971" s="28"/>
      <c r="G7971" s="29"/>
      <c r="H7971" s="30"/>
      <c r="I7971" s="30"/>
      <c r="J7971" s="30"/>
    </row>
    <row r="7972" spans="1:10" x14ac:dyDescent="0.35">
      <c r="A7972" t="str">
        <f t="shared" si="125"/>
        <v/>
      </c>
      <c r="B7972" s="36"/>
      <c r="C7972" s="31"/>
      <c r="D7972" s="31"/>
      <c r="E7972" s="31"/>
      <c r="F7972" s="32"/>
      <c r="G7972" s="33"/>
      <c r="H7972" s="34"/>
      <c r="I7972" s="34"/>
      <c r="J7972" s="34"/>
    </row>
    <row r="7973" spans="1:10" x14ac:dyDescent="0.35">
      <c r="A7973" t="str">
        <f t="shared" si="125"/>
        <v/>
      </c>
      <c r="B7973" s="35"/>
      <c r="C7973" s="27"/>
      <c r="D7973" s="27"/>
      <c r="E7973" s="27"/>
      <c r="F7973" s="28"/>
      <c r="G7973" s="29"/>
      <c r="H7973" s="30"/>
      <c r="I7973" s="30"/>
      <c r="J7973" s="30"/>
    </row>
    <row r="7974" spans="1:10" x14ac:dyDescent="0.35">
      <c r="A7974" t="str">
        <f t="shared" si="125"/>
        <v/>
      </c>
      <c r="B7974" s="36"/>
      <c r="C7974" s="31"/>
      <c r="D7974" s="31"/>
      <c r="E7974" s="31"/>
      <c r="F7974" s="32"/>
      <c r="G7974" s="33"/>
      <c r="H7974" s="34"/>
      <c r="I7974" s="34"/>
      <c r="J7974" s="34"/>
    </row>
    <row r="7975" spans="1:10" x14ac:dyDescent="0.35">
      <c r="A7975" t="str">
        <f t="shared" si="125"/>
        <v/>
      </c>
      <c r="B7975" s="35"/>
      <c r="C7975" s="27"/>
      <c r="D7975" s="27"/>
      <c r="E7975" s="27"/>
      <c r="F7975" s="28"/>
      <c r="G7975" s="29"/>
      <c r="H7975" s="30"/>
      <c r="I7975" s="30"/>
      <c r="J7975" s="30"/>
    </row>
    <row r="7976" spans="1:10" x14ac:dyDescent="0.35">
      <c r="A7976" t="str">
        <f t="shared" si="125"/>
        <v/>
      </c>
      <c r="B7976" s="36"/>
      <c r="C7976" s="31"/>
      <c r="D7976" s="31"/>
      <c r="E7976" s="31"/>
      <c r="F7976" s="32"/>
      <c r="G7976" s="33"/>
      <c r="H7976" s="34"/>
      <c r="I7976" s="34"/>
      <c r="J7976" s="34"/>
    </row>
    <row r="7977" spans="1:10" x14ac:dyDescent="0.35">
      <c r="A7977" t="str">
        <f t="shared" si="125"/>
        <v/>
      </c>
      <c r="B7977" s="35"/>
      <c r="C7977" s="27"/>
      <c r="D7977" s="27"/>
      <c r="E7977" s="27"/>
      <c r="F7977" s="28"/>
      <c r="G7977" s="29"/>
      <c r="H7977" s="30"/>
      <c r="I7977" s="30"/>
      <c r="J7977" s="30"/>
    </row>
    <row r="7978" spans="1:10" x14ac:dyDescent="0.35">
      <c r="A7978" t="str">
        <f t="shared" si="125"/>
        <v/>
      </c>
      <c r="B7978" s="36"/>
      <c r="C7978" s="31"/>
      <c r="D7978" s="31"/>
      <c r="E7978" s="31"/>
      <c r="F7978" s="32"/>
      <c r="G7978" s="33"/>
      <c r="H7978" s="34"/>
      <c r="I7978" s="34"/>
      <c r="J7978" s="34"/>
    </row>
    <row r="7979" spans="1:10" x14ac:dyDescent="0.35">
      <c r="A7979" t="str">
        <f t="shared" si="125"/>
        <v/>
      </c>
      <c r="B7979" s="35"/>
      <c r="C7979" s="27"/>
      <c r="D7979" s="27"/>
      <c r="E7979" s="27"/>
      <c r="F7979" s="28"/>
      <c r="G7979" s="29"/>
      <c r="H7979" s="30"/>
      <c r="I7979" s="30"/>
      <c r="J7979" s="30"/>
    </row>
    <row r="7980" spans="1:10" x14ac:dyDescent="0.35">
      <c r="A7980" t="str">
        <f t="shared" si="125"/>
        <v/>
      </c>
      <c r="B7980" s="36"/>
      <c r="C7980" s="31"/>
      <c r="D7980" s="31"/>
      <c r="E7980" s="31"/>
      <c r="F7980" s="32"/>
      <c r="G7980" s="33"/>
      <c r="H7980" s="34"/>
      <c r="I7980" s="34"/>
      <c r="J7980" s="34"/>
    </row>
    <row r="7981" spans="1:10" x14ac:dyDescent="0.35">
      <c r="A7981" t="str">
        <f t="shared" si="125"/>
        <v/>
      </c>
      <c r="B7981" s="35"/>
      <c r="C7981" s="27"/>
      <c r="D7981" s="27"/>
      <c r="E7981" s="27"/>
      <c r="F7981" s="28"/>
      <c r="G7981" s="29"/>
      <c r="H7981" s="30"/>
      <c r="I7981" s="30"/>
      <c r="J7981" s="30"/>
    </row>
    <row r="7982" spans="1:10" x14ac:dyDescent="0.35">
      <c r="A7982" t="str">
        <f t="shared" si="125"/>
        <v/>
      </c>
      <c r="B7982" s="36"/>
      <c r="C7982" s="31"/>
      <c r="D7982" s="31"/>
      <c r="E7982" s="31"/>
      <c r="F7982" s="32"/>
      <c r="G7982" s="33"/>
      <c r="H7982" s="34"/>
      <c r="I7982" s="34"/>
      <c r="J7982" s="34"/>
    </row>
    <row r="7983" spans="1:10" x14ac:dyDescent="0.35">
      <c r="A7983" t="str">
        <f t="shared" si="125"/>
        <v/>
      </c>
      <c r="B7983" s="35"/>
      <c r="C7983" s="27"/>
      <c r="D7983" s="27"/>
      <c r="E7983" s="27"/>
      <c r="F7983" s="28"/>
      <c r="G7983" s="29"/>
      <c r="H7983" s="30"/>
      <c r="I7983" s="30"/>
      <c r="J7983" s="30"/>
    </row>
    <row r="7984" spans="1:10" x14ac:dyDescent="0.35">
      <c r="A7984" t="str">
        <f t="shared" si="125"/>
        <v/>
      </c>
      <c r="B7984" s="36"/>
      <c r="C7984" s="31"/>
      <c r="D7984" s="31"/>
      <c r="E7984" s="31"/>
      <c r="F7984" s="32"/>
      <c r="G7984" s="33"/>
      <c r="H7984" s="34"/>
      <c r="I7984" s="34"/>
      <c r="J7984" s="34"/>
    </row>
    <row r="7985" spans="1:10" x14ac:dyDescent="0.35">
      <c r="A7985" t="str">
        <f t="shared" si="125"/>
        <v/>
      </c>
      <c r="B7985" s="35"/>
      <c r="C7985" s="27"/>
      <c r="D7985" s="27"/>
      <c r="E7985" s="27"/>
      <c r="F7985" s="28"/>
      <c r="G7985" s="29"/>
      <c r="H7985" s="30"/>
      <c r="I7985" s="30"/>
      <c r="J7985" s="30"/>
    </row>
    <row r="7986" spans="1:10" x14ac:dyDescent="0.35">
      <c r="A7986" t="str">
        <f t="shared" si="125"/>
        <v/>
      </c>
      <c r="B7986" s="36"/>
      <c r="C7986" s="31"/>
      <c r="D7986" s="31"/>
      <c r="E7986" s="31"/>
      <c r="F7986" s="32"/>
      <c r="G7986" s="33"/>
      <c r="H7986" s="34"/>
      <c r="I7986" s="34"/>
      <c r="J7986" s="34"/>
    </row>
    <row r="7987" spans="1:10" x14ac:dyDescent="0.35">
      <c r="A7987" t="str">
        <f t="shared" si="125"/>
        <v/>
      </c>
      <c r="B7987" s="35"/>
      <c r="C7987" s="27"/>
      <c r="D7987" s="27"/>
      <c r="E7987" s="27"/>
      <c r="F7987" s="28"/>
      <c r="G7987" s="29"/>
      <c r="H7987" s="30"/>
      <c r="I7987" s="30"/>
      <c r="J7987" s="30"/>
    </row>
    <row r="7988" spans="1:10" x14ac:dyDescent="0.35">
      <c r="A7988" t="str">
        <f t="shared" si="125"/>
        <v/>
      </c>
      <c r="B7988" s="36"/>
      <c r="C7988" s="31"/>
      <c r="D7988" s="31"/>
      <c r="E7988" s="31"/>
      <c r="F7988" s="32"/>
      <c r="G7988" s="33"/>
      <c r="H7988" s="34"/>
      <c r="I7988" s="34"/>
      <c r="J7988" s="34"/>
    </row>
    <row r="7989" spans="1:10" x14ac:dyDescent="0.35">
      <c r="A7989" t="str">
        <f t="shared" si="125"/>
        <v/>
      </c>
      <c r="B7989" s="35"/>
      <c r="C7989" s="27"/>
      <c r="D7989" s="27"/>
      <c r="E7989" s="27"/>
      <c r="F7989" s="28"/>
      <c r="G7989" s="29"/>
      <c r="H7989" s="30"/>
      <c r="I7989" s="30"/>
      <c r="J7989" s="30"/>
    </row>
    <row r="7990" spans="1:10" x14ac:dyDescent="0.35">
      <c r="A7990" t="str">
        <f t="shared" si="125"/>
        <v/>
      </c>
      <c r="B7990" s="36"/>
      <c r="C7990" s="31"/>
      <c r="D7990" s="31"/>
      <c r="E7990" s="31"/>
      <c r="F7990" s="32"/>
      <c r="G7990" s="33"/>
      <c r="H7990" s="34"/>
      <c r="I7990" s="34"/>
      <c r="J7990" s="34"/>
    </row>
    <row r="7991" spans="1:10" x14ac:dyDescent="0.35">
      <c r="A7991" t="str">
        <f t="shared" si="125"/>
        <v/>
      </c>
      <c r="B7991" s="35"/>
      <c r="C7991" s="27"/>
      <c r="D7991" s="27"/>
      <c r="E7991" s="27"/>
      <c r="F7991" s="28"/>
      <c r="G7991" s="29"/>
      <c r="H7991" s="30"/>
      <c r="I7991" s="30"/>
      <c r="J7991" s="30"/>
    </row>
    <row r="7992" spans="1:10" x14ac:dyDescent="0.35">
      <c r="A7992" t="str">
        <f t="shared" si="125"/>
        <v/>
      </c>
      <c r="B7992" s="36"/>
      <c r="C7992" s="31"/>
      <c r="D7992" s="31"/>
      <c r="E7992" s="31"/>
      <c r="F7992" s="32"/>
      <c r="G7992" s="33"/>
      <c r="H7992" s="34"/>
      <c r="I7992" s="34"/>
      <c r="J7992" s="34"/>
    </row>
    <row r="7993" spans="1:10" x14ac:dyDescent="0.35">
      <c r="A7993" t="str">
        <f t="shared" si="125"/>
        <v/>
      </c>
      <c r="B7993" s="35"/>
      <c r="C7993" s="27"/>
      <c r="D7993" s="27"/>
      <c r="E7993" s="27"/>
      <c r="F7993" s="28"/>
      <c r="G7993" s="29"/>
      <c r="H7993" s="30"/>
      <c r="I7993" s="30"/>
      <c r="J7993" s="30"/>
    </row>
    <row r="7994" spans="1:10" x14ac:dyDescent="0.35">
      <c r="A7994" t="str">
        <f t="shared" si="125"/>
        <v/>
      </c>
      <c r="B7994" s="36"/>
      <c r="C7994" s="31"/>
      <c r="D7994" s="31"/>
      <c r="E7994" s="31"/>
      <c r="F7994" s="32"/>
      <c r="G7994" s="33"/>
      <c r="H7994" s="34"/>
      <c r="I7994" s="34"/>
      <c r="J7994" s="34"/>
    </row>
    <row r="7995" spans="1:10" x14ac:dyDescent="0.35">
      <c r="A7995" t="str">
        <f t="shared" si="125"/>
        <v/>
      </c>
      <c r="B7995" s="35"/>
      <c r="C7995" s="27"/>
      <c r="D7995" s="27"/>
      <c r="E7995" s="27"/>
      <c r="F7995" s="28"/>
      <c r="G7995" s="29"/>
      <c r="H7995" s="30"/>
      <c r="I7995" s="30"/>
      <c r="J7995" s="30"/>
    </row>
    <row r="7996" spans="1:10" x14ac:dyDescent="0.35">
      <c r="A7996" t="str">
        <f t="shared" si="125"/>
        <v/>
      </c>
      <c r="B7996" s="36"/>
      <c r="C7996" s="31"/>
      <c r="D7996" s="31"/>
      <c r="E7996" s="31"/>
      <c r="F7996" s="32"/>
      <c r="G7996" s="33"/>
      <c r="H7996" s="34"/>
      <c r="I7996" s="34"/>
      <c r="J7996" s="34"/>
    </row>
    <row r="7997" spans="1:10" x14ac:dyDescent="0.35">
      <c r="A7997" t="str">
        <f t="shared" si="125"/>
        <v/>
      </c>
      <c r="B7997" s="35"/>
      <c r="C7997" s="27"/>
      <c r="D7997" s="27"/>
      <c r="E7997" s="27"/>
      <c r="F7997" s="28"/>
      <c r="G7997" s="29"/>
      <c r="H7997" s="30"/>
      <c r="I7997" s="30"/>
      <c r="J7997" s="30"/>
    </row>
    <row r="7998" spans="1:10" x14ac:dyDescent="0.35">
      <c r="A7998" t="str">
        <f t="shared" si="125"/>
        <v/>
      </c>
      <c r="B7998" s="36"/>
      <c r="C7998" s="31"/>
      <c r="D7998" s="31"/>
      <c r="E7998" s="31"/>
      <c r="F7998" s="32"/>
      <c r="G7998" s="33"/>
      <c r="H7998" s="34"/>
      <c r="I7998" s="34"/>
      <c r="J7998" s="34"/>
    </row>
    <row r="7999" spans="1:10" x14ac:dyDescent="0.35">
      <c r="A7999" t="str">
        <f t="shared" si="125"/>
        <v/>
      </c>
      <c r="B7999" s="35"/>
      <c r="C7999" s="27"/>
      <c r="D7999" s="27"/>
      <c r="E7999" s="27"/>
      <c r="F7999" s="28"/>
      <c r="G7999" s="29"/>
      <c r="H7999" s="30"/>
      <c r="I7999" s="30"/>
      <c r="J7999" s="30"/>
    </row>
    <row r="8000" spans="1:10" x14ac:dyDescent="0.35">
      <c r="A8000" t="str">
        <f t="shared" si="125"/>
        <v/>
      </c>
      <c r="B8000" s="36"/>
      <c r="C8000" s="31"/>
      <c r="D8000" s="31"/>
      <c r="E8000" s="31"/>
      <c r="F8000" s="32"/>
      <c r="G8000" s="33"/>
      <c r="H8000" s="34"/>
      <c r="I8000" s="34"/>
      <c r="J8000" s="34"/>
    </row>
    <row r="8001" spans="1:10" x14ac:dyDescent="0.35">
      <c r="A8001" t="str">
        <f t="shared" si="125"/>
        <v/>
      </c>
      <c r="B8001" s="35"/>
      <c r="C8001" s="27"/>
      <c r="D8001" s="27"/>
      <c r="E8001" s="27"/>
      <c r="F8001" s="28"/>
      <c r="G8001" s="29"/>
      <c r="H8001" s="30"/>
      <c r="I8001" s="30"/>
      <c r="J8001" s="30"/>
    </row>
    <row r="8002" spans="1:10" x14ac:dyDescent="0.35">
      <c r="A8002" t="str">
        <f t="shared" si="125"/>
        <v/>
      </c>
      <c r="B8002" s="36"/>
      <c r="C8002" s="31"/>
      <c r="D8002" s="31"/>
      <c r="E8002" s="31"/>
      <c r="F8002" s="32"/>
      <c r="G8002" s="33"/>
      <c r="H8002" s="34"/>
      <c r="I8002" s="34"/>
      <c r="J8002" s="34"/>
    </row>
    <row r="8003" spans="1:10" x14ac:dyDescent="0.35">
      <c r="A8003" t="str">
        <f t="shared" si="125"/>
        <v/>
      </c>
      <c r="B8003" s="35"/>
      <c r="C8003" s="27"/>
      <c r="D8003" s="27"/>
      <c r="E8003" s="27"/>
      <c r="F8003" s="28"/>
      <c r="G8003" s="29"/>
      <c r="H8003" s="30"/>
      <c r="I8003" s="30"/>
      <c r="J8003" s="30"/>
    </row>
    <row r="8004" spans="1:10" x14ac:dyDescent="0.35">
      <c r="A8004" t="str">
        <f t="shared" si="125"/>
        <v/>
      </c>
      <c r="B8004" s="36"/>
      <c r="C8004" s="31"/>
      <c r="D8004" s="31"/>
      <c r="E8004" s="31"/>
      <c r="F8004" s="32"/>
      <c r="G8004" s="33"/>
      <c r="H8004" s="34"/>
      <c r="I8004" s="34"/>
      <c r="J8004" s="34"/>
    </row>
    <row r="8005" spans="1:10" x14ac:dyDescent="0.35">
      <c r="A8005" t="str">
        <f t="shared" si="125"/>
        <v/>
      </c>
      <c r="B8005" s="35"/>
      <c r="C8005" s="27"/>
      <c r="D8005" s="27"/>
      <c r="E8005" s="27"/>
      <c r="F8005" s="28"/>
      <c r="G8005" s="29"/>
      <c r="H8005" s="30"/>
      <c r="I8005" s="30"/>
      <c r="J8005" s="30"/>
    </row>
    <row r="8006" spans="1:10" x14ac:dyDescent="0.35">
      <c r="A8006" t="str">
        <f t="shared" si="125"/>
        <v/>
      </c>
      <c r="B8006" s="36"/>
      <c r="C8006" s="31"/>
      <c r="D8006" s="31"/>
      <c r="E8006" s="31"/>
      <c r="F8006" s="32"/>
      <c r="G8006" s="33"/>
      <c r="H8006" s="34"/>
      <c r="I8006" s="34"/>
      <c r="J8006" s="34"/>
    </row>
    <row r="8007" spans="1:10" x14ac:dyDescent="0.35">
      <c r="A8007" t="str">
        <f t="shared" si="125"/>
        <v/>
      </c>
      <c r="B8007" s="35"/>
      <c r="C8007" s="27"/>
      <c r="D8007" s="27"/>
      <c r="E8007" s="27"/>
      <c r="F8007" s="28"/>
      <c r="G8007" s="29"/>
      <c r="H8007" s="30"/>
      <c r="I8007" s="30"/>
      <c r="J8007" s="30"/>
    </row>
    <row r="8008" spans="1:10" x14ac:dyDescent="0.35">
      <c r="A8008" t="str">
        <f t="shared" si="125"/>
        <v/>
      </c>
      <c r="B8008" s="36"/>
      <c r="C8008" s="31"/>
      <c r="D8008" s="31"/>
      <c r="E8008" s="31"/>
      <c r="F8008" s="32"/>
      <c r="G8008" s="33"/>
      <c r="H8008" s="34"/>
      <c r="I8008" s="34"/>
      <c r="J8008" s="34"/>
    </row>
    <row r="8009" spans="1:10" x14ac:dyDescent="0.35">
      <c r="A8009" t="str">
        <f t="shared" si="125"/>
        <v/>
      </c>
      <c r="B8009" s="35"/>
      <c r="C8009" s="27"/>
      <c r="D8009" s="27"/>
      <c r="E8009" s="27"/>
      <c r="F8009" s="28"/>
      <c r="G8009" s="29"/>
      <c r="H8009" s="30"/>
      <c r="I8009" s="30"/>
      <c r="J8009" s="30"/>
    </row>
    <row r="8010" spans="1:10" x14ac:dyDescent="0.35">
      <c r="A8010" t="str">
        <f t="shared" si="125"/>
        <v/>
      </c>
      <c r="B8010" s="36"/>
      <c r="C8010" s="31"/>
      <c r="D8010" s="31"/>
      <c r="E8010" s="31"/>
      <c r="F8010" s="32"/>
      <c r="G8010" s="33"/>
      <c r="H8010" s="34"/>
      <c r="I8010" s="34"/>
      <c r="J8010" s="34"/>
    </row>
    <row r="8011" spans="1:10" x14ac:dyDescent="0.35">
      <c r="A8011" t="str">
        <f t="shared" si="125"/>
        <v/>
      </c>
      <c r="B8011" s="35"/>
      <c r="C8011" s="27"/>
      <c r="D8011" s="27"/>
      <c r="E8011" s="27"/>
      <c r="F8011" s="28"/>
      <c r="G8011" s="29"/>
      <c r="H8011" s="30"/>
      <c r="I8011" s="30"/>
      <c r="J8011" s="30"/>
    </row>
    <row r="8012" spans="1:10" x14ac:dyDescent="0.35">
      <c r="A8012" t="str">
        <f t="shared" si="125"/>
        <v/>
      </c>
      <c r="B8012" s="36"/>
      <c r="C8012" s="31"/>
      <c r="D8012" s="31"/>
      <c r="E8012" s="31"/>
      <c r="F8012" s="32"/>
      <c r="G8012" s="33"/>
      <c r="H8012" s="34"/>
      <c r="I8012" s="34"/>
      <c r="J8012" s="34"/>
    </row>
    <row r="8013" spans="1:10" x14ac:dyDescent="0.35">
      <c r="A8013" t="str">
        <f t="shared" si="125"/>
        <v/>
      </c>
      <c r="B8013" s="35"/>
      <c r="C8013" s="27"/>
      <c r="D8013" s="27"/>
      <c r="E8013" s="27"/>
      <c r="F8013" s="28"/>
      <c r="G8013" s="29"/>
      <c r="H8013" s="30"/>
      <c r="I8013" s="30"/>
      <c r="J8013" s="30"/>
    </row>
    <row r="8014" spans="1:10" x14ac:dyDescent="0.35">
      <c r="A8014" t="str">
        <f t="shared" si="125"/>
        <v/>
      </c>
      <c r="B8014" s="36"/>
      <c r="C8014" s="31"/>
      <c r="D8014" s="31"/>
      <c r="E8014" s="31"/>
      <c r="F8014" s="32"/>
      <c r="G8014" s="33"/>
      <c r="H8014" s="34"/>
      <c r="I8014" s="34"/>
      <c r="J8014" s="34"/>
    </row>
    <row r="8015" spans="1:10" x14ac:dyDescent="0.35">
      <c r="A8015" t="str">
        <f t="shared" si="125"/>
        <v/>
      </c>
      <c r="B8015" s="35"/>
      <c r="C8015" s="27"/>
      <c r="D8015" s="27"/>
      <c r="E8015" s="27"/>
      <c r="F8015" s="28"/>
      <c r="G8015" s="29"/>
      <c r="H8015" s="30"/>
      <c r="I8015" s="30"/>
      <c r="J8015" s="30"/>
    </row>
    <row r="8016" spans="1:10" x14ac:dyDescent="0.35">
      <c r="A8016" t="str">
        <f t="shared" si="125"/>
        <v/>
      </c>
      <c r="B8016" s="36"/>
      <c r="C8016" s="31"/>
      <c r="D8016" s="31"/>
      <c r="E8016" s="31"/>
      <c r="F8016" s="32"/>
      <c r="G8016" s="33"/>
      <c r="H8016" s="34"/>
      <c r="I8016" s="34"/>
      <c r="J8016" s="34"/>
    </row>
    <row r="8017" spans="1:10" x14ac:dyDescent="0.35">
      <c r="A8017" t="str">
        <f t="shared" si="125"/>
        <v/>
      </c>
      <c r="B8017" s="35"/>
      <c r="C8017" s="27"/>
      <c r="D8017" s="27"/>
      <c r="E8017" s="27"/>
      <c r="F8017" s="28"/>
      <c r="G8017" s="29"/>
      <c r="H8017" s="30"/>
      <c r="I8017" s="30"/>
      <c r="J8017" s="30"/>
    </row>
    <row r="8018" spans="1:10" x14ac:dyDescent="0.35">
      <c r="A8018" t="str">
        <f t="shared" si="125"/>
        <v/>
      </c>
      <c r="B8018" s="36"/>
      <c r="C8018" s="31"/>
      <c r="D8018" s="31"/>
      <c r="E8018" s="31"/>
      <c r="F8018" s="32"/>
      <c r="G8018" s="33"/>
      <c r="H8018" s="34"/>
      <c r="I8018" s="34"/>
      <c r="J8018" s="34"/>
    </row>
    <row r="8019" spans="1:10" x14ac:dyDescent="0.35">
      <c r="A8019" t="str">
        <f t="shared" ref="A8019:A8082" si="126">CONCATENATE(B8019,C8019,D8019,E8019)</f>
        <v/>
      </c>
      <c r="B8019" s="35"/>
      <c r="C8019" s="27"/>
      <c r="D8019" s="27"/>
      <c r="E8019" s="27"/>
      <c r="F8019" s="28"/>
      <c r="G8019" s="29"/>
      <c r="H8019" s="30"/>
      <c r="I8019" s="30"/>
      <c r="J8019" s="30"/>
    </row>
    <row r="8020" spans="1:10" x14ac:dyDescent="0.35">
      <c r="A8020" t="str">
        <f t="shared" si="126"/>
        <v/>
      </c>
      <c r="B8020" s="36"/>
      <c r="C8020" s="31"/>
      <c r="D8020" s="31"/>
      <c r="E8020" s="31"/>
      <c r="F8020" s="32"/>
      <c r="G8020" s="33"/>
      <c r="H8020" s="34"/>
      <c r="I8020" s="34"/>
      <c r="J8020" s="34"/>
    </row>
    <row r="8021" spans="1:10" x14ac:dyDescent="0.35">
      <c r="A8021" t="str">
        <f t="shared" si="126"/>
        <v/>
      </c>
      <c r="B8021" s="35"/>
      <c r="C8021" s="27"/>
      <c r="D8021" s="27"/>
      <c r="E8021" s="27"/>
      <c r="F8021" s="28"/>
      <c r="G8021" s="29"/>
      <c r="H8021" s="30"/>
      <c r="I8021" s="30"/>
      <c r="J8021" s="30"/>
    </row>
    <row r="8022" spans="1:10" x14ac:dyDescent="0.35">
      <c r="A8022" t="str">
        <f t="shared" si="126"/>
        <v/>
      </c>
      <c r="B8022" s="36"/>
      <c r="C8022" s="31"/>
      <c r="D8022" s="31"/>
      <c r="E8022" s="31"/>
      <c r="F8022" s="32"/>
      <c r="G8022" s="33"/>
      <c r="H8022" s="34"/>
      <c r="I8022" s="34"/>
      <c r="J8022" s="34"/>
    </row>
    <row r="8023" spans="1:10" x14ac:dyDescent="0.35">
      <c r="A8023" t="str">
        <f t="shared" si="126"/>
        <v/>
      </c>
      <c r="B8023" s="35"/>
      <c r="C8023" s="27"/>
      <c r="D8023" s="27"/>
      <c r="E8023" s="27"/>
      <c r="F8023" s="28"/>
      <c r="G8023" s="29"/>
      <c r="H8023" s="30"/>
      <c r="I8023" s="30"/>
      <c r="J8023" s="30"/>
    </row>
    <row r="8024" spans="1:10" x14ac:dyDescent="0.35">
      <c r="A8024" t="str">
        <f t="shared" si="126"/>
        <v/>
      </c>
      <c r="B8024" s="36"/>
      <c r="C8024" s="31"/>
      <c r="D8024" s="31"/>
      <c r="E8024" s="31"/>
      <c r="F8024" s="32"/>
      <c r="G8024" s="33"/>
      <c r="H8024" s="34"/>
      <c r="I8024" s="34"/>
      <c r="J8024" s="34"/>
    </row>
    <row r="8025" spans="1:10" x14ac:dyDescent="0.35">
      <c r="A8025" t="str">
        <f t="shared" si="126"/>
        <v/>
      </c>
      <c r="B8025" s="35"/>
      <c r="C8025" s="27"/>
      <c r="D8025" s="27"/>
      <c r="E8025" s="27"/>
      <c r="F8025" s="28"/>
      <c r="G8025" s="29"/>
      <c r="H8025" s="30"/>
      <c r="I8025" s="30"/>
      <c r="J8025" s="30"/>
    </row>
    <row r="8026" spans="1:10" x14ac:dyDescent="0.35">
      <c r="A8026" t="str">
        <f t="shared" si="126"/>
        <v/>
      </c>
      <c r="B8026" s="36"/>
      <c r="C8026" s="31"/>
      <c r="D8026" s="31"/>
      <c r="E8026" s="31"/>
      <c r="F8026" s="32"/>
      <c r="G8026" s="33"/>
      <c r="H8026" s="34"/>
      <c r="I8026" s="34"/>
      <c r="J8026" s="34"/>
    </row>
    <row r="8027" spans="1:10" x14ac:dyDescent="0.35">
      <c r="A8027" t="str">
        <f t="shared" si="126"/>
        <v/>
      </c>
      <c r="B8027" s="35"/>
      <c r="C8027" s="27"/>
      <c r="D8027" s="27"/>
      <c r="E8027" s="27"/>
      <c r="F8027" s="28"/>
      <c r="G8027" s="29"/>
      <c r="H8027" s="30"/>
      <c r="I8027" s="30"/>
      <c r="J8027" s="30"/>
    </row>
    <row r="8028" spans="1:10" x14ac:dyDescent="0.35">
      <c r="A8028" t="str">
        <f t="shared" si="126"/>
        <v/>
      </c>
      <c r="B8028" s="36"/>
      <c r="C8028" s="31"/>
      <c r="D8028" s="31"/>
      <c r="E8028" s="31"/>
      <c r="F8028" s="32"/>
      <c r="G8028" s="33"/>
      <c r="H8028" s="34"/>
      <c r="I8028" s="34"/>
      <c r="J8028" s="34"/>
    </row>
    <row r="8029" spans="1:10" x14ac:dyDescent="0.35">
      <c r="A8029" t="str">
        <f t="shared" si="126"/>
        <v/>
      </c>
      <c r="B8029" s="35"/>
      <c r="C8029" s="27"/>
      <c r="D8029" s="27"/>
      <c r="E8029" s="27"/>
      <c r="F8029" s="28"/>
      <c r="G8029" s="29"/>
      <c r="H8029" s="30"/>
      <c r="I8029" s="30"/>
      <c r="J8029" s="30"/>
    </row>
    <row r="8030" spans="1:10" x14ac:dyDescent="0.35">
      <c r="A8030" t="str">
        <f t="shared" si="126"/>
        <v/>
      </c>
      <c r="B8030" s="36"/>
      <c r="C8030" s="31"/>
      <c r="D8030" s="31"/>
      <c r="E8030" s="31"/>
      <c r="F8030" s="32"/>
      <c r="G8030" s="33"/>
      <c r="H8030" s="34"/>
      <c r="I8030" s="34"/>
      <c r="J8030" s="34"/>
    </row>
    <row r="8031" spans="1:10" x14ac:dyDescent="0.35">
      <c r="A8031" t="str">
        <f t="shared" si="126"/>
        <v/>
      </c>
      <c r="B8031" s="35"/>
      <c r="C8031" s="27"/>
      <c r="D8031" s="27"/>
      <c r="E8031" s="27"/>
      <c r="F8031" s="28"/>
      <c r="G8031" s="29"/>
      <c r="H8031" s="30"/>
      <c r="I8031" s="30"/>
      <c r="J8031" s="30"/>
    </row>
    <row r="8032" spans="1:10" x14ac:dyDescent="0.35">
      <c r="A8032" t="str">
        <f t="shared" si="126"/>
        <v/>
      </c>
      <c r="B8032" s="36"/>
      <c r="C8032" s="31"/>
      <c r="D8032" s="31"/>
      <c r="E8032" s="31"/>
      <c r="F8032" s="32"/>
      <c r="G8032" s="33"/>
      <c r="H8032" s="34"/>
      <c r="I8032" s="34"/>
      <c r="J8032" s="34"/>
    </row>
    <row r="8033" spans="1:10" x14ac:dyDescent="0.35">
      <c r="A8033" t="str">
        <f t="shared" si="126"/>
        <v/>
      </c>
      <c r="B8033" s="35"/>
      <c r="C8033" s="27"/>
      <c r="D8033" s="27"/>
      <c r="E8033" s="27"/>
      <c r="F8033" s="28"/>
      <c r="G8033" s="29"/>
      <c r="H8033" s="30"/>
      <c r="I8033" s="30"/>
      <c r="J8033" s="30"/>
    </row>
    <row r="8034" spans="1:10" x14ac:dyDescent="0.35">
      <c r="A8034" t="str">
        <f t="shared" si="126"/>
        <v/>
      </c>
      <c r="B8034" s="36"/>
      <c r="C8034" s="31"/>
      <c r="D8034" s="31"/>
      <c r="E8034" s="31"/>
      <c r="F8034" s="32"/>
      <c r="G8034" s="33"/>
      <c r="H8034" s="34"/>
      <c r="I8034" s="34"/>
      <c r="J8034" s="34"/>
    </row>
    <row r="8035" spans="1:10" x14ac:dyDescent="0.35">
      <c r="A8035" t="str">
        <f t="shared" si="126"/>
        <v/>
      </c>
      <c r="B8035" s="35"/>
      <c r="C8035" s="27"/>
      <c r="D8035" s="27"/>
      <c r="E8035" s="27"/>
      <c r="F8035" s="28"/>
      <c r="G8035" s="29"/>
      <c r="H8035" s="30"/>
      <c r="I8035" s="30"/>
      <c r="J8035" s="30"/>
    </row>
    <row r="8036" spans="1:10" x14ac:dyDescent="0.35">
      <c r="A8036" t="str">
        <f t="shared" si="126"/>
        <v/>
      </c>
      <c r="B8036" s="36"/>
      <c r="C8036" s="31"/>
      <c r="D8036" s="31"/>
      <c r="E8036" s="31"/>
      <c r="F8036" s="32"/>
      <c r="G8036" s="33"/>
      <c r="H8036" s="34"/>
      <c r="I8036" s="34"/>
      <c r="J8036" s="34"/>
    </row>
    <row r="8037" spans="1:10" x14ac:dyDescent="0.35">
      <c r="A8037" t="str">
        <f t="shared" si="126"/>
        <v/>
      </c>
      <c r="B8037" s="35"/>
      <c r="C8037" s="27"/>
      <c r="D8037" s="27"/>
      <c r="E8037" s="27"/>
      <c r="F8037" s="28"/>
      <c r="G8037" s="29"/>
      <c r="H8037" s="30"/>
      <c r="I8037" s="30"/>
      <c r="J8037" s="30"/>
    </row>
    <row r="8038" spans="1:10" x14ac:dyDescent="0.35">
      <c r="A8038" t="str">
        <f t="shared" si="126"/>
        <v/>
      </c>
      <c r="B8038" s="36"/>
      <c r="C8038" s="31"/>
      <c r="D8038" s="31"/>
      <c r="E8038" s="31"/>
      <c r="F8038" s="32"/>
      <c r="G8038" s="33"/>
      <c r="H8038" s="34"/>
      <c r="I8038" s="34"/>
      <c r="J8038" s="34"/>
    </row>
    <row r="8039" spans="1:10" x14ac:dyDescent="0.35">
      <c r="A8039" t="str">
        <f t="shared" si="126"/>
        <v/>
      </c>
      <c r="B8039" s="35"/>
      <c r="C8039" s="27"/>
      <c r="D8039" s="27"/>
      <c r="E8039" s="27"/>
      <c r="F8039" s="28"/>
      <c r="G8039" s="29"/>
      <c r="H8039" s="30"/>
      <c r="I8039" s="30"/>
      <c r="J8039" s="30"/>
    </row>
    <row r="8040" spans="1:10" x14ac:dyDescent="0.35">
      <c r="A8040" t="str">
        <f t="shared" si="126"/>
        <v/>
      </c>
      <c r="B8040" s="36"/>
      <c r="C8040" s="31"/>
      <c r="D8040" s="31"/>
      <c r="E8040" s="31"/>
      <c r="F8040" s="32"/>
      <c r="G8040" s="33"/>
      <c r="H8040" s="34"/>
      <c r="I8040" s="34"/>
      <c r="J8040" s="34"/>
    </row>
    <row r="8041" spans="1:10" x14ac:dyDescent="0.35">
      <c r="A8041" t="str">
        <f t="shared" si="126"/>
        <v/>
      </c>
      <c r="B8041" s="35"/>
      <c r="C8041" s="27"/>
      <c r="D8041" s="27"/>
      <c r="E8041" s="27"/>
      <c r="F8041" s="28"/>
      <c r="G8041" s="29"/>
      <c r="H8041" s="30"/>
      <c r="I8041" s="30"/>
      <c r="J8041" s="30"/>
    </row>
    <row r="8042" spans="1:10" x14ac:dyDescent="0.35">
      <c r="A8042" t="str">
        <f t="shared" si="126"/>
        <v/>
      </c>
      <c r="B8042" s="36"/>
      <c r="C8042" s="31"/>
      <c r="D8042" s="31"/>
      <c r="E8042" s="31"/>
      <c r="F8042" s="32"/>
      <c r="G8042" s="33"/>
      <c r="H8042" s="34"/>
      <c r="I8042" s="34"/>
      <c r="J8042" s="34"/>
    </row>
    <row r="8043" spans="1:10" x14ac:dyDescent="0.35">
      <c r="A8043" t="str">
        <f t="shared" si="126"/>
        <v/>
      </c>
      <c r="B8043" s="35"/>
      <c r="C8043" s="27"/>
      <c r="D8043" s="27"/>
      <c r="E8043" s="27"/>
      <c r="F8043" s="28"/>
      <c r="G8043" s="29"/>
      <c r="H8043" s="30"/>
      <c r="I8043" s="30"/>
      <c r="J8043" s="30"/>
    </row>
    <row r="8044" spans="1:10" x14ac:dyDescent="0.35">
      <c r="A8044" t="str">
        <f t="shared" si="126"/>
        <v/>
      </c>
      <c r="B8044" s="36"/>
      <c r="C8044" s="31"/>
      <c r="D8044" s="31"/>
      <c r="E8044" s="31"/>
      <c r="F8044" s="32"/>
      <c r="G8044" s="33"/>
      <c r="H8044" s="34"/>
      <c r="I8044" s="34"/>
      <c r="J8044" s="34"/>
    </row>
    <row r="8045" spans="1:10" x14ac:dyDescent="0.35">
      <c r="A8045" t="str">
        <f t="shared" si="126"/>
        <v/>
      </c>
      <c r="B8045" s="35"/>
      <c r="C8045" s="27"/>
      <c r="D8045" s="27"/>
      <c r="E8045" s="27"/>
      <c r="F8045" s="28"/>
      <c r="G8045" s="29"/>
      <c r="H8045" s="30"/>
      <c r="I8045" s="30"/>
      <c r="J8045" s="30"/>
    </row>
    <row r="8046" spans="1:10" x14ac:dyDescent="0.35">
      <c r="A8046" t="str">
        <f t="shared" si="126"/>
        <v/>
      </c>
      <c r="B8046" s="36"/>
      <c r="C8046" s="31"/>
      <c r="D8046" s="31"/>
      <c r="E8046" s="31"/>
      <c r="F8046" s="32"/>
      <c r="G8046" s="33"/>
      <c r="H8046" s="34"/>
      <c r="I8046" s="34"/>
      <c r="J8046" s="34"/>
    </row>
    <row r="8047" spans="1:10" x14ac:dyDescent="0.35">
      <c r="A8047" t="str">
        <f t="shared" si="126"/>
        <v/>
      </c>
      <c r="B8047" s="35"/>
      <c r="C8047" s="27"/>
      <c r="D8047" s="27"/>
      <c r="E8047" s="27"/>
      <c r="F8047" s="28"/>
      <c r="G8047" s="29"/>
      <c r="H8047" s="30"/>
      <c r="I8047" s="30"/>
      <c r="J8047" s="30"/>
    </row>
    <row r="8048" spans="1:10" x14ac:dyDescent="0.35">
      <c r="A8048" t="str">
        <f t="shared" si="126"/>
        <v/>
      </c>
      <c r="B8048" s="36"/>
      <c r="C8048" s="31"/>
      <c r="D8048" s="31"/>
      <c r="E8048" s="31"/>
      <c r="F8048" s="32"/>
      <c r="G8048" s="33"/>
      <c r="H8048" s="34"/>
      <c r="I8048" s="34"/>
      <c r="J8048" s="34"/>
    </row>
    <row r="8049" spans="1:10" x14ac:dyDescent="0.35">
      <c r="A8049" t="str">
        <f t="shared" si="126"/>
        <v/>
      </c>
      <c r="B8049" s="35"/>
      <c r="C8049" s="27"/>
      <c r="D8049" s="27"/>
      <c r="E8049" s="27"/>
      <c r="F8049" s="28"/>
      <c r="G8049" s="29"/>
      <c r="H8049" s="30"/>
      <c r="I8049" s="30"/>
      <c r="J8049" s="30"/>
    </row>
    <row r="8050" spans="1:10" x14ac:dyDescent="0.35">
      <c r="A8050" t="str">
        <f t="shared" si="126"/>
        <v/>
      </c>
      <c r="B8050" s="36"/>
      <c r="C8050" s="31"/>
      <c r="D8050" s="31"/>
      <c r="E8050" s="31"/>
      <c r="F8050" s="32"/>
      <c r="G8050" s="33"/>
      <c r="H8050" s="34"/>
      <c r="I8050" s="34"/>
      <c r="J8050" s="34"/>
    </row>
    <row r="8051" spans="1:10" x14ac:dyDescent="0.35">
      <c r="A8051" t="str">
        <f t="shared" si="126"/>
        <v/>
      </c>
      <c r="B8051" s="35"/>
      <c r="C8051" s="27"/>
      <c r="D8051" s="27"/>
      <c r="E8051" s="27"/>
      <c r="F8051" s="28"/>
      <c r="G8051" s="29"/>
      <c r="H8051" s="30"/>
      <c r="I8051" s="30"/>
      <c r="J8051" s="30"/>
    </row>
    <row r="8052" spans="1:10" x14ac:dyDescent="0.35">
      <c r="A8052" t="str">
        <f t="shared" si="126"/>
        <v/>
      </c>
      <c r="B8052" s="36"/>
      <c r="C8052" s="31"/>
      <c r="D8052" s="31"/>
      <c r="E8052" s="31"/>
      <c r="F8052" s="32"/>
      <c r="G8052" s="33"/>
      <c r="H8052" s="34"/>
      <c r="I8052" s="34"/>
      <c r="J8052" s="34"/>
    </row>
    <row r="8053" spans="1:10" x14ac:dyDescent="0.35">
      <c r="A8053" t="str">
        <f t="shared" si="126"/>
        <v/>
      </c>
      <c r="B8053" s="35"/>
      <c r="C8053" s="27"/>
      <c r="D8053" s="27"/>
      <c r="E8053" s="27"/>
      <c r="F8053" s="28"/>
      <c r="G8053" s="29"/>
      <c r="H8053" s="30"/>
      <c r="I8053" s="30"/>
      <c r="J8053" s="30"/>
    </row>
    <row r="8054" spans="1:10" x14ac:dyDescent="0.35">
      <c r="A8054" t="str">
        <f t="shared" si="126"/>
        <v/>
      </c>
      <c r="B8054" s="36"/>
      <c r="C8054" s="31"/>
      <c r="D8054" s="31"/>
      <c r="E8054" s="31"/>
      <c r="F8054" s="32"/>
      <c r="G8054" s="33"/>
      <c r="H8054" s="34"/>
      <c r="I8054" s="34"/>
      <c r="J8054" s="34"/>
    </row>
    <row r="8055" spans="1:10" x14ac:dyDescent="0.35">
      <c r="A8055" t="str">
        <f t="shared" si="126"/>
        <v/>
      </c>
      <c r="B8055" s="35"/>
      <c r="C8055" s="27"/>
      <c r="D8055" s="27"/>
      <c r="E8055" s="27"/>
      <c r="F8055" s="28"/>
      <c r="G8055" s="29"/>
      <c r="H8055" s="30"/>
      <c r="I8055" s="30"/>
      <c r="J8055" s="30"/>
    </row>
    <row r="8056" spans="1:10" x14ac:dyDescent="0.35">
      <c r="A8056" t="str">
        <f t="shared" si="126"/>
        <v/>
      </c>
      <c r="B8056" s="36"/>
      <c r="C8056" s="31"/>
      <c r="D8056" s="31"/>
      <c r="E8056" s="31"/>
      <c r="F8056" s="32"/>
      <c r="G8056" s="33"/>
      <c r="H8056" s="34"/>
      <c r="I8056" s="34"/>
      <c r="J8056" s="34"/>
    </row>
    <row r="8057" spans="1:10" x14ac:dyDescent="0.35">
      <c r="A8057" t="str">
        <f t="shared" si="126"/>
        <v/>
      </c>
      <c r="B8057" s="35"/>
      <c r="C8057" s="27"/>
      <c r="D8057" s="27"/>
      <c r="E8057" s="27"/>
      <c r="F8057" s="28"/>
      <c r="G8057" s="29"/>
      <c r="H8057" s="30"/>
      <c r="I8057" s="30"/>
      <c r="J8057" s="30"/>
    </row>
    <row r="8058" spans="1:10" x14ac:dyDescent="0.35">
      <c r="A8058" t="str">
        <f t="shared" si="126"/>
        <v/>
      </c>
      <c r="B8058" s="36"/>
      <c r="C8058" s="31"/>
      <c r="D8058" s="31"/>
      <c r="E8058" s="31"/>
      <c r="F8058" s="32"/>
      <c r="G8058" s="33"/>
      <c r="H8058" s="34"/>
      <c r="I8058" s="34"/>
      <c r="J8058" s="34"/>
    </row>
    <row r="8059" spans="1:10" x14ac:dyDescent="0.35">
      <c r="A8059" t="str">
        <f t="shared" si="126"/>
        <v/>
      </c>
      <c r="B8059" s="35"/>
      <c r="C8059" s="27"/>
      <c r="D8059" s="27"/>
      <c r="E8059" s="27"/>
      <c r="F8059" s="28"/>
      <c r="G8059" s="29"/>
      <c r="H8059" s="30"/>
      <c r="I8059" s="30"/>
      <c r="J8059" s="30"/>
    </row>
    <row r="8060" spans="1:10" x14ac:dyDescent="0.35">
      <c r="A8060" t="str">
        <f t="shared" si="126"/>
        <v/>
      </c>
      <c r="B8060" s="36"/>
      <c r="C8060" s="31"/>
      <c r="D8060" s="31"/>
      <c r="E8060" s="31"/>
      <c r="F8060" s="32"/>
      <c r="G8060" s="33"/>
      <c r="H8060" s="34"/>
      <c r="I8060" s="34"/>
      <c r="J8060" s="34"/>
    </row>
    <row r="8061" spans="1:10" x14ac:dyDescent="0.35">
      <c r="A8061" t="str">
        <f t="shared" si="126"/>
        <v/>
      </c>
      <c r="B8061" s="35"/>
      <c r="C8061" s="27"/>
      <c r="D8061" s="27"/>
      <c r="E8061" s="27"/>
      <c r="F8061" s="28"/>
      <c r="G8061" s="29"/>
      <c r="H8061" s="30"/>
      <c r="I8061" s="30"/>
      <c r="J8061" s="30"/>
    </row>
    <row r="8062" spans="1:10" x14ac:dyDescent="0.35">
      <c r="A8062" t="str">
        <f t="shared" si="126"/>
        <v/>
      </c>
      <c r="B8062" s="36"/>
      <c r="C8062" s="31"/>
      <c r="D8062" s="31"/>
      <c r="E8062" s="31"/>
      <c r="F8062" s="32"/>
      <c r="G8062" s="33"/>
      <c r="H8062" s="34"/>
      <c r="I8062" s="34"/>
      <c r="J8062" s="34"/>
    </row>
    <row r="8063" spans="1:10" x14ac:dyDescent="0.35">
      <c r="A8063" t="str">
        <f t="shared" si="126"/>
        <v/>
      </c>
      <c r="B8063" s="35"/>
      <c r="C8063" s="27"/>
      <c r="D8063" s="27"/>
      <c r="E8063" s="27"/>
      <c r="F8063" s="28"/>
      <c r="G8063" s="29"/>
      <c r="H8063" s="30"/>
      <c r="I8063" s="30"/>
      <c r="J8063" s="30"/>
    </row>
    <row r="8064" spans="1:10" x14ac:dyDescent="0.35">
      <c r="A8064" t="str">
        <f t="shared" si="126"/>
        <v/>
      </c>
      <c r="B8064" s="36"/>
      <c r="C8064" s="31"/>
      <c r="D8064" s="31"/>
      <c r="E8064" s="31"/>
      <c r="F8064" s="32"/>
      <c r="G8064" s="33"/>
      <c r="H8064" s="34"/>
      <c r="I8064" s="34"/>
      <c r="J8064" s="34"/>
    </row>
    <row r="8065" spans="1:10" x14ac:dyDescent="0.35">
      <c r="A8065" t="str">
        <f t="shared" si="126"/>
        <v/>
      </c>
      <c r="B8065" s="35"/>
      <c r="C8065" s="27"/>
      <c r="D8065" s="27"/>
      <c r="E8065" s="27"/>
      <c r="F8065" s="28"/>
      <c r="G8065" s="29"/>
      <c r="H8065" s="30"/>
      <c r="I8065" s="30"/>
      <c r="J8065" s="30"/>
    </row>
    <row r="8066" spans="1:10" x14ac:dyDescent="0.35">
      <c r="A8066" t="str">
        <f t="shared" si="126"/>
        <v/>
      </c>
      <c r="B8066" s="36"/>
      <c r="C8066" s="31"/>
      <c r="D8066" s="31"/>
      <c r="E8066" s="31"/>
      <c r="F8066" s="32"/>
      <c r="G8066" s="33"/>
      <c r="H8066" s="34"/>
      <c r="I8066" s="34"/>
      <c r="J8066" s="34"/>
    </row>
    <row r="8067" spans="1:10" x14ac:dyDescent="0.35">
      <c r="A8067" t="str">
        <f t="shared" si="126"/>
        <v/>
      </c>
      <c r="B8067" s="35"/>
      <c r="C8067" s="27"/>
      <c r="D8067" s="27"/>
      <c r="E8067" s="27"/>
      <c r="F8067" s="28"/>
      <c r="G8067" s="29"/>
      <c r="H8067" s="30"/>
      <c r="I8067" s="30"/>
      <c r="J8067" s="30"/>
    </row>
    <row r="8068" spans="1:10" x14ac:dyDescent="0.35">
      <c r="A8068" t="str">
        <f t="shared" si="126"/>
        <v/>
      </c>
      <c r="B8068" s="36"/>
      <c r="C8068" s="31"/>
      <c r="D8068" s="31"/>
      <c r="E8068" s="31"/>
      <c r="F8068" s="32"/>
      <c r="G8068" s="33"/>
      <c r="H8068" s="34"/>
      <c r="I8068" s="34"/>
      <c r="J8068" s="34"/>
    </row>
    <row r="8069" spans="1:10" x14ac:dyDescent="0.35">
      <c r="A8069" t="str">
        <f t="shared" si="126"/>
        <v/>
      </c>
      <c r="B8069" s="35"/>
      <c r="C8069" s="27"/>
      <c r="D8069" s="27"/>
      <c r="E8069" s="27"/>
      <c r="F8069" s="28"/>
      <c r="G8069" s="29"/>
      <c r="H8069" s="30"/>
      <c r="I8069" s="30"/>
      <c r="J8069" s="30"/>
    </row>
    <row r="8070" spans="1:10" x14ac:dyDescent="0.35">
      <c r="A8070" t="str">
        <f t="shared" si="126"/>
        <v/>
      </c>
      <c r="B8070" s="36"/>
      <c r="C8070" s="31"/>
      <c r="D8070" s="31"/>
      <c r="E8070" s="31"/>
      <c r="F8070" s="32"/>
      <c r="G8070" s="33"/>
      <c r="H8070" s="34"/>
      <c r="I8070" s="34"/>
      <c r="J8070" s="34"/>
    </row>
    <row r="8071" spans="1:10" x14ac:dyDescent="0.35">
      <c r="A8071" t="str">
        <f t="shared" si="126"/>
        <v/>
      </c>
      <c r="B8071" s="35"/>
      <c r="C8071" s="27"/>
      <c r="D8071" s="27"/>
      <c r="E8071" s="27"/>
      <c r="F8071" s="28"/>
      <c r="G8071" s="29"/>
      <c r="H8071" s="30"/>
      <c r="I8071" s="30"/>
      <c r="J8071" s="30"/>
    </row>
    <row r="8072" spans="1:10" x14ac:dyDescent="0.35">
      <c r="A8072" t="str">
        <f t="shared" si="126"/>
        <v/>
      </c>
      <c r="B8072" s="36"/>
      <c r="C8072" s="31"/>
      <c r="D8072" s="31"/>
      <c r="E8072" s="31"/>
      <c r="F8072" s="32"/>
      <c r="G8072" s="33"/>
      <c r="H8072" s="34"/>
      <c r="I8072" s="34"/>
      <c r="J8072" s="34"/>
    </row>
    <row r="8073" spans="1:10" x14ac:dyDescent="0.35">
      <c r="A8073" t="str">
        <f t="shared" si="126"/>
        <v/>
      </c>
      <c r="B8073" s="35"/>
      <c r="C8073" s="27"/>
      <c r="D8073" s="27"/>
      <c r="E8073" s="27"/>
      <c r="F8073" s="28"/>
      <c r="G8073" s="29"/>
      <c r="H8073" s="30"/>
      <c r="I8073" s="30"/>
      <c r="J8073" s="30"/>
    </row>
    <row r="8074" spans="1:10" x14ac:dyDescent="0.35">
      <c r="A8074" t="str">
        <f t="shared" si="126"/>
        <v/>
      </c>
      <c r="B8074" s="36"/>
      <c r="C8074" s="31"/>
      <c r="D8074" s="31"/>
      <c r="E8074" s="31"/>
      <c r="F8074" s="32"/>
      <c r="G8074" s="33"/>
      <c r="H8074" s="34"/>
      <c r="I8074" s="34"/>
      <c r="J8074" s="34"/>
    </row>
    <row r="8075" spans="1:10" x14ac:dyDescent="0.35">
      <c r="A8075" t="str">
        <f t="shared" si="126"/>
        <v/>
      </c>
      <c r="B8075" s="35"/>
      <c r="C8075" s="27"/>
      <c r="D8075" s="27"/>
      <c r="E8075" s="27"/>
      <c r="F8075" s="28"/>
      <c r="G8075" s="29"/>
      <c r="H8075" s="30"/>
      <c r="I8075" s="30"/>
      <c r="J8075" s="30"/>
    </row>
    <row r="8076" spans="1:10" x14ac:dyDescent="0.35">
      <c r="A8076" t="str">
        <f t="shared" si="126"/>
        <v/>
      </c>
      <c r="B8076" s="36"/>
      <c r="C8076" s="31"/>
      <c r="D8076" s="31"/>
      <c r="E8076" s="31"/>
      <c r="F8076" s="32"/>
      <c r="G8076" s="33"/>
      <c r="H8076" s="34"/>
      <c r="I8076" s="34"/>
      <c r="J8076" s="34"/>
    </row>
    <row r="8077" spans="1:10" x14ac:dyDescent="0.35">
      <c r="A8077" t="str">
        <f t="shared" si="126"/>
        <v/>
      </c>
      <c r="B8077" s="35"/>
      <c r="C8077" s="27"/>
      <c r="D8077" s="27"/>
      <c r="E8077" s="27"/>
      <c r="F8077" s="28"/>
      <c r="G8077" s="29"/>
      <c r="H8077" s="30"/>
      <c r="I8077" s="30"/>
      <c r="J8077" s="30"/>
    </row>
    <row r="8078" spans="1:10" x14ac:dyDescent="0.35">
      <c r="A8078" t="str">
        <f t="shared" si="126"/>
        <v/>
      </c>
      <c r="B8078" s="36"/>
      <c r="C8078" s="31"/>
      <c r="D8078" s="31"/>
      <c r="E8078" s="31"/>
      <c r="F8078" s="32"/>
      <c r="G8078" s="33"/>
      <c r="H8078" s="34"/>
      <c r="I8078" s="34"/>
      <c r="J8078" s="34"/>
    </row>
    <row r="8079" spans="1:10" x14ac:dyDescent="0.35">
      <c r="A8079" t="str">
        <f t="shared" si="126"/>
        <v/>
      </c>
      <c r="B8079" s="35"/>
      <c r="C8079" s="27"/>
      <c r="D8079" s="27"/>
      <c r="E8079" s="27"/>
      <c r="F8079" s="28"/>
      <c r="G8079" s="29"/>
      <c r="H8079" s="30"/>
      <c r="I8079" s="30"/>
      <c r="J8079" s="30"/>
    </row>
    <row r="8080" spans="1:10" x14ac:dyDescent="0.35">
      <c r="A8080" t="str">
        <f t="shared" si="126"/>
        <v/>
      </c>
      <c r="B8080" s="36"/>
      <c r="C8080" s="31"/>
      <c r="D8080" s="31"/>
      <c r="E8080" s="31"/>
      <c r="F8080" s="32"/>
      <c r="G8080" s="33"/>
      <c r="H8080" s="34"/>
      <c r="I8080" s="34"/>
      <c r="J8080" s="34"/>
    </row>
    <row r="8081" spans="1:10" x14ac:dyDescent="0.35">
      <c r="A8081" t="str">
        <f t="shared" si="126"/>
        <v/>
      </c>
      <c r="B8081" s="35"/>
      <c r="C8081" s="27"/>
      <c r="D8081" s="27"/>
      <c r="E8081" s="27"/>
      <c r="F8081" s="28"/>
      <c r="G8081" s="29"/>
      <c r="H8081" s="30"/>
      <c r="I8081" s="30"/>
      <c r="J8081" s="30"/>
    </row>
    <row r="8082" spans="1:10" x14ac:dyDescent="0.35">
      <c r="A8082" t="str">
        <f t="shared" si="126"/>
        <v/>
      </c>
      <c r="B8082" s="36"/>
      <c r="C8082" s="31"/>
      <c r="D8082" s="31"/>
      <c r="E8082" s="31"/>
      <c r="F8082" s="32"/>
      <c r="G8082" s="33"/>
      <c r="H8082" s="34"/>
      <c r="I8082" s="34"/>
      <c r="J8082" s="34"/>
    </row>
    <row r="8083" spans="1:10" x14ac:dyDescent="0.35">
      <c r="A8083" t="str">
        <f t="shared" ref="A8083:A8146" si="127">CONCATENATE(B8083,C8083,D8083,E8083)</f>
        <v/>
      </c>
      <c r="B8083" s="35"/>
      <c r="C8083" s="27"/>
      <c r="D8083" s="27"/>
      <c r="E8083" s="27"/>
      <c r="F8083" s="28"/>
      <c r="G8083" s="29"/>
      <c r="H8083" s="30"/>
      <c r="I8083" s="30"/>
      <c r="J8083" s="30"/>
    </row>
    <row r="8084" spans="1:10" x14ac:dyDescent="0.35">
      <c r="A8084" t="str">
        <f t="shared" si="127"/>
        <v/>
      </c>
      <c r="B8084" s="36"/>
      <c r="C8084" s="31"/>
      <c r="D8084" s="31"/>
      <c r="E8084" s="31"/>
      <c r="F8084" s="32"/>
      <c r="G8084" s="33"/>
      <c r="H8084" s="34"/>
      <c r="I8084" s="34"/>
      <c r="J8084" s="34"/>
    </row>
    <row r="8085" spans="1:10" x14ac:dyDescent="0.35">
      <c r="A8085" t="str">
        <f t="shared" si="127"/>
        <v/>
      </c>
      <c r="B8085" s="35"/>
      <c r="C8085" s="27"/>
      <c r="D8085" s="27"/>
      <c r="E8085" s="27"/>
      <c r="F8085" s="28"/>
      <c r="G8085" s="29"/>
      <c r="H8085" s="30"/>
      <c r="I8085" s="30"/>
      <c r="J8085" s="30"/>
    </row>
    <row r="8086" spans="1:10" x14ac:dyDescent="0.35">
      <c r="A8086" t="str">
        <f t="shared" si="127"/>
        <v/>
      </c>
      <c r="B8086" s="36"/>
      <c r="C8086" s="31"/>
      <c r="D8086" s="31"/>
      <c r="E8086" s="31"/>
      <c r="F8086" s="32"/>
      <c r="G8086" s="33"/>
      <c r="H8086" s="34"/>
      <c r="I8086" s="34"/>
      <c r="J8086" s="34"/>
    </row>
    <row r="8087" spans="1:10" x14ac:dyDescent="0.35">
      <c r="A8087" t="str">
        <f t="shared" si="127"/>
        <v/>
      </c>
      <c r="B8087" s="35"/>
      <c r="C8087" s="27"/>
      <c r="D8087" s="27"/>
      <c r="E8087" s="27"/>
      <c r="F8087" s="28"/>
      <c r="G8087" s="29"/>
      <c r="H8087" s="30"/>
      <c r="I8087" s="30"/>
      <c r="J8087" s="30"/>
    </row>
    <row r="8088" spans="1:10" x14ac:dyDescent="0.35">
      <c r="A8088" t="str">
        <f t="shared" si="127"/>
        <v/>
      </c>
      <c r="B8088" s="36"/>
      <c r="C8088" s="31"/>
      <c r="D8088" s="31"/>
      <c r="E8088" s="31"/>
      <c r="F8088" s="32"/>
      <c r="G8088" s="33"/>
      <c r="H8088" s="34"/>
      <c r="I8088" s="34"/>
      <c r="J8088" s="34"/>
    </row>
    <row r="8089" spans="1:10" x14ac:dyDescent="0.35">
      <c r="A8089" t="str">
        <f t="shared" si="127"/>
        <v/>
      </c>
      <c r="B8089" s="35"/>
      <c r="C8089" s="27"/>
      <c r="D8089" s="27"/>
      <c r="E8089" s="27"/>
      <c r="F8089" s="28"/>
      <c r="G8089" s="29"/>
      <c r="H8089" s="30"/>
      <c r="I8089" s="30"/>
      <c r="J8089" s="30"/>
    </row>
    <row r="8090" spans="1:10" x14ac:dyDescent="0.35">
      <c r="A8090" t="str">
        <f t="shared" si="127"/>
        <v/>
      </c>
      <c r="B8090" s="36"/>
      <c r="C8090" s="31"/>
      <c r="D8090" s="31"/>
      <c r="E8090" s="31"/>
      <c r="F8090" s="32"/>
      <c r="G8090" s="33"/>
      <c r="H8090" s="34"/>
      <c r="I8090" s="34"/>
      <c r="J8090" s="34"/>
    </row>
    <row r="8091" spans="1:10" x14ac:dyDescent="0.35">
      <c r="A8091" t="str">
        <f t="shared" si="127"/>
        <v/>
      </c>
      <c r="B8091" s="35"/>
      <c r="C8091" s="27"/>
      <c r="D8091" s="27"/>
      <c r="E8091" s="27"/>
      <c r="F8091" s="28"/>
      <c r="G8091" s="29"/>
      <c r="H8091" s="30"/>
      <c r="I8091" s="30"/>
      <c r="J8091" s="30"/>
    </row>
    <row r="8092" spans="1:10" x14ac:dyDescent="0.35">
      <c r="A8092" t="str">
        <f t="shared" si="127"/>
        <v/>
      </c>
      <c r="B8092" s="36"/>
      <c r="C8092" s="31"/>
      <c r="D8092" s="31"/>
      <c r="E8092" s="31"/>
      <c r="F8092" s="32"/>
      <c r="G8092" s="33"/>
      <c r="H8092" s="34"/>
      <c r="I8092" s="34"/>
      <c r="J8092" s="34"/>
    </row>
    <row r="8093" spans="1:10" x14ac:dyDescent="0.35">
      <c r="A8093" t="str">
        <f t="shared" si="127"/>
        <v/>
      </c>
      <c r="B8093" s="35"/>
      <c r="C8093" s="27"/>
      <c r="D8093" s="27"/>
      <c r="E8093" s="27"/>
      <c r="F8093" s="28"/>
      <c r="G8093" s="29"/>
      <c r="H8093" s="30"/>
      <c r="I8093" s="30"/>
      <c r="J8093" s="30"/>
    </row>
    <row r="8094" spans="1:10" x14ac:dyDescent="0.35">
      <c r="A8094" t="str">
        <f t="shared" si="127"/>
        <v/>
      </c>
      <c r="B8094" s="36"/>
      <c r="C8094" s="31"/>
      <c r="D8094" s="31"/>
      <c r="E8094" s="31"/>
      <c r="F8094" s="32"/>
      <c r="G8094" s="33"/>
      <c r="H8094" s="34"/>
      <c r="I8094" s="34"/>
      <c r="J8094" s="34"/>
    </row>
    <row r="8095" spans="1:10" x14ac:dyDescent="0.35">
      <c r="A8095" t="str">
        <f t="shared" si="127"/>
        <v/>
      </c>
      <c r="B8095" s="35"/>
      <c r="C8095" s="27"/>
      <c r="D8095" s="27"/>
      <c r="E8095" s="27"/>
      <c r="F8095" s="28"/>
      <c r="G8095" s="29"/>
      <c r="H8095" s="30"/>
      <c r="I8095" s="30"/>
      <c r="J8095" s="30"/>
    </row>
    <row r="8096" spans="1:10" x14ac:dyDescent="0.35">
      <c r="A8096" t="str">
        <f t="shared" si="127"/>
        <v/>
      </c>
      <c r="B8096" s="36"/>
      <c r="C8096" s="31"/>
      <c r="D8096" s="31"/>
      <c r="E8096" s="31"/>
      <c r="F8096" s="32"/>
      <c r="G8096" s="33"/>
      <c r="H8096" s="34"/>
      <c r="I8096" s="34"/>
      <c r="J8096" s="34"/>
    </row>
    <row r="8097" spans="1:10" x14ac:dyDescent="0.35">
      <c r="A8097" t="str">
        <f t="shared" si="127"/>
        <v/>
      </c>
      <c r="B8097" s="35"/>
      <c r="C8097" s="27"/>
      <c r="D8097" s="27"/>
      <c r="E8097" s="27"/>
      <c r="F8097" s="28"/>
      <c r="G8097" s="29"/>
      <c r="H8097" s="30"/>
      <c r="I8097" s="30"/>
      <c r="J8097" s="30"/>
    </row>
    <row r="8098" spans="1:10" x14ac:dyDescent="0.35">
      <c r="A8098" t="str">
        <f t="shared" si="127"/>
        <v/>
      </c>
      <c r="B8098" s="36"/>
      <c r="C8098" s="31"/>
      <c r="D8098" s="31"/>
      <c r="E8098" s="31"/>
      <c r="F8098" s="32"/>
      <c r="G8098" s="33"/>
      <c r="H8098" s="34"/>
      <c r="I8098" s="34"/>
      <c r="J8098" s="34"/>
    </row>
    <row r="8099" spans="1:10" x14ac:dyDescent="0.35">
      <c r="A8099" t="str">
        <f t="shared" si="127"/>
        <v/>
      </c>
      <c r="B8099" s="35"/>
      <c r="C8099" s="27"/>
      <c r="D8099" s="27"/>
      <c r="E8099" s="27"/>
      <c r="F8099" s="28"/>
      <c r="G8099" s="29"/>
      <c r="H8099" s="30"/>
      <c r="I8099" s="30"/>
      <c r="J8099" s="30"/>
    </row>
    <row r="8100" spans="1:10" x14ac:dyDescent="0.35">
      <c r="A8100" t="str">
        <f t="shared" si="127"/>
        <v/>
      </c>
      <c r="B8100" s="36"/>
      <c r="C8100" s="31"/>
      <c r="D8100" s="31"/>
      <c r="E8100" s="31"/>
      <c r="F8100" s="32"/>
      <c r="G8100" s="33"/>
      <c r="H8100" s="34"/>
      <c r="I8100" s="34"/>
      <c r="J8100" s="34"/>
    </row>
    <row r="8101" spans="1:10" x14ac:dyDescent="0.35">
      <c r="A8101" t="str">
        <f t="shared" si="127"/>
        <v/>
      </c>
      <c r="B8101" s="35"/>
      <c r="C8101" s="27"/>
      <c r="D8101" s="27"/>
      <c r="E8101" s="27"/>
      <c r="F8101" s="28"/>
      <c r="G8101" s="29"/>
      <c r="H8101" s="30"/>
      <c r="I8101" s="30"/>
      <c r="J8101" s="30"/>
    </row>
    <row r="8102" spans="1:10" x14ac:dyDescent="0.35">
      <c r="A8102" t="str">
        <f t="shared" si="127"/>
        <v/>
      </c>
      <c r="B8102" s="36"/>
      <c r="C8102" s="31"/>
      <c r="D8102" s="31"/>
      <c r="E8102" s="31"/>
      <c r="F8102" s="32"/>
      <c r="G8102" s="33"/>
      <c r="H8102" s="34"/>
      <c r="I8102" s="34"/>
      <c r="J8102" s="34"/>
    </row>
    <row r="8103" spans="1:10" x14ac:dyDescent="0.35">
      <c r="A8103" t="str">
        <f t="shared" si="127"/>
        <v/>
      </c>
      <c r="B8103" s="35"/>
      <c r="C8103" s="27"/>
      <c r="D8103" s="27"/>
      <c r="E8103" s="27"/>
      <c r="F8103" s="28"/>
      <c r="G8103" s="29"/>
      <c r="H8103" s="30"/>
      <c r="I8103" s="30"/>
      <c r="J8103" s="30"/>
    </row>
    <row r="8104" spans="1:10" x14ac:dyDescent="0.35">
      <c r="A8104" t="str">
        <f t="shared" si="127"/>
        <v/>
      </c>
      <c r="B8104" s="36"/>
      <c r="C8104" s="31"/>
      <c r="D8104" s="31"/>
      <c r="E8104" s="31"/>
      <c r="F8104" s="32"/>
      <c r="G8104" s="33"/>
      <c r="H8104" s="34"/>
      <c r="I8104" s="34"/>
      <c r="J8104" s="34"/>
    </row>
    <row r="8105" spans="1:10" x14ac:dyDescent="0.35">
      <c r="A8105" t="str">
        <f t="shared" si="127"/>
        <v/>
      </c>
      <c r="B8105" s="35"/>
      <c r="C8105" s="27"/>
      <c r="D8105" s="27"/>
      <c r="E8105" s="27"/>
      <c r="F8105" s="28"/>
      <c r="G8105" s="29"/>
      <c r="H8105" s="30"/>
      <c r="I8105" s="30"/>
      <c r="J8105" s="30"/>
    </row>
    <row r="8106" spans="1:10" x14ac:dyDescent="0.35">
      <c r="A8106" t="str">
        <f t="shared" si="127"/>
        <v/>
      </c>
      <c r="B8106" s="36"/>
      <c r="C8106" s="31"/>
      <c r="D8106" s="31"/>
      <c r="E8106" s="31"/>
      <c r="F8106" s="32"/>
      <c r="G8106" s="33"/>
      <c r="H8106" s="34"/>
      <c r="I8106" s="34"/>
      <c r="J8106" s="34"/>
    </row>
    <row r="8107" spans="1:10" x14ac:dyDescent="0.35">
      <c r="A8107" t="str">
        <f t="shared" si="127"/>
        <v/>
      </c>
      <c r="B8107" s="35"/>
      <c r="C8107" s="27"/>
      <c r="D8107" s="27"/>
      <c r="E8107" s="27"/>
      <c r="F8107" s="28"/>
      <c r="G8107" s="29"/>
      <c r="H8107" s="30"/>
      <c r="I8107" s="30"/>
      <c r="J8107" s="30"/>
    </row>
    <row r="8108" spans="1:10" x14ac:dyDescent="0.35">
      <c r="A8108" t="str">
        <f t="shared" si="127"/>
        <v/>
      </c>
      <c r="B8108" s="36"/>
      <c r="C8108" s="31"/>
      <c r="D8108" s="31"/>
      <c r="E8108" s="31"/>
      <c r="F8108" s="32"/>
      <c r="G8108" s="33"/>
      <c r="H8108" s="34"/>
      <c r="I8108" s="34"/>
      <c r="J8108" s="34"/>
    </row>
    <row r="8109" spans="1:10" x14ac:dyDescent="0.35">
      <c r="A8109" t="str">
        <f t="shared" si="127"/>
        <v/>
      </c>
      <c r="B8109" s="35"/>
      <c r="C8109" s="27"/>
      <c r="D8109" s="27"/>
      <c r="E8109" s="27"/>
      <c r="F8109" s="28"/>
      <c r="G8109" s="29"/>
      <c r="H8109" s="30"/>
      <c r="I8109" s="30"/>
      <c r="J8109" s="30"/>
    </row>
    <row r="8110" spans="1:10" x14ac:dyDescent="0.35">
      <c r="A8110" t="str">
        <f t="shared" si="127"/>
        <v/>
      </c>
      <c r="B8110" s="36"/>
      <c r="C8110" s="31"/>
      <c r="D8110" s="31"/>
      <c r="E8110" s="31"/>
      <c r="F8110" s="32"/>
      <c r="G8110" s="33"/>
      <c r="H8110" s="34"/>
      <c r="I8110" s="34"/>
      <c r="J8110" s="34"/>
    </row>
    <row r="8111" spans="1:10" x14ac:dyDescent="0.35">
      <c r="A8111" t="str">
        <f t="shared" si="127"/>
        <v/>
      </c>
      <c r="B8111" s="35"/>
      <c r="C8111" s="27"/>
      <c r="D8111" s="27"/>
      <c r="E8111" s="27"/>
      <c r="F8111" s="28"/>
      <c r="G8111" s="29"/>
      <c r="H8111" s="30"/>
      <c r="I8111" s="30"/>
      <c r="J8111" s="30"/>
    </row>
    <row r="8112" spans="1:10" x14ac:dyDescent="0.35">
      <c r="A8112" t="str">
        <f t="shared" si="127"/>
        <v/>
      </c>
      <c r="B8112" s="36"/>
      <c r="C8112" s="31"/>
      <c r="D8112" s="31"/>
      <c r="E8112" s="31"/>
      <c r="F8112" s="32"/>
      <c r="G8112" s="33"/>
      <c r="H8112" s="34"/>
      <c r="I8112" s="34"/>
      <c r="J8112" s="34"/>
    </row>
    <row r="8113" spans="1:10" x14ac:dyDescent="0.35">
      <c r="A8113" t="str">
        <f t="shared" si="127"/>
        <v/>
      </c>
      <c r="B8113" s="35"/>
      <c r="C8113" s="27"/>
      <c r="D8113" s="27"/>
      <c r="E8113" s="27"/>
      <c r="F8113" s="28"/>
      <c r="G8113" s="29"/>
      <c r="H8113" s="30"/>
      <c r="I8113" s="30"/>
      <c r="J8113" s="30"/>
    </row>
    <row r="8114" spans="1:10" x14ac:dyDescent="0.35">
      <c r="A8114" t="str">
        <f t="shared" si="127"/>
        <v/>
      </c>
      <c r="B8114" s="36"/>
      <c r="C8114" s="31"/>
      <c r="D8114" s="31"/>
      <c r="E8114" s="31"/>
      <c r="F8114" s="32"/>
      <c r="G8114" s="33"/>
      <c r="H8114" s="34"/>
      <c r="I8114" s="34"/>
      <c r="J8114" s="34"/>
    </row>
    <row r="8115" spans="1:10" x14ac:dyDescent="0.35">
      <c r="A8115" t="str">
        <f t="shared" si="127"/>
        <v/>
      </c>
      <c r="B8115" s="35"/>
      <c r="C8115" s="27"/>
      <c r="D8115" s="27"/>
      <c r="E8115" s="27"/>
      <c r="F8115" s="28"/>
      <c r="G8115" s="29"/>
      <c r="H8115" s="30"/>
      <c r="I8115" s="30"/>
      <c r="J8115" s="30"/>
    </row>
    <row r="8116" spans="1:10" x14ac:dyDescent="0.35">
      <c r="A8116" t="str">
        <f t="shared" si="127"/>
        <v/>
      </c>
      <c r="B8116" s="36"/>
      <c r="C8116" s="31"/>
      <c r="D8116" s="31"/>
      <c r="E8116" s="31"/>
      <c r="F8116" s="32"/>
      <c r="G8116" s="33"/>
      <c r="H8116" s="34"/>
      <c r="I8116" s="34"/>
      <c r="J8116" s="34"/>
    </row>
    <row r="8117" spans="1:10" x14ac:dyDescent="0.35">
      <c r="A8117" t="str">
        <f t="shared" si="127"/>
        <v/>
      </c>
      <c r="B8117" s="35"/>
      <c r="C8117" s="27"/>
      <c r="D8117" s="27"/>
      <c r="E8117" s="27"/>
      <c r="F8117" s="28"/>
      <c r="G8117" s="29"/>
      <c r="H8117" s="30"/>
      <c r="I8117" s="30"/>
      <c r="J8117" s="30"/>
    </row>
    <row r="8118" spans="1:10" x14ac:dyDescent="0.35">
      <c r="A8118" t="str">
        <f t="shared" si="127"/>
        <v/>
      </c>
      <c r="B8118" s="36"/>
      <c r="C8118" s="31"/>
      <c r="D8118" s="31"/>
      <c r="E8118" s="31"/>
      <c r="F8118" s="32"/>
      <c r="G8118" s="33"/>
      <c r="H8118" s="34"/>
      <c r="I8118" s="34"/>
      <c r="J8118" s="34"/>
    </row>
    <row r="8119" spans="1:10" x14ac:dyDescent="0.35">
      <c r="A8119" t="str">
        <f t="shared" si="127"/>
        <v/>
      </c>
      <c r="B8119" s="35"/>
      <c r="C8119" s="27"/>
      <c r="D8119" s="27"/>
      <c r="E8119" s="27"/>
      <c r="F8119" s="28"/>
      <c r="G8119" s="29"/>
      <c r="H8119" s="30"/>
      <c r="I8119" s="30"/>
      <c r="J8119" s="30"/>
    </row>
    <row r="8120" spans="1:10" x14ac:dyDescent="0.35">
      <c r="A8120" t="str">
        <f t="shared" si="127"/>
        <v/>
      </c>
      <c r="B8120" s="36"/>
      <c r="C8120" s="31"/>
      <c r="D8120" s="31"/>
      <c r="E8120" s="31"/>
      <c r="F8120" s="32"/>
      <c r="G8120" s="33"/>
      <c r="H8120" s="34"/>
      <c r="I8120" s="34"/>
      <c r="J8120" s="34"/>
    </row>
    <row r="8121" spans="1:10" x14ac:dyDescent="0.35">
      <c r="A8121" t="str">
        <f t="shared" si="127"/>
        <v/>
      </c>
      <c r="B8121" s="35"/>
      <c r="C8121" s="27"/>
      <c r="D8121" s="27"/>
      <c r="E8121" s="27"/>
      <c r="F8121" s="28"/>
      <c r="G8121" s="29"/>
      <c r="H8121" s="30"/>
      <c r="I8121" s="30"/>
      <c r="J8121" s="30"/>
    </row>
    <row r="8122" spans="1:10" x14ac:dyDescent="0.35">
      <c r="A8122" t="str">
        <f t="shared" si="127"/>
        <v/>
      </c>
      <c r="B8122" s="36"/>
      <c r="C8122" s="31"/>
      <c r="D8122" s="31"/>
      <c r="E8122" s="31"/>
      <c r="F8122" s="32"/>
      <c r="G8122" s="33"/>
      <c r="H8122" s="34"/>
      <c r="I8122" s="34"/>
      <c r="J8122" s="34"/>
    </row>
    <row r="8123" spans="1:10" x14ac:dyDescent="0.35">
      <c r="A8123" t="str">
        <f t="shared" si="127"/>
        <v/>
      </c>
      <c r="B8123" s="35"/>
      <c r="C8123" s="27"/>
      <c r="D8123" s="27"/>
      <c r="E8123" s="27"/>
      <c r="F8123" s="28"/>
      <c r="G8123" s="29"/>
      <c r="H8123" s="30"/>
      <c r="I8123" s="30"/>
      <c r="J8123" s="30"/>
    </row>
    <row r="8124" spans="1:10" x14ac:dyDescent="0.35">
      <c r="A8124" t="str">
        <f t="shared" si="127"/>
        <v/>
      </c>
      <c r="B8124" s="36"/>
      <c r="C8124" s="31"/>
      <c r="D8124" s="31"/>
      <c r="E8124" s="31"/>
      <c r="F8124" s="32"/>
      <c r="G8124" s="33"/>
      <c r="H8124" s="34"/>
      <c r="I8124" s="34"/>
      <c r="J8124" s="34"/>
    </row>
    <row r="8125" spans="1:10" x14ac:dyDescent="0.35">
      <c r="A8125" t="str">
        <f t="shared" si="127"/>
        <v/>
      </c>
      <c r="B8125" s="35"/>
      <c r="C8125" s="27"/>
      <c r="D8125" s="27"/>
      <c r="E8125" s="27"/>
      <c r="F8125" s="28"/>
      <c r="G8125" s="29"/>
      <c r="H8125" s="30"/>
      <c r="I8125" s="30"/>
      <c r="J8125" s="30"/>
    </row>
    <row r="8126" spans="1:10" x14ac:dyDescent="0.35">
      <c r="A8126" t="str">
        <f t="shared" si="127"/>
        <v/>
      </c>
      <c r="B8126" s="36"/>
      <c r="C8126" s="31"/>
      <c r="D8126" s="31"/>
      <c r="E8126" s="31"/>
      <c r="F8126" s="32"/>
      <c r="G8126" s="33"/>
      <c r="H8126" s="34"/>
      <c r="I8126" s="34"/>
      <c r="J8126" s="34"/>
    </row>
    <row r="8127" spans="1:10" x14ac:dyDescent="0.35">
      <c r="A8127" t="str">
        <f t="shared" si="127"/>
        <v/>
      </c>
      <c r="B8127" s="35"/>
      <c r="C8127" s="27"/>
      <c r="D8127" s="27"/>
      <c r="E8127" s="27"/>
      <c r="F8127" s="28"/>
      <c r="G8127" s="29"/>
      <c r="H8127" s="30"/>
      <c r="I8127" s="30"/>
      <c r="J8127" s="30"/>
    </row>
    <row r="8128" spans="1:10" x14ac:dyDescent="0.35">
      <c r="A8128" t="str">
        <f t="shared" si="127"/>
        <v/>
      </c>
      <c r="B8128" s="36"/>
      <c r="C8128" s="31"/>
      <c r="D8128" s="31"/>
      <c r="E8128" s="31"/>
      <c r="F8128" s="32"/>
      <c r="G8128" s="33"/>
      <c r="H8128" s="34"/>
      <c r="I8128" s="34"/>
      <c r="J8128" s="34"/>
    </row>
    <row r="8129" spans="1:10" x14ac:dyDescent="0.35">
      <c r="A8129" t="str">
        <f t="shared" si="127"/>
        <v/>
      </c>
      <c r="B8129" s="35"/>
      <c r="C8129" s="27"/>
      <c r="D8129" s="27"/>
      <c r="E8129" s="27"/>
      <c r="F8129" s="28"/>
      <c r="G8129" s="29"/>
      <c r="H8129" s="30"/>
      <c r="I8129" s="30"/>
      <c r="J8129" s="30"/>
    </row>
    <row r="8130" spans="1:10" x14ac:dyDescent="0.35">
      <c r="A8130" t="str">
        <f t="shared" si="127"/>
        <v/>
      </c>
      <c r="B8130" s="36"/>
      <c r="C8130" s="31"/>
      <c r="D8130" s="31"/>
      <c r="E8130" s="31"/>
      <c r="F8130" s="32"/>
      <c r="G8130" s="33"/>
      <c r="H8130" s="34"/>
      <c r="I8130" s="34"/>
      <c r="J8130" s="34"/>
    </row>
    <row r="8131" spans="1:10" x14ac:dyDescent="0.35">
      <c r="A8131" t="str">
        <f t="shared" si="127"/>
        <v/>
      </c>
      <c r="B8131" s="35"/>
      <c r="C8131" s="27"/>
      <c r="D8131" s="27"/>
      <c r="E8131" s="27"/>
      <c r="F8131" s="28"/>
      <c r="G8131" s="29"/>
      <c r="H8131" s="30"/>
      <c r="I8131" s="30"/>
      <c r="J8131" s="30"/>
    </row>
    <row r="8132" spans="1:10" x14ac:dyDescent="0.35">
      <c r="A8132" t="str">
        <f t="shared" si="127"/>
        <v/>
      </c>
      <c r="B8132" s="36"/>
      <c r="C8132" s="31"/>
      <c r="D8132" s="31"/>
      <c r="E8132" s="31"/>
      <c r="F8132" s="32"/>
      <c r="G8132" s="33"/>
      <c r="H8132" s="34"/>
      <c r="I8132" s="34"/>
      <c r="J8132" s="34"/>
    </row>
    <row r="8133" spans="1:10" x14ac:dyDescent="0.35">
      <c r="A8133" t="str">
        <f t="shared" si="127"/>
        <v/>
      </c>
      <c r="B8133" s="35"/>
      <c r="C8133" s="27"/>
      <c r="D8133" s="27"/>
      <c r="E8133" s="27"/>
      <c r="F8133" s="28"/>
      <c r="G8133" s="29"/>
      <c r="H8133" s="30"/>
      <c r="I8133" s="30"/>
      <c r="J8133" s="30"/>
    </row>
    <row r="8134" spans="1:10" x14ac:dyDescent="0.35">
      <c r="A8134" t="str">
        <f t="shared" si="127"/>
        <v/>
      </c>
      <c r="B8134" s="36"/>
      <c r="C8134" s="31"/>
      <c r="D8134" s="31"/>
      <c r="E8134" s="31"/>
      <c r="F8134" s="32"/>
      <c r="G8134" s="33"/>
      <c r="H8134" s="34"/>
      <c r="I8134" s="34"/>
      <c r="J8134" s="34"/>
    </row>
    <row r="8135" spans="1:10" x14ac:dyDescent="0.35">
      <c r="A8135" t="str">
        <f t="shared" si="127"/>
        <v/>
      </c>
      <c r="B8135" s="35"/>
      <c r="C8135" s="27"/>
      <c r="D8135" s="27"/>
      <c r="E8135" s="27"/>
      <c r="F8135" s="28"/>
      <c r="G8135" s="29"/>
      <c r="H8135" s="30"/>
      <c r="I8135" s="30"/>
      <c r="J8135" s="30"/>
    </row>
    <row r="8136" spans="1:10" x14ac:dyDescent="0.35">
      <c r="A8136" t="str">
        <f t="shared" si="127"/>
        <v/>
      </c>
      <c r="B8136" s="36"/>
      <c r="C8136" s="31"/>
      <c r="D8136" s="31"/>
      <c r="E8136" s="31"/>
      <c r="F8136" s="32"/>
      <c r="G8136" s="33"/>
      <c r="H8136" s="34"/>
      <c r="I8136" s="34"/>
      <c r="J8136" s="34"/>
    </row>
    <row r="8137" spans="1:10" x14ac:dyDescent="0.35">
      <c r="A8137" t="str">
        <f t="shared" si="127"/>
        <v/>
      </c>
      <c r="B8137" s="35"/>
      <c r="C8137" s="27"/>
      <c r="D8137" s="27"/>
      <c r="E8137" s="27"/>
      <c r="F8137" s="28"/>
      <c r="G8137" s="29"/>
      <c r="H8137" s="30"/>
      <c r="I8137" s="30"/>
      <c r="J8137" s="30"/>
    </row>
    <row r="8138" spans="1:10" x14ac:dyDescent="0.35">
      <c r="A8138" t="str">
        <f t="shared" si="127"/>
        <v/>
      </c>
      <c r="B8138" s="36"/>
      <c r="C8138" s="31"/>
      <c r="D8138" s="31"/>
      <c r="E8138" s="31"/>
      <c r="F8138" s="32"/>
      <c r="G8138" s="33"/>
      <c r="H8138" s="34"/>
      <c r="I8138" s="34"/>
      <c r="J8138" s="34"/>
    </row>
    <row r="8139" spans="1:10" x14ac:dyDescent="0.35">
      <c r="A8139" t="str">
        <f t="shared" si="127"/>
        <v/>
      </c>
      <c r="B8139" s="35"/>
      <c r="C8139" s="27"/>
      <c r="D8139" s="27"/>
      <c r="E8139" s="27"/>
      <c r="F8139" s="28"/>
      <c r="G8139" s="29"/>
      <c r="H8139" s="30"/>
      <c r="I8139" s="30"/>
      <c r="J8139" s="30"/>
    </row>
    <row r="8140" spans="1:10" x14ac:dyDescent="0.35">
      <c r="A8140" t="str">
        <f t="shared" si="127"/>
        <v/>
      </c>
      <c r="B8140" s="36"/>
      <c r="C8140" s="31"/>
      <c r="D8140" s="31"/>
      <c r="E8140" s="31"/>
      <c r="F8140" s="32"/>
      <c r="G8140" s="33"/>
      <c r="H8140" s="34"/>
      <c r="I8140" s="34"/>
      <c r="J8140" s="34"/>
    </row>
    <row r="8141" spans="1:10" x14ac:dyDescent="0.35">
      <c r="A8141" t="str">
        <f t="shared" si="127"/>
        <v/>
      </c>
      <c r="B8141" s="35"/>
      <c r="C8141" s="27"/>
      <c r="D8141" s="27"/>
      <c r="E8141" s="27"/>
      <c r="F8141" s="28"/>
      <c r="G8141" s="29"/>
      <c r="H8141" s="30"/>
      <c r="I8141" s="30"/>
      <c r="J8141" s="30"/>
    </row>
    <row r="8142" spans="1:10" x14ac:dyDescent="0.35">
      <c r="A8142" t="str">
        <f t="shared" si="127"/>
        <v/>
      </c>
      <c r="B8142" s="36"/>
      <c r="C8142" s="31"/>
      <c r="D8142" s="31"/>
      <c r="E8142" s="31"/>
      <c r="F8142" s="32"/>
      <c r="G8142" s="33"/>
      <c r="H8142" s="34"/>
      <c r="I8142" s="34"/>
      <c r="J8142" s="34"/>
    </row>
    <row r="8143" spans="1:10" x14ac:dyDescent="0.35">
      <c r="A8143" t="str">
        <f t="shared" si="127"/>
        <v/>
      </c>
      <c r="B8143" s="35"/>
      <c r="C8143" s="27"/>
      <c r="D8143" s="27"/>
      <c r="E8143" s="27"/>
      <c r="F8143" s="28"/>
      <c r="G8143" s="29"/>
      <c r="H8143" s="30"/>
      <c r="I8143" s="30"/>
      <c r="J8143" s="30"/>
    </row>
    <row r="8144" spans="1:10" x14ac:dyDescent="0.35">
      <c r="A8144" t="str">
        <f t="shared" si="127"/>
        <v/>
      </c>
      <c r="B8144" s="36"/>
      <c r="C8144" s="31"/>
      <c r="D8144" s="31"/>
      <c r="E8144" s="31"/>
      <c r="F8144" s="32"/>
      <c r="G8144" s="33"/>
      <c r="H8144" s="34"/>
      <c r="I8144" s="34"/>
      <c r="J8144" s="34"/>
    </row>
    <row r="8145" spans="1:10" x14ac:dyDescent="0.35">
      <c r="A8145" t="str">
        <f t="shared" si="127"/>
        <v/>
      </c>
      <c r="B8145" s="35"/>
      <c r="C8145" s="27"/>
      <c r="D8145" s="27"/>
      <c r="E8145" s="27"/>
      <c r="F8145" s="28"/>
      <c r="G8145" s="29"/>
      <c r="H8145" s="30"/>
      <c r="I8145" s="30"/>
      <c r="J8145" s="30"/>
    </row>
    <row r="8146" spans="1:10" x14ac:dyDescent="0.35">
      <c r="A8146" t="str">
        <f t="shared" si="127"/>
        <v/>
      </c>
      <c r="B8146" s="36"/>
      <c r="C8146" s="31"/>
      <c r="D8146" s="31"/>
      <c r="E8146" s="31"/>
      <c r="F8146" s="32"/>
      <c r="G8146" s="33"/>
      <c r="H8146" s="34"/>
      <c r="I8146" s="34"/>
      <c r="J8146" s="34"/>
    </row>
    <row r="8147" spans="1:10" x14ac:dyDescent="0.35">
      <c r="A8147" t="str">
        <f t="shared" ref="A8147:A8210" si="128">CONCATENATE(B8147,C8147,D8147,E8147)</f>
        <v/>
      </c>
      <c r="B8147" s="35"/>
      <c r="C8147" s="27"/>
      <c r="D8147" s="27"/>
      <c r="E8147" s="27"/>
      <c r="F8147" s="28"/>
      <c r="G8147" s="29"/>
      <c r="H8147" s="30"/>
      <c r="I8147" s="30"/>
      <c r="J8147" s="30"/>
    </row>
    <row r="8148" spans="1:10" x14ac:dyDescent="0.35">
      <c r="A8148" t="str">
        <f t="shared" si="128"/>
        <v/>
      </c>
      <c r="B8148" s="36"/>
      <c r="C8148" s="31"/>
      <c r="D8148" s="31"/>
      <c r="E8148" s="31"/>
      <c r="F8148" s="32"/>
      <c r="G8148" s="33"/>
      <c r="H8148" s="34"/>
      <c r="I8148" s="34"/>
      <c r="J8148" s="34"/>
    </row>
    <row r="8149" spans="1:10" x14ac:dyDescent="0.35">
      <c r="A8149" t="str">
        <f t="shared" si="128"/>
        <v/>
      </c>
      <c r="B8149" s="35"/>
      <c r="C8149" s="27"/>
      <c r="D8149" s="27"/>
      <c r="E8149" s="27"/>
      <c r="F8149" s="28"/>
      <c r="G8149" s="29"/>
      <c r="H8149" s="30"/>
      <c r="I8149" s="30"/>
      <c r="J8149" s="30"/>
    </row>
    <row r="8150" spans="1:10" x14ac:dyDescent="0.35">
      <c r="A8150" t="str">
        <f t="shared" si="128"/>
        <v/>
      </c>
      <c r="B8150" s="36"/>
      <c r="C8150" s="31"/>
      <c r="D8150" s="31"/>
      <c r="E8150" s="31"/>
      <c r="F8150" s="32"/>
      <c r="G8150" s="33"/>
      <c r="H8150" s="34"/>
      <c r="I8150" s="34"/>
      <c r="J8150" s="34"/>
    </row>
    <row r="8151" spans="1:10" x14ac:dyDescent="0.35">
      <c r="A8151" t="str">
        <f t="shared" si="128"/>
        <v/>
      </c>
      <c r="B8151" s="35"/>
      <c r="C8151" s="27"/>
      <c r="D8151" s="27"/>
      <c r="E8151" s="27"/>
      <c r="F8151" s="28"/>
      <c r="G8151" s="29"/>
      <c r="H8151" s="30"/>
      <c r="I8151" s="30"/>
      <c r="J8151" s="30"/>
    </row>
    <row r="8152" spans="1:10" x14ac:dyDescent="0.35">
      <c r="A8152" t="str">
        <f t="shared" si="128"/>
        <v/>
      </c>
      <c r="B8152" s="36"/>
      <c r="C8152" s="31"/>
      <c r="D8152" s="31"/>
      <c r="E8152" s="31"/>
      <c r="F8152" s="32"/>
      <c r="G8152" s="33"/>
      <c r="H8152" s="34"/>
      <c r="I8152" s="34"/>
      <c r="J8152" s="34"/>
    </row>
    <row r="8153" spans="1:10" x14ac:dyDescent="0.35">
      <c r="A8153" t="str">
        <f t="shared" si="128"/>
        <v/>
      </c>
      <c r="B8153" s="35"/>
      <c r="C8153" s="27"/>
      <c r="D8153" s="27"/>
      <c r="E8153" s="27"/>
      <c r="F8153" s="28"/>
      <c r="G8153" s="29"/>
      <c r="H8153" s="30"/>
      <c r="I8153" s="30"/>
      <c r="J8153" s="30"/>
    </row>
    <row r="8154" spans="1:10" x14ac:dyDescent="0.35">
      <c r="A8154" t="str">
        <f t="shared" si="128"/>
        <v/>
      </c>
      <c r="B8154" s="36"/>
      <c r="C8154" s="31"/>
      <c r="D8154" s="31"/>
      <c r="E8154" s="31"/>
      <c r="F8154" s="32"/>
      <c r="G8154" s="33"/>
      <c r="H8154" s="34"/>
      <c r="I8154" s="34"/>
      <c r="J8154" s="34"/>
    </row>
    <row r="8155" spans="1:10" x14ac:dyDescent="0.35">
      <c r="A8155" t="str">
        <f t="shared" si="128"/>
        <v/>
      </c>
      <c r="B8155" s="35"/>
      <c r="C8155" s="27"/>
      <c r="D8155" s="27"/>
      <c r="E8155" s="27"/>
      <c r="F8155" s="28"/>
      <c r="G8155" s="29"/>
      <c r="H8155" s="30"/>
      <c r="I8155" s="30"/>
      <c r="J8155" s="30"/>
    </row>
    <row r="8156" spans="1:10" x14ac:dyDescent="0.35">
      <c r="A8156" t="str">
        <f t="shared" si="128"/>
        <v/>
      </c>
      <c r="B8156" s="36"/>
      <c r="C8156" s="31"/>
      <c r="D8156" s="31"/>
      <c r="E8156" s="31"/>
      <c r="F8156" s="32"/>
      <c r="G8156" s="33"/>
      <c r="H8156" s="34"/>
      <c r="I8156" s="34"/>
      <c r="J8156" s="34"/>
    </row>
    <row r="8157" spans="1:10" x14ac:dyDescent="0.35">
      <c r="A8157" t="str">
        <f t="shared" si="128"/>
        <v/>
      </c>
      <c r="B8157" s="35"/>
      <c r="C8157" s="27"/>
      <c r="D8157" s="27"/>
      <c r="E8157" s="27"/>
      <c r="F8157" s="28"/>
      <c r="G8157" s="29"/>
      <c r="H8157" s="30"/>
      <c r="I8157" s="30"/>
      <c r="J8157" s="30"/>
    </row>
    <row r="8158" spans="1:10" x14ac:dyDescent="0.35">
      <c r="A8158" t="str">
        <f t="shared" si="128"/>
        <v/>
      </c>
      <c r="B8158" s="36"/>
      <c r="C8158" s="31"/>
      <c r="D8158" s="31"/>
      <c r="E8158" s="31"/>
      <c r="F8158" s="32"/>
      <c r="G8158" s="33"/>
      <c r="H8158" s="34"/>
      <c r="I8158" s="34"/>
      <c r="J8158" s="34"/>
    </row>
    <row r="8159" spans="1:10" x14ac:dyDescent="0.35">
      <c r="A8159" t="str">
        <f t="shared" si="128"/>
        <v/>
      </c>
      <c r="B8159" s="35"/>
      <c r="C8159" s="27"/>
      <c r="D8159" s="27"/>
      <c r="E8159" s="27"/>
      <c r="F8159" s="28"/>
      <c r="G8159" s="29"/>
      <c r="H8159" s="30"/>
      <c r="I8159" s="30"/>
      <c r="J8159" s="30"/>
    </row>
    <row r="8160" spans="1:10" x14ac:dyDescent="0.35">
      <c r="A8160" t="str">
        <f t="shared" si="128"/>
        <v/>
      </c>
      <c r="B8160" s="36"/>
      <c r="C8160" s="31"/>
      <c r="D8160" s="31"/>
      <c r="E8160" s="31"/>
      <c r="F8160" s="32"/>
      <c r="G8160" s="33"/>
      <c r="H8160" s="34"/>
      <c r="I8160" s="34"/>
      <c r="J8160" s="34"/>
    </row>
    <row r="8161" spans="1:10" x14ac:dyDescent="0.35">
      <c r="A8161" t="str">
        <f t="shared" si="128"/>
        <v/>
      </c>
      <c r="B8161" s="35"/>
      <c r="C8161" s="27"/>
      <c r="D8161" s="27"/>
      <c r="E8161" s="27"/>
      <c r="F8161" s="28"/>
      <c r="G8161" s="29"/>
      <c r="H8161" s="30"/>
      <c r="I8161" s="30"/>
      <c r="J8161" s="30"/>
    </row>
    <row r="8162" spans="1:10" x14ac:dyDescent="0.35">
      <c r="A8162" t="str">
        <f t="shared" si="128"/>
        <v/>
      </c>
      <c r="B8162" s="36"/>
      <c r="C8162" s="31"/>
      <c r="D8162" s="31"/>
      <c r="E8162" s="31"/>
      <c r="F8162" s="32"/>
      <c r="G8162" s="33"/>
      <c r="H8162" s="34"/>
      <c r="I8162" s="34"/>
      <c r="J8162" s="34"/>
    </row>
    <row r="8163" spans="1:10" x14ac:dyDescent="0.35">
      <c r="A8163" t="str">
        <f t="shared" si="128"/>
        <v/>
      </c>
      <c r="B8163" s="35"/>
      <c r="C8163" s="27"/>
      <c r="D8163" s="27"/>
      <c r="E8163" s="27"/>
      <c r="F8163" s="28"/>
      <c r="G8163" s="29"/>
      <c r="H8163" s="30"/>
      <c r="I8163" s="30"/>
      <c r="J8163" s="30"/>
    </row>
    <row r="8164" spans="1:10" x14ac:dyDescent="0.35">
      <c r="A8164" t="str">
        <f t="shared" si="128"/>
        <v/>
      </c>
      <c r="B8164" s="36"/>
      <c r="C8164" s="31"/>
      <c r="D8164" s="31"/>
      <c r="E8164" s="31"/>
      <c r="F8164" s="32"/>
      <c r="G8164" s="33"/>
      <c r="H8164" s="34"/>
      <c r="I8164" s="34"/>
      <c r="J8164" s="34"/>
    </row>
    <row r="8165" spans="1:10" x14ac:dyDescent="0.35">
      <c r="A8165" t="str">
        <f t="shared" si="128"/>
        <v/>
      </c>
      <c r="B8165" s="35"/>
      <c r="C8165" s="27"/>
      <c r="D8165" s="27"/>
      <c r="E8165" s="27"/>
      <c r="F8165" s="28"/>
      <c r="G8165" s="29"/>
      <c r="H8165" s="30"/>
      <c r="I8165" s="30"/>
      <c r="J8165" s="30"/>
    </row>
    <row r="8166" spans="1:10" x14ac:dyDescent="0.35">
      <c r="A8166" t="str">
        <f t="shared" si="128"/>
        <v/>
      </c>
      <c r="B8166" s="36"/>
      <c r="C8166" s="31"/>
      <c r="D8166" s="31"/>
      <c r="E8166" s="31"/>
      <c r="F8166" s="32"/>
      <c r="G8166" s="33"/>
      <c r="H8166" s="34"/>
      <c r="I8166" s="34"/>
      <c r="J8166" s="34"/>
    </row>
    <row r="8167" spans="1:10" x14ac:dyDescent="0.35">
      <c r="A8167" t="str">
        <f t="shared" si="128"/>
        <v/>
      </c>
      <c r="B8167" s="35"/>
      <c r="C8167" s="27"/>
      <c r="D8167" s="27"/>
      <c r="E8167" s="27"/>
      <c r="F8167" s="28"/>
      <c r="G8167" s="29"/>
      <c r="H8167" s="30"/>
      <c r="I8167" s="30"/>
      <c r="J8167" s="30"/>
    </row>
    <row r="8168" spans="1:10" x14ac:dyDescent="0.35">
      <c r="A8168" t="str">
        <f t="shared" si="128"/>
        <v/>
      </c>
      <c r="B8168" s="36"/>
      <c r="C8168" s="31"/>
      <c r="D8168" s="31"/>
      <c r="E8168" s="31"/>
      <c r="F8168" s="32"/>
      <c r="G8168" s="33"/>
      <c r="H8168" s="34"/>
      <c r="I8168" s="34"/>
      <c r="J8168" s="34"/>
    </row>
    <row r="8169" spans="1:10" x14ac:dyDescent="0.35">
      <c r="A8169" t="str">
        <f t="shared" si="128"/>
        <v/>
      </c>
      <c r="B8169" s="35"/>
      <c r="C8169" s="27"/>
      <c r="D8169" s="27"/>
      <c r="E8169" s="27"/>
      <c r="F8169" s="28"/>
      <c r="G8169" s="29"/>
      <c r="H8169" s="30"/>
      <c r="I8169" s="30"/>
      <c r="J8169" s="30"/>
    </row>
    <row r="8170" spans="1:10" x14ac:dyDescent="0.35">
      <c r="A8170" t="str">
        <f t="shared" si="128"/>
        <v/>
      </c>
      <c r="B8170" s="36"/>
      <c r="C8170" s="31"/>
      <c r="D8170" s="31"/>
      <c r="E8170" s="31"/>
      <c r="F8170" s="32"/>
      <c r="G8170" s="33"/>
      <c r="H8170" s="34"/>
      <c r="I8170" s="34"/>
      <c r="J8170" s="34"/>
    </row>
    <row r="8171" spans="1:10" x14ac:dyDescent="0.35">
      <c r="A8171" t="str">
        <f t="shared" si="128"/>
        <v/>
      </c>
      <c r="B8171" s="35"/>
      <c r="C8171" s="27"/>
      <c r="D8171" s="27"/>
      <c r="E8171" s="27"/>
      <c r="F8171" s="28"/>
      <c r="G8171" s="29"/>
      <c r="H8171" s="30"/>
      <c r="I8171" s="30"/>
      <c r="J8171" s="30"/>
    </row>
    <row r="8172" spans="1:10" x14ac:dyDescent="0.35">
      <c r="A8172" t="str">
        <f t="shared" si="128"/>
        <v/>
      </c>
      <c r="B8172" s="36"/>
      <c r="C8172" s="31"/>
      <c r="D8172" s="31"/>
      <c r="E8172" s="31"/>
      <c r="F8172" s="32"/>
      <c r="G8172" s="33"/>
      <c r="H8172" s="34"/>
      <c r="I8172" s="34"/>
      <c r="J8172" s="34"/>
    </row>
    <row r="8173" spans="1:10" x14ac:dyDescent="0.35">
      <c r="A8173" t="str">
        <f t="shared" si="128"/>
        <v/>
      </c>
      <c r="B8173" s="35"/>
      <c r="C8173" s="27"/>
      <c r="D8173" s="27"/>
      <c r="E8173" s="27"/>
      <c r="F8173" s="28"/>
      <c r="G8173" s="29"/>
      <c r="H8173" s="30"/>
      <c r="I8173" s="30"/>
      <c r="J8173" s="30"/>
    </row>
    <row r="8174" spans="1:10" x14ac:dyDescent="0.35">
      <c r="A8174" t="str">
        <f t="shared" si="128"/>
        <v/>
      </c>
      <c r="B8174" s="36"/>
      <c r="C8174" s="31"/>
      <c r="D8174" s="31"/>
      <c r="E8174" s="31"/>
      <c r="F8174" s="32"/>
      <c r="G8174" s="33"/>
      <c r="H8174" s="34"/>
      <c r="I8174" s="34"/>
      <c r="J8174" s="34"/>
    </row>
    <row r="8175" spans="1:10" x14ac:dyDescent="0.35">
      <c r="A8175" t="str">
        <f t="shared" si="128"/>
        <v/>
      </c>
      <c r="B8175" s="35"/>
      <c r="C8175" s="27"/>
      <c r="D8175" s="27"/>
      <c r="E8175" s="27"/>
      <c r="F8175" s="28"/>
      <c r="G8175" s="29"/>
      <c r="H8175" s="30"/>
      <c r="I8175" s="30"/>
      <c r="J8175" s="30"/>
    </row>
    <row r="8176" spans="1:10" x14ac:dyDescent="0.35">
      <c r="A8176" t="str">
        <f t="shared" si="128"/>
        <v/>
      </c>
      <c r="B8176" s="36"/>
      <c r="C8176" s="31"/>
      <c r="D8176" s="31"/>
      <c r="E8176" s="31"/>
      <c r="F8176" s="32"/>
      <c r="G8176" s="33"/>
      <c r="H8176" s="34"/>
      <c r="I8176" s="34"/>
      <c r="J8176" s="34"/>
    </row>
    <row r="8177" spans="1:10" x14ac:dyDescent="0.35">
      <c r="A8177" t="str">
        <f t="shared" si="128"/>
        <v/>
      </c>
      <c r="B8177" s="35"/>
      <c r="C8177" s="27"/>
      <c r="D8177" s="27"/>
      <c r="E8177" s="27"/>
      <c r="F8177" s="28"/>
      <c r="G8177" s="29"/>
      <c r="H8177" s="30"/>
      <c r="I8177" s="30"/>
      <c r="J8177" s="30"/>
    </row>
    <row r="8178" spans="1:10" x14ac:dyDescent="0.35">
      <c r="A8178" t="str">
        <f t="shared" si="128"/>
        <v/>
      </c>
      <c r="B8178" s="36"/>
      <c r="C8178" s="31"/>
      <c r="D8178" s="31"/>
      <c r="E8178" s="31"/>
      <c r="F8178" s="32"/>
      <c r="G8178" s="33"/>
      <c r="H8178" s="34"/>
      <c r="I8178" s="34"/>
      <c r="J8178" s="34"/>
    </row>
    <row r="8179" spans="1:10" x14ac:dyDescent="0.35">
      <c r="A8179" t="str">
        <f t="shared" si="128"/>
        <v/>
      </c>
      <c r="B8179" s="35"/>
      <c r="C8179" s="27"/>
      <c r="D8179" s="27"/>
      <c r="E8179" s="27"/>
      <c r="F8179" s="28"/>
      <c r="G8179" s="29"/>
      <c r="H8179" s="30"/>
      <c r="I8179" s="30"/>
      <c r="J8179" s="30"/>
    </row>
    <row r="8180" spans="1:10" x14ac:dyDescent="0.35">
      <c r="A8180" t="str">
        <f t="shared" si="128"/>
        <v/>
      </c>
      <c r="B8180" s="36"/>
      <c r="C8180" s="31"/>
      <c r="D8180" s="31"/>
      <c r="E8180" s="31"/>
      <c r="F8180" s="32"/>
      <c r="G8180" s="33"/>
      <c r="H8180" s="34"/>
      <c r="I8180" s="34"/>
      <c r="J8180" s="34"/>
    </row>
    <row r="8181" spans="1:10" x14ac:dyDescent="0.35">
      <c r="A8181" t="str">
        <f t="shared" si="128"/>
        <v/>
      </c>
      <c r="B8181" s="35"/>
      <c r="C8181" s="27"/>
      <c r="D8181" s="27"/>
      <c r="E8181" s="27"/>
      <c r="F8181" s="28"/>
      <c r="G8181" s="29"/>
      <c r="H8181" s="30"/>
      <c r="I8181" s="30"/>
      <c r="J8181" s="30"/>
    </row>
    <row r="8182" spans="1:10" x14ac:dyDescent="0.35">
      <c r="A8182" t="str">
        <f t="shared" si="128"/>
        <v/>
      </c>
      <c r="B8182" s="36"/>
      <c r="C8182" s="31"/>
      <c r="D8182" s="31"/>
      <c r="E8182" s="31"/>
      <c r="F8182" s="32"/>
      <c r="G8182" s="33"/>
      <c r="H8182" s="34"/>
      <c r="I8182" s="34"/>
      <c r="J8182" s="34"/>
    </row>
    <row r="8183" spans="1:10" x14ac:dyDescent="0.35">
      <c r="A8183" t="str">
        <f t="shared" si="128"/>
        <v/>
      </c>
      <c r="B8183" s="35"/>
      <c r="C8183" s="27"/>
      <c r="D8183" s="27"/>
      <c r="E8183" s="27"/>
      <c r="F8183" s="28"/>
      <c r="G8183" s="29"/>
      <c r="H8183" s="30"/>
      <c r="I8183" s="30"/>
      <c r="J8183" s="30"/>
    </row>
    <row r="8184" spans="1:10" x14ac:dyDescent="0.35">
      <c r="A8184" t="str">
        <f t="shared" si="128"/>
        <v/>
      </c>
      <c r="B8184" s="36"/>
      <c r="C8184" s="31"/>
      <c r="D8184" s="31"/>
      <c r="E8184" s="31"/>
      <c r="F8184" s="32"/>
      <c r="G8184" s="33"/>
      <c r="H8184" s="34"/>
      <c r="I8184" s="34"/>
      <c r="J8184" s="34"/>
    </row>
    <row r="8185" spans="1:10" x14ac:dyDescent="0.35">
      <c r="A8185" t="str">
        <f t="shared" si="128"/>
        <v/>
      </c>
      <c r="B8185" s="35"/>
      <c r="C8185" s="27"/>
      <c r="D8185" s="27"/>
      <c r="E8185" s="27"/>
      <c r="F8185" s="28"/>
      <c r="G8185" s="29"/>
      <c r="H8185" s="30"/>
      <c r="I8185" s="30"/>
      <c r="J8185" s="30"/>
    </row>
    <row r="8186" spans="1:10" x14ac:dyDescent="0.35">
      <c r="A8186" t="str">
        <f t="shared" si="128"/>
        <v/>
      </c>
      <c r="B8186" s="36"/>
      <c r="C8186" s="31"/>
      <c r="D8186" s="31"/>
      <c r="E8186" s="31"/>
      <c r="F8186" s="32"/>
      <c r="G8186" s="33"/>
      <c r="H8186" s="34"/>
      <c r="I8186" s="34"/>
      <c r="J8186" s="34"/>
    </row>
    <row r="8187" spans="1:10" x14ac:dyDescent="0.35">
      <c r="A8187" t="str">
        <f t="shared" si="128"/>
        <v/>
      </c>
      <c r="B8187" s="35"/>
      <c r="C8187" s="27"/>
      <c r="D8187" s="27"/>
      <c r="E8187" s="27"/>
      <c r="F8187" s="28"/>
      <c r="G8187" s="29"/>
      <c r="H8187" s="30"/>
      <c r="I8187" s="30"/>
      <c r="J8187" s="30"/>
    </row>
    <row r="8188" spans="1:10" x14ac:dyDescent="0.35">
      <c r="A8188" t="str">
        <f t="shared" si="128"/>
        <v/>
      </c>
      <c r="B8188" s="36"/>
      <c r="C8188" s="31"/>
      <c r="D8188" s="31"/>
      <c r="E8188" s="31"/>
      <c r="F8188" s="32"/>
      <c r="G8188" s="33"/>
      <c r="H8188" s="34"/>
      <c r="I8188" s="34"/>
      <c r="J8188" s="34"/>
    </row>
    <row r="8189" spans="1:10" x14ac:dyDescent="0.35">
      <c r="A8189" t="str">
        <f t="shared" si="128"/>
        <v/>
      </c>
      <c r="B8189" s="35"/>
      <c r="C8189" s="27"/>
      <c r="D8189" s="27"/>
      <c r="E8189" s="27"/>
      <c r="F8189" s="28"/>
      <c r="G8189" s="29"/>
      <c r="H8189" s="30"/>
      <c r="I8189" s="30"/>
      <c r="J8189" s="30"/>
    </row>
    <row r="8190" spans="1:10" x14ac:dyDescent="0.35">
      <c r="A8190" t="str">
        <f t="shared" si="128"/>
        <v/>
      </c>
      <c r="B8190" s="36"/>
      <c r="C8190" s="31"/>
      <c r="D8190" s="31"/>
      <c r="E8190" s="31"/>
      <c r="F8190" s="32"/>
      <c r="G8190" s="33"/>
      <c r="H8190" s="34"/>
      <c r="I8190" s="34"/>
      <c r="J8190" s="34"/>
    </row>
    <row r="8191" spans="1:10" x14ac:dyDescent="0.35">
      <c r="A8191" t="str">
        <f t="shared" si="128"/>
        <v/>
      </c>
      <c r="B8191" s="35"/>
      <c r="C8191" s="27"/>
      <c r="D8191" s="27"/>
      <c r="E8191" s="27"/>
      <c r="F8191" s="28"/>
      <c r="G8191" s="29"/>
      <c r="H8191" s="30"/>
      <c r="I8191" s="30"/>
      <c r="J8191" s="30"/>
    </row>
    <row r="8192" spans="1:10" x14ac:dyDescent="0.35">
      <c r="A8192" t="str">
        <f t="shared" si="128"/>
        <v/>
      </c>
      <c r="B8192" s="36"/>
      <c r="C8192" s="31"/>
      <c r="D8192" s="31"/>
      <c r="E8192" s="31"/>
      <c r="F8192" s="32"/>
      <c r="G8192" s="33"/>
      <c r="H8192" s="34"/>
      <c r="I8192" s="34"/>
      <c r="J8192" s="34"/>
    </row>
    <row r="8193" spans="1:10" x14ac:dyDescent="0.35">
      <c r="A8193" t="str">
        <f t="shared" si="128"/>
        <v/>
      </c>
      <c r="B8193" s="35"/>
      <c r="C8193" s="27"/>
      <c r="D8193" s="27"/>
      <c r="E8193" s="27"/>
      <c r="F8193" s="28"/>
      <c r="G8193" s="29"/>
      <c r="H8193" s="30"/>
      <c r="I8193" s="30"/>
      <c r="J8193" s="30"/>
    </row>
    <row r="8194" spans="1:10" x14ac:dyDescent="0.35">
      <c r="A8194" t="str">
        <f t="shared" si="128"/>
        <v/>
      </c>
      <c r="B8194" s="36"/>
      <c r="C8194" s="31"/>
      <c r="D8194" s="31"/>
      <c r="E8194" s="31"/>
      <c r="F8194" s="32"/>
      <c r="G8194" s="33"/>
      <c r="H8194" s="34"/>
      <c r="I8194" s="34"/>
      <c r="J8194" s="34"/>
    </row>
    <row r="8195" spans="1:10" x14ac:dyDescent="0.35">
      <c r="A8195" t="str">
        <f t="shared" si="128"/>
        <v/>
      </c>
      <c r="B8195" s="35"/>
      <c r="C8195" s="27"/>
      <c r="D8195" s="27"/>
      <c r="E8195" s="27"/>
      <c r="F8195" s="28"/>
      <c r="G8195" s="29"/>
      <c r="H8195" s="30"/>
      <c r="I8195" s="30"/>
      <c r="J8195" s="30"/>
    </row>
    <row r="8196" spans="1:10" x14ac:dyDescent="0.35">
      <c r="A8196" t="str">
        <f t="shared" si="128"/>
        <v/>
      </c>
      <c r="B8196" s="36"/>
      <c r="C8196" s="31"/>
      <c r="D8196" s="31"/>
      <c r="E8196" s="31"/>
      <c r="F8196" s="32"/>
      <c r="G8196" s="33"/>
      <c r="H8196" s="34"/>
      <c r="I8196" s="34"/>
      <c r="J8196" s="34"/>
    </row>
    <row r="8197" spans="1:10" x14ac:dyDescent="0.35">
      <c r="A8197" t="str">
        <f t="shared" si="128"/>
        <v/>
      </c>
      <c r="B8197" s="35"/>
      <c r="C8197" s="27"/>
      <c r="D8197" s="27"/>
      <c r="E8197" s="27"/>
      <c r="F8197" s="28"/>
      <c r="G8197" s="29"/>
      <c r="H8197" s="30"/>
      <c r="I8197" s="30"/>
      <c r="J8197" s="30"/>
    </row>
    <row r="8198" spans="1:10" x14ac:dyDescent="0.35">
      <c r="A8198" t="str">
        <f t="shared" si="128"/>
        <v/>
      </c>
      <c r="B8198" s="36"/>
      <c r="C8198" s="31"/>
      <c r="D8198" s="31"/>
      <c r="E8198" s="31"/>
      <c r="F8198" s="32"/>
      <c r="G8198" s="33"/>
      <c r="H8198" s="34"/>
      <c r="I8198" s="34"/>
      <c r="J8198" s="34"/>
    </row>
    <row r="8199" spans="1:10" x14ac:dyDescent="0.35">
      <c r="A8199" t="str">
        <f t="shared" si="128"/>
        <v/>
      </c>
      <c r="B8199" s="35"/>
      <c r="C8199" s="27"/>
      <c r="D8199" s="27"/>
      <c r="E8199" s="27"/>
      <c r="F8199" s="28"/>
      <c r="G8199" s="29"/>
      <c r="H8199" s="30"/>
      <c r="I8199" s="30"/>
      <c r="J8199" s="30"/>
    </row>
    <row r="8200" spans="1:10" x14ac:dyDescent="0.35">
      <c r="A8200" t="str">
        <f t="shared" si="128"/>
        <v/>
      </c>
      <c r="B8200" s="36"/>
      <c r="C8200" s="31"/>
      <c r="D8200" s="31"/>
      <c r="E8200" s="31"/>
      <c r="F8200" s="32"/>
      <c r="G8200" s="33"/>
      <c r="H8200" s="34"/>
      <c r="I8200" s="34"/>
      <c r="J8200" s="34"/>
    </row>
    <row r="8201" spans="1:10" x14ac:dyDescent="0.35">
      <c r="A8201" t="str">
        <f t="shared" si="128"/>
        <v/>
      </c>
      <c r="B8201" s="35"/>
      <c r="C8201" s="27"/>
      <c r="D8201" s="27"/>
      <c r="E8201" s="27"/>
      <c r="F8201" s="28"/>
      <c r="G8201" s="29"/>
      <c r="H8201" s="30"/>
      <c r="I8201" s="30"/>
      <c r="J8201" s="30"/>
    </row>
    <row r="8202" spans="1:10" x14ac:dyDescent="0.35">
      <c r="A8202" t="str">
        <f t="shared" si="128"/>
        <v/>
      </c>
      <c r="B8202" s="36"/>
      <c r="C8202" s="31"/>
      <c r="D8202" s="31"/>
      <c r="E8202" s="31"/>
      <c r="F8202" s="32"/>
      <c r="G8202" s="33"/>
      <c r="H8202" s="34"/>
      <c r="I8202" s="34"/>
      <c r="J8202" s="34"/>
    </row>
    <row r="8203" spans="1:10" x14ac:dyDescent="0.35">
      <c r="A8203" t="str">
        <f t="shared" si="128"/>
        <v/>
      </c>
      <c r="B8203" s="35"/>
      <c r="C8203" s="27"/>
      <c r="D8203" s="27"/>
      <c r="E8203" s="27"/>
      <c r="F8203" s="28"/>
      <c r="G8203" s="29"/>
      <c r="H8203" s="30"/>
      <c r="I8203" s="30"/>
      <c r="J8203" s="30"/>
    </row>
    <row r="8204" spans="1:10" x14ac:dyDescent="0.35">
      <c r="A8204" t="str">
        <f t="shared" si="128"/>
        <v/>
      </c>
      <c r="B8204" s="36"/>
      <c r="C8204" s="31"/>
      <c r="D8204" s="31"/>
      <c r="E8204" s="31"/>
      <c r="F8204" s="32"/>
      <c r="G8204" s="33"/>
      <c r="H8204" s="34"/>
      <c r="I8204" s="34"/>
      <c r="J8204" s="34"/>
    </row>
    <row r="8205" spans="1:10" x14ac:dyDescent="0.35">
      <c r="A8205" t="str">
        <f t="shared" si="128"/>
        <v/>
      </c>
      <c r="B8205" s="35"/>
      <c r="C8205" s="27"/>
      <c r="D8205" s="27"/>
      <c r="E8205" s="27"/>
      <c r="F8205" s="28"/>
      <c r="G8205" s="29"/>
      <c r="H8205" s="30"/>
      <c r="I8205" s="30"/>
      <c r="J8205" s="30"/>
    </row>
    <row r="8206" spans="1:10" x14ac:dyDescent="0.35">
      <c r="A8206" t="str">
        <f t="shared" si="128"/>
        <v/>
      </c>
      <c r="B8206" s="36"/>
      <c r="C8206" s="31"/>
      <c r="D8206" s="31"/>
      <c r="E8206" s="31"/>
      <c r="F8206" s="32"/>
      <c r="G8206" s="33"/>
      <c r="H8206" s="34"/>
      <c r="I8206" s="34"/>
      <c r="J8206" s="34"/>
    </row>
    <row r="8207" spans="1:10" x14ac:dyDescent="0.35">
      <c r="A8207" t="str">
        <f t="shared" si="128"/>
        <v/>
      </c>
      <c r="B8207" s="35"/>
      <c r="C8207" s="27"/>
      <c r="D8207" s="27"/>
      <c r="E8207" s="27"/>
      <c r="F8207" s="28"/>
      <c r="G8207" s="29"/>
      <c r="H8207" s="30"/>
      <c r="I8207" s="30"/>
      <c r="J8207" s="30"/>
    </row>
    <row r="8208" spans="1:10" x14ac:dyDescent="0.35">
      <c r="A8208" t="str">
        <f t="shared" si="128"/>
        <v/>
      </c>
      <c r="B8208" s="36"/>
      <c r="C8208" s="31"/>
      <c r="D8208" s="31"/>
      <c r="E8208" s="31"/>
      <c r="F8208" s="32"/>
      <c r="G8208" s="33"/>
      <c r="H8208" s="34"/>
      <c r="I8208" s="34"/>
      <c r="J8208" s="34"/>
    </row>
    <row r="8209" spans="1:10" x14ac:dyDescent="0.35">
      <c r="A8209" t="str">
        <f t="shared" si="128"/>
        <v/>
      </c>
      <c r="B8209" s="35"/>
      <c r="C8209" s="27"/>
      <c r="D8209" s="27"/>
      <c r="E8209" s="27"/>
      <c r="F8209" s="28"/>
      <c r="G8209" s="29"/>
      <c r="H8209" s="30"/>
      <c r="I8209" s="30"/>
      <c r="J8209" s="30"/>
    </row>
    <row r="8210" spans="1:10" x14ac:dyDescent="0.35">
      <c r="A8210" t="str">
        <f t="shared" si="128"/>
        <v/>
      </c>
      <c r="B8210" s="36"/>
      <c r="C8210" s="31"/>
      <c r="D8210" s="31"/>
      <c r="E8210" s="31"/>
      <c r="F8210" s="32"/>
      <c r="G8210" s="33"/>
      <c r="H8210" s="34"/>
      <c r="I8210" s="34"/>
      <c r="J8210" s="34"/>
    </row>
    <row r="8211" spans="1:10" x14ac:dyDescent="0.35">
      <c r="A8211" t="str">
        <f t="shared" ref="A8211:A8274" si="129">CONCATENATE(B8211,C8211,D8211,E8211)</f>
        <v/>
      </c>
      <c r="B8211" s="35"/>
      <c r="C8211" s="27"/>
      <c r="D8211" s="27"/>
      <c r="E8211" s="27"/>
      <c r="F8211" s="28"/>
      <c r="G8211" s="29"/>
      <c r="H8211" s="30"/>
      <c r="I8211" s="30"/>
      <c r="J8211" s="30"/>
    </row>
    <row r="8212" spans="1:10" x14ac:dyDescent="0.35">
      <c r="A8212" t="str">
        <f t="shared" si="129"/>
        <v/>
      </c>
      <c r="B8212" s="36"/>
      <c r="C8212" s="31"/>
      <c r="D8212" s="31"/>
      <c r="E8212" s="31"/>
      <c r="F8212" s="32"/>
      <c r="G8212" s="33"/>
      <c r="H8212" s="34"/>
      <c r="I8212" s="34"/>
      <c r="J8212" s="34"/>
    </row>
    <row r="8213" spans="1:10" x14ac:dyDescent="0.35">
      <c r="A8213" t="str">
        <f t="shared" si="129"/>
        <v/>
      </c>
      <c r="B8213" s="35"/>
      <c r="C8213" s="27"/>
      <c r="D8213" s="27"/>
      <c r="E8213" s="27"/>
      <c r="F8213" s="28"/>
      <c r="G8213" s="29"/>
      <c r="H8213" s="30"/>
      <c r="I8213" s="30"/>
      <c r="J8213" s="30"/>
    </row>
    <row r="8214" spans="1:10" x14ac:dyDescent="0.35">
      <c r="A8214" t="str">
        <f t="shared" si="129"/>
        <v/>
      </c>
      <c r="B8214" s="36"/>
      <c r="C8214" s="31"/>
      <c r="D8214" s="31"/>
      <c r="E8214" s="31"/>
      <c r="F8214" s="32"/>
      <c r="G8214" s="33"/>
      <c r="H8214" s="34"/>
      <c r="I8214" s="34"/>
      <c r="J8214" s="34"/>
    </row>
    <row r="8215" spans="1:10" x14ac:dyDescent="0.35">
      <c r="A8215" t="str">
        <f t="shared" si="129"/>
        <v/>
      </c>
      <c r="B8215" s="35"/>
      <c r="C8215" s="27"/>
      <c r="D8215" s="27"/>
      <c r="E8215" s="27"/>
      <c r="F8215" s="28"/>
      <c r="G8215" s="29"/>
      <c r="H8215" s="30"/>
      <c r="I8215" s="30"/>
      <c r="J8215" s="30"/>
    </row>
    <row r="8216" spans="1:10" x14ac:dyDescent="0.35">
      <c r="A8216" t="str">
        <f t="shared" si="129"/>
        <v/>
      </c>
      <c r="B8216" s="36"/>
      <c r="C8216" s="31"/>
      <c r="D8216" s="31"/>
      <c r="E8216" s="31"/>
      <c r="F8216" s="32"/>
      <c r="G8216" s="33"/>
      <c r="H8216" s="34"/>
      <c r="I8216" s="34"/>
      <c r="J8216" s="34"/>
    </row>
    <row r="8217" spans="1:10" x14ac:dyDescent="0.35">
      <c r="A8217" t="str">
        <f t="shared" si="129"/>
        <v/>
      </c>
      <c r="B8217" s="35"/>
      <c r="C8217" s="27"/>
      <c r="D8217" s="27"/>
      <c r="E8217" s="27"/>
      <c r="F8217" s="28"/>
      <c r="G8217" s="29"/>
      <c r="H8217" s="30"/>
      <c r="I8217" s="30"/>
      <c r="J8217" s="30"/>
    </row>
    <row r="8218" spans="1:10" x14ac:dyDescent="0.35">
      <c r="A8218" t="str">
        <f t="shared" si="129"/>
        <v/>
      </c>
      <c r="B8218" s="36"/>
      <c r="C8218" s="31"/>
      <c r="D8218" s="31"/>
      <c r="E8218" s="31"/>
      <c r="F8218" s="32"/>
      <c r="G8218" s="33"/>
      <c r="H8218" s="34"/>
      <c r="I8218" s="34"/>
      <c r="J8218" s="34"/>
    </row>
    <row r="8219" spans="1:10" x14ac:dyDescent="0.35">
      <c r="A8219" t="str">
        <f t="shared" si="129"/>
        <v/>
      </c>
      <c r="B8219" s="35"/>
      <c r="C8219" s="27"/>
      <c r="D8219" s="27"/>
      <c r="E8219" s="27"/>
      <c r="F8219" s="28"/>
      <c r="G8219" s="29"/>
      <c r="H8219" s="30"/>
      <c r="I8219" s="30"/>
      <c r="J8219" s="30"/>
    </row>
    <row r="8220" spans="1:10" x14ac:dyDescent="0.35">
      <c r="A8220" t="str">
        <f t="shared" si="129"/>
        <v/>
      </c>
      <c r="B8220" s="36"/>
      <c r="C8220" s="31"/>
      <c r="D8220" s="31"/>
      <c r="E8220" s="31"/>
      <c r="F8220" s="32"/>
      <c r="G8220" s="33"/>
      <c r="H8220" s="34"/>
      <c r="I8220" s="34"/>
      <c r="J8220" s="34"/>
    </row>
    <row r="8221" spans="1:10" x14ac:dyDescent="0.35">
      <c r="A8221" t="str">
        <f t="shared" si="129"/>
        <v/>
      </c>
      <c r="B8221" s="35"/>
      <c r="C8221" s="27"/>
      <c r="D8221" s="27"/>
      <c r="E8221" s="27"/>
      <c r="F8221" s="28"/>
      <c r="G8221" s="29"/>
      <c r="H8221" s="30"/>
      <c r="I8221" s="30"/>
      <c r="J8221" s="30"/>
    </row>
    <row r="8222" spans="1:10" x14ac:dyDescent="0.35">
      <c r="A8222" t="str">
        <f t="shared" si="129"/>
        <v/>
      </c>
      <c r="B8222" s="36"/>
      <c r="C8222" s="31"/>
      <c r="D8222" s="31"/>
      <c r="E8222" s="31"/>
      <c r="F8222" s="32"/>
      <c r="G8222" s="33"/>
      <c r="H8222" s="34"/>
      <c r="I8222" s="34"/>
      <c r="J8222" s="34"/>
    </row>
    <row r="8223" spans="1:10" x14ac:dyDescent="0.35">
      <c r="A8223" t="str">
        <f t="shared" si="129"/>
        <v/>
      </c>
      <c r="B8223" s="35"/>
      <c r="C8223" s="27"/>
      <c r="D8223" s="27"/>
      <c r="E8223" s="27"/>
      <c r="F8223" s="28"/>
      <c r="G8223" s="29"/>
      <c r="H8223" s="30"/>
      <c r="I8223" s="30"/>
      <c r="J8223" s="30"/>
    </row>
    <row r="8224" spans="1:10" x14ac:dyDescent="0.35">
      <c r="A8224" t="str">
        <f t="shared" si="129"/>
        <v/>
      </c>
      <c r="B8224" s="36"/>
      <c r="C8224" s="31"/>
      <c r="D8224" s="31"/>
      <c r="E8224" s="31"/>
      <c r="F8224" s="32"/>
      <c r="G8224" s="33"/>
      <c r="H8224" s="34"/>
      <c r="I8224" s="34"/>
      <c r="J8224" s="34"/>
    </row>
    <row r="8225" spans="1:10" x14ac:dyDescent="0.35">
      <c r="A8225" t="str">
        <f t="shared" si="129"/>
        <v/>
      </c>
      <c r="B8225" s="35"/>
      <c r="C8225" s="27"/>
      <c r="D8225" s="27"/>
      <c r="E8225" s="27"/>
      <c r="F8225" s="28"/>
      <c r="G8225" s="29"/>
      <c r="H8225" s="30"/>
      <c r="I8225" s="30"/>
      <c r="J8225" s="30"/>
    </row>
    <row r="8226" spans="1:10" x14ac:dyDescent="0.35">
      <c r="A8226" t="str">
        <f t="shared" si="129"/>
        <v/>
      </c>
      <c r="B8226" s="36"/>
      <c r="C8226" s="31"/>
      <c r="D8226" s="31"/>
      <c r="E8226" s="31"/>
      <c r="F8226" s="32"/>
      <c r="G8226" s="33"/>
      <c r="H8226" s="34"/>
      <c r="I8226" s="34"/>
      <c r="J8226" s="34"/>
    </row>
    <row r="8227" spans="1:10" x14ac:dyDescent="0.35">
      <c r="A8227" t="str">
        <f t="shared" si="129"/>
        <v/>
      </c>
      <c r="B8227" s="35"/>
      <c r="C8227" s="27"/>
      <c r="D8227" s="27"/>
      <c r="E8227" s="27"/>
      <c r="F8227" s="28"/>
      <c r="G8227" s="29"/>
      <c r="H8227" s="30"/>
      <c r="I8227" s="30"/>
      <c r="J8227" s="30"/>
    </row>
    <row r="8228" spans="1:10" x14ac:dyDescent="0.35">
      <c r="A8228" t="str">
        <f t="shared" si="129"/>
        <v/>
      </c>
      <c r="B8228" s="36"/>
      <c r="C8228" s="31"/>
      <c r="D8228" s="31"/>
      <c r="E8228" s="31"/>
      <c r="F8228" s="32"/>
      <c r="G8228" s="33"/>
      <c r="H8228" s="34"/>
      <c r="I8228" s="34"/>
      <c r="J8228" s="34"/>
    </row>
    <row r="8229" spans="1:10" x14ac:dyDescent="0.35">
      <c r="A8229" t="str">
        <f t="shared" si="129"/>
        <v/>
      </c>
      <c r="B8229" s="35"/>
      <c r="C8229" s="27"/>
      <c r="D8229" s="27"/>
      <c r="E8229" s="27"/>
      <c r="F8229" s="28"/>
      <c r="G8229" s="29"/>
      <c r="H8229" s="30"/>
      <c r="I8229" s="30"/>
      <c r="J8229" s="30"/>
    </row>
    <row r="8230" spans="1:10" x14ac:dyDescent="0.35">
      <c r="A8230" t="str">
        <f t="shared" si="129"/>
        <v/>
      </c>
      <c r="B8230" s="36"/>
      <c r="C8230" s="31"/>
      <c r="D8230" s="31"/>
      <c r="E8230" s="31"/>
      <c r="F8230" s="32"/>
      <c r="G8230" s="33"/>
      <c r="H8230" s="34"/>
      <c r="I8230" s="34"/>
      <c r="J8230" s="34"/>
    </row>
    <row r="8231" spans="1:10" x14ac:dyDescent="0.35">
      <c r="A8231" t="str">
        <f t="shared" si="129"/>
        <v/>
      </c>
      <c r="B8231" s="35"/>
      <c r="C8231" s="27"/>
      <c r="D8231" s="27"/>
      <c r="E8231" s="27"/>
      <c r="F8231" s="28"/>
      <c r="G8231" s="29"/>
      <c r="H8231" s="30"/>
      <c r="I8231" s="30"/>
      <c r="J8231" s="30"/>
    </row>
    <row r="8232" spans="1:10" x14ac:dyDescent="0.35">
      <c r="A8232" t="str">
        <f t="shared" si="129"/>
        <v/>
      </c>
      <c r="B8232" s="36"/>
      <c r="C8232" s="31"/>
      <c r="D8232" s="31"/>
      <c r="E8232" s="31"/>
      <c r="F8232" s="32"/>
      <c r="G8232" s="33"/>
      <c r="H8232" s="34"/>
      <c r="I8232" s="34"/>
      <c r="J8232" s="34"/>
    </row>
    <row r="8233" spans="1:10" x14ac:dyDescent="0.35">
      <c r="A8233" t="str">
        <f t="shared" si="129"/>
        <v/>
      </c>
      <c r="B8233" s="35"/>
      <c r="C8233" s="27"/>
      <c r="D8233" s="27"/>
      <c r="E8233" s="27"/>
      <c r="F8233" s="28"/>
      <c r="G8233" s="29"/>
      <c r="H8233" s="30"/>
      <c r="I8233" s="30"/>
      <c r="J8233" s="30"/>
    </row>
    <row r="8234" spans="1:10" x14ac:dyDescent="0.35">
      <c r="A8234" t="str">
        <f t="shared" si="129"/>
        <v/>
      </c>
      <c r="B8234" s="36"/>
      <c r="C8234" s="31"/>
      <c r="D8234" s="31"/>
      <c r="E8234" s="31"/>
      <c r="F8234" s="32"/>
      <c r="G8234" s="33"/>
      <c r="H8234" s="34"/>
      <c r="I8234" s="34"/>
      <c r="J8234" s="34"/>
    </row>
    <row r="8235" spans="1:10" x14ac:dyDescent="0.35">
      <c r="A8235" t="str">
        <f t="shared" si="129"/>
        <v/>
      </c>
      <c r="B8235" s="35"/>
      <c r="C8235" s="27"/>
      <c r="D8235" s="27"/>
      <c r="E8235" s="27"/>
      <c r="F8235" s="28"/>
      <c r="G8235" s="29"/>
      <c r="H8235" s="30"/>
      <c r="I8235" s="30"/>
      <c r="J8235" s="30"/>
    </row>
    <row r="8236" spans="1:10" x14ac:dyDescent="0.35">
      <c r="A8236" t="str">
        <f t="shared" si="129"/>
        <v/>
      </c>
      <c r="B8236" s="36"/>
      <c r="C8236" s="31"/>
      <c r="D8236" s="31"/>
      <c r="E8236" s="31"/>
      <c r="F8236" s="32"/>
      <c r="G8236" s="33"/>
      <c r="H8236" s="34"/>
      <c r="I8236" s="34"/>
      <c r="J8236" s="34"/>
    </row>
    <row r="8237" spans="1:10" x14ac:dyDescent="0.35">
      <c r="A8237" t="str">
        <f t="shared" si="129"/>
        <v/>
      </c>
      <c r="B8237" s="35"/>
      <c r="C8237" s="27"/>
      <c r="D8237" s="27"/>
      <c r="E8237" s="27"/>
      <c r="F8237" s="28"/>
      <c r="G8237" s="29"/>
      <c r="H8237" s="30"/>
      <c r="I8237" s="30"/>
      <c r="J8237" s="30"/>
    </row>
    <row r="8238" spans="1:10" x14ac:dyDescent="0.35">
      <c r="A8238" t="str">
        <f t="shared" si="129"/>
        <v/>
      </c>
      <c r="B8238" s="36"/>
      <c r="C8238" s="31"/>
      <c r="D8238" s="31"/>
      <c r="E8238" s="31"/>
      <c r="F8238" s="32"/>
      <c r="G8238" s="33"/>
      <c r="H8238" s="34"/>
      <c r="I8238" s="34"/>
      <c r="J8238" s="34"/>
    </row>
    <row r="8239" spans="1:10" x14ac:dyDescent="0.35">
      <c r="A8239" t="str">
        <f t="shared" si="129"/>
        <v/>
      </c>
      <c r="B8239" s="35"/>
      <c r="C8239" s="27"/>
      <c r="D8239" s="27"/>
      <c r="E8239" s="27"/>
      <c r="F8239" s="28"/>
      <c r="G8239" s="29"/>
      <c r="H8239" s="30"/>
      <c r="I8239" s="30"/>
      <c r="J8239" s="30"/>
    </row>
    <row r="8240" spans="1:10" x14ac:dyDescent="0.35">
      <c r="A8240" t="str">
        <f t="shared" si="129"/>
        <v/>
      </c>
      <c r="B8240" s="36"/>
      <c r="C8240" s="31"/>
      <c r="D8240" s="31"/>
      <c r="E8240" s="31"/>
      <c r="F8240" s="32"/>
      <c r="G8240" s="33"/>
      <c r="H8240" s="34"/>
      <c r="I8240" s="34"/>
      <c r="J8240" s="34"/>
    </row>
    <row r="8241" spans="1:10" x14ac:dyDescent="0.35">
      <c r="A8241" t="str">
        <f t="shared" si="129"/>
        <v/>
      </c>
      <c r="B8241" s="35"/>
      <c r="C8241" s="27"/>
      <c r="D8241" s="27"/>
      <c r="E8241" s="27"/>
      <c r="F8241" s="28"/>
      <c r="G8241" s="29"/>
      <c r="H8241" s="30"/>
      <c r="I8241" s="30"/>
      <c r="J8241" s="30"/>
    </row>
    <row r="8242" spans="1:10" x14ac:dyDescent="0.35">
      <c r="A8242" t="str">
        <f t="shared" si="129"/>
        <v/>
      </c>
      <c r="B8242" s="36"/>
      <c r="C8242" s="31"/>
      <c r="D8242" s="31"/>
      <c r="E8242" s="31"/>
      <c r="F8242" s="32"/>
      <c r="G8242" s="33"/>
      <c r="H8242" s="34"/>
      <c r="I8242" s="34"/>
      <c r="J8242" s="34"/>
    </row>
    <row r="8243" spans="1:10" x14ac:dyDescent="0.35">
      <c r="A8243" t="str">
        <f t="shared" si="129"/>
        <v/>
      </c>
      <c r="B8243" s="35"/>
      <c r="C8243" s="27"/>
      <c r="D8243" s="27"/>
      <c r="E8243" s="27"/>
      <c r="F8243" s="28"/>
      <c r="G8243" s="29"/>
      <c r="H8243" s="30"/>
      <c r="I8243" s="30"/>
      <c r="J8243" s="30"/>
    </row>
    <row r="8244" spans="1:10" x14ac:dyDescent="0.35">
      <c r="A8244" t="str">
        <f t="shared" si="129"/>
        <v/>
      </c>
      <c r="B8244" s="36"/>
      <c r="C8244" s="31"/>
      <c r="D8244" s="31"/>
      <c r="E8244" s="31"/>
      <c r="F8244" s="32"/>
      <c r="G8244" s="33"/>
      <c r="H8244" s="34"/>
      <c r="I8244" s="34"/>
      <c r="J8244" s="34"/>
    </row>
    <row r="8245" spans="1:10" x14ac:dyDescent="0.35">
      <c r="A8245" t="str">
        <f t="shared" si="129"/>
        <v/>
      </c>
      <c r="B8245" s="35"/>
      <c r="C8245" s="27"/>
      <c r="D8245" s="27"/>
      <c r="E8245" s="27"/>
      <c r="F8245" s="28"/>
      <c r="G8245" s="29"/>
      <c r="H8245" s="30"/>
      <c r="I8245" s="30"/>
      <c r="J8245" s="30"/>
    </row>
    <row r="8246" spans="1:10" x14ac:dyDescent="0.35">
      <c r="A8246" t="str">
        <f t="shared" si="129"/>
        <v/>
      </c>
      <c r="B8246" s="36"/>
      <c r="C8246" s="31"/>
      <c r="D8246" s="31"/>
      <c r="E8246" s="31"/>
      <c r="F8246" s="32"/>
      <c r="G8246" s="33"/>
      <c r="H8246" s="34"/>
      <c r="I8246" s="34"/>
      <c r="J8246" s="34"/>
    </row>
    <row r="8247" spans="1:10" x14ac:dyDescent="0.35">
      <c r="A8247" t="str">
        <f t="shared" si="129"/>
        <v/>
      </c>
      <c r="B8247" s="35"/>
      <c r="C8247" s="27"/>
      <c r="D8247" s="27"/>
      <c r="E8247" s="27"/>
      <c r="F8247" s="28"/>
      <c r="G8247" s="29"/>
      <c r="H8247" s="30"/>
      <c r="I8247" s="30"/>
      <c r="J8247" s="30"/>
    </row>
    <row r="8248" spans="1:10" x14ac:dyDescent="0.35">
      <c r="A8248" t="str">
        <f t="shared" si="129"/>
        <v/>
      </c>
      <c r="B8248" s="36"/>
      <c r="C8248" s="31"/>
      <c r="D8248" s="31"/>
      <c r="E8248" s="31"/>
      <c r="F8248" s="32"/>
      <c r="G8248" s="33"/>
      <c r="H8248" s="34"/>
      <c r="I8248" s="34"/>
      <c r="J8248" s="34"/>
    </row>
    <row r="8249" spans="1:10" x14ac:dyDescent="0.35">
      <c r="A8249" t="str">
        <f t="shared" si="129"/>
        <v/>
      </c>
      <c r="B8249" s="35"/>
      <c r="C8249" s="27"/>
      <c r="D8249" s="27"/>
      <c r="E8249" s="27"/>
      <c r="F8249" s="28"/>
      <c r="G8249" s="29"/>
      <c r="H8249" s="30"/>
      <c r="I8249" s="30"/>
      <c r="J8249" s="30"/>
    </row>
    <row r="8250" spans="1:10" x14ac:dyDescent="0.35">
      <c r="A8250" t="str">
        <f t="shared" si="129"/>
        <v/>
      </c>
      <c r="B8250" s="36"/>
      <c r="C8250" s="31"/>
      <c r="D8250" s="31"/>
      <c r="E8250" s="31"/>
      <c r="F8250" s="32"/>
      <c r="G8250" s="33"/>
      <c r="H8250" s="34"/>
      <c r="I8250" s="34"/>
      <c r="J8250" s="34"/>
    </row>
    <row r="8251" spans="1:10" x14ac:dyDescent="0.35">
      <c r="A8251" t="str">
        <f t="shared" si="129"/>
        <v/>
      </c>
      <c r="B8251" s="35"/>
      <c r="C8251" s="27"/>
      <c r="D8251" s="27"/>
      <c r="E8251" s="27"/>
      <c r="F8251" s="28"/>
      <c r="G8251" s="29"/>
      <c r="H8251" s="30"/>
      <c r="I8251" s="30"/>
      <c r="J8251" s="30"/>
    </row>
    <row r="8252" spans="1:10" x14ac:dyDescent="0.35">
      <c r="A8252" t="str">
        <f t="shared" si="129"/>
        <v/>
      </c>
      <c r="B8252" s="36"/>
      <c r="C8252" s="31"/>
      <c r="D8252" s="31"/>
      <c r="E8252" s="31"/>
      <c r="F8252" s="32"/>
      <c r="G8252" s="33"/>
      <c r="H8252" s="34"/>
      <c r="I8252" s="34"/>
      <c r="J8252" s="34"/>
    </row>
    <row r="8253" spans="1:10" x14ac:dyDescent="0.35">
      <c r="A8253" t="str">
        <f t="shared" si="129"/>
        <v/>
      </c>
      <c r="B8253" s="35"/>
      <c r="C8253" s="27"/>
      <c r="D8253" s="27"/>
      <c r="E8253" s="27"/>
      <c r="F8253" s="28"/>
      <c r="G8253" s="29"/>
      <c r="H8253" s="30"/>
      <c r="I8253" s="30"/>
      <c r="J8253" s="30"/>
    </row>
    <row r="8254" spans="1:10" x14ac:dyDescent="0.35">
      <c r="A8254" t="str">
        <f t="shared" si="129"/>
        <v/>
      </c>
      <c r="B8254" s="36"/>
      <c r="C8254" s="31"/>
      <c r="D8254" s="31"/>
      <c r="E8254" s="31"/>
      <c r="F8254" s="32"/>
      <c r="G8254" s="33"/>
      <c r="H8254" s="34"/>
      <c r="I8254" s="34"/>
      <c r="J8254" s="34"/>
    </row>
    <row r="8255" spans="1:10" x14ac:dyDescent="0.35">
      <c r="A8255" t="str">
        <f t="shared" si="129"/>
        <v/>
      </c>
      <c r="B8255" s="35"/>
      <c r="C8255" s="27"/>
      <c r="D8255" s="27"/>
      <c r="E8255" s="27"/>
      <c r="F8255" s="28"/>
      <c r="G8255" s="29"/>
      <c r="H8255" s="30"/>
      <c r="I8255" s="30"/>
      <c r="J8255" s="30"/>
    </row>
    <row r="8256" spans="1:10" x14ac:dyDescent="0.35">
      <c r="A8256" t="str">
        <f t="shared" si="129"/>
        <v/>
      </c>
      <c r="B8256" s="36"/>
      <c r="C8256" s="31"/>
      <c r="D8256" s="31"/>
      <c r="E8256" s="31"/>
      <c r="F8256" s="32"/>
      <c r="G8256" s="33"/>
      <c r="H8256" s="34"/>
      <c r="I8256" s="34"/>
      <c r="J8256" s="34"/>
    </row>
    <row r="8257" spans="1:10" x14ac:dyDescent="0.35">
      <c r="A8257" t="str">
        <f t="shared" si="129"/>
        <v/>
      </c>
      <c r="B8257" s="35"/>
      <c r="C8257" s="27"/>
      <c r="D8257" s="27"/>
      <c r="E8257" s="27"/>
      <c r="F8257" s="28"/>
      <c r="G8257" s="29"/>
      <c r="H8257" s="30"/>
      <c r="I8257" s="30"/>
      <c r="J8257" s="30"/>
    </row>
    <row r="8258" spans="1:10" x14ac:dyDescent="0.35">
      <c r="A8258" t="str">
        <f t="shared" si="129"/>
        <v/>
      </c>
      <c r="B8258" s="36"/>
      <c r="C8258" s="31"/>
      <c r="D8258" s="31"/>
      <c r="E8258" s="31"/>
      <c r="F8258" s="32"/>
      <c r="G8258" s="33"/>
      <c r="H8258" s="34"/>
      <c r="I8258" s="34"/>
      <c r="J8258" s="34"/>
    </row>
    <row r="8259" spans="1:10" x14ac:dyDescent="0.35">
      <c r="A8259" t="str">
        <f t="shared" si="129"/>
        <v/>
      </c>
      <c r="B8259" s="35"/>
      <c r="C8259" s="27"/>
      <c r="D8259" s="27"/>
      <c r="E8259" s="27"/>
      <c r="F8259" s="28"/>
      <c r="G8259" s="29"/>
      <c r="H8259" s="30"/>
      <c r="I8259" s="30"/>
      <c r="J8259" s="30"/>
    </row>
    <row r="8260" spans="1:10" x14ac:dyDescent="0.35">
      <c r="A8260" t="str">
        <f t="shared" si="129"/>
        <v/>
      </c>
      <c r="B8260" s="36"/>
      <c r="C8260" s="31"/>
      <c r="D8260" s="31"/>
      <c r="E8260" s="31"/>
      <c r="F8260" s="32"/>
      <c r="G8260" s="33"/>
      <c r="H8260" s="34"/>
      <c r="I8260" s="34"/>
      <c r="J8260" s="34"/>
    </row>
    <row r="8261" spans="1:10" x14ac:dyDescent="0.35">
      <c r="A8261" t="str">
        <f t="shared" si="129"/>
        <v/>
      </c>
      <c r="B8261" s="35"/>
      <c r="C8261" s="27"/>
      <c r="D8261" s="27"/>
      <c r="E8261" s="27"/>
      <c r="F8261" s="28"/>
      <c r="G8261" s="29"/>
      <c r="H8261" s="30"/>
      <c r="I8261" s="30"/>
      <c r="J8261" s="30"/>
    </row>
    <row r="8262" spans="1:10" x14ac:dyDescent="0.35">
      <c r="A8262" t="str">
        <f t="shared" si="129"/>
        <v/>
      </c>
      <c r="B8262" s="36"/>
      <c r="C8262" s="31"/>
      <c r="D8262" s="31"/>
      <c r="E8262" s="31"/>
      <c r="F8262" s="32"/>
      <c r="G8262" s="33"/>
      <c r="H8262" s="34"/>
      <c r="I8262" s="34"/>
      <c r="J8262" s="34"/>
    </row>
    <row r="8263" spans="1:10" x14ac:dyDescent="0.35">
      <c r="A8263" t="str">
        <f t="shared" si="129"/>
        <v/>
      </c>
      <c r="B8263" s="35"/>
      <c r="C8263" s="27"/>
      <c r="D8263" s="27"/>
      <c r="E8263" s="27"/>
      <c r="F8263" s="28"/>
      <c r="G8263" s="29"/>
      <c r="H8263" s="30"/>
      <c r="I8263" s="30"/>
      <c r="J8263" s="30"/>
    </row>
    <row r="8264" spans="1:10" x14ac:dyDescent="0.35">
      <c r="A8264" t="str">
        <f t="shared" si="129"/>
        <v/>
      </c>
      <c r="B8264" s="36"/>
      <c r="C8264" s="31"/>
      <c r="D8264" s="31"/>
      <c r="E8264" s="31"/>
      <c r="F8264" s="32"/>
      <c r="G8264" s="33"/>
      <c r="H8264" s="34"/>
      <c r="I8264" s="34"/>
      <c r="J8264" s="34"/>
    </row>
    <row r="8265" spans="1:10" x14ac:dyDescent="0.35">
      <c r="A8265" t="str">
        <f t="shared" si="129"/>
        <v/>
      </c>
      <c r="B8265" s="35"/>
      <c r="C8265" s="27"/>
      <c r="D8265" s="27"/>
      <c r="E8265" s="27"/>
      <c r="F8265" s="28"/>
      <c r="G8265" s="29"/>
      <c r="H8265" s="30"/>
      <c r="I8265" s="30"/>
      <c r="J8265" s="30"/>
    </row>
    <row r="8266" spans="1:10" x14ac:dyDescent="0.35">
      <c r="A8266" t="str">
        <f t="shared" si="129"/>
        <v/>
      </c>
      <c r="B8266" s="36"/>
      <c r="C8266" s="31"/>
      <c r="D8266" s="31"/>
      <c r="E8266" s="31"/>
      <c r="F8266" s="32"/>
      <c r="G8266" s="33"/>
      <c r="H8266" s="34"/>
      <c r="I8266" s="34"/>
      <c r="J8266" s="34"/>
    </row>
    <row r="8267" spans="1:10" x14ac:dyDescent="0.35">
      <c r="A8267" t="str">
        <f t="shared" si="129"/>
        <v/>
      </c>
      <c r="B8267" s="35"/>
      <c r="C8267" s="27"/>
      <c r="D8267" s="27"/>
      <c r="E8267" s="27"/>
      <c r="F8267" s="28"/>
      <c r="G8267" s="29"/>
      <c r="H8267" s="30"/>
      <c r="I8267" s="30"/>
      <c r="J8267" s="30"/>
    </row>
    <row r="8268" spans="1:10" x14ac:dyDescent="0.35">
      <c r="A8268" t="str">
        <f t="shared" si="129"/>
        <v/>
      </c>
      <c r="B8268" s="36"/>
      <c r="C8268" s="31"/>
      <c r="D8268" s="31"/>
      <c r="E8268" s="31"/>
      <c r="F8268" s="32"/>
      <c r="G8268" s="33"/>
      <c r="H8268" s="34"/>
      <c r="I8268" s="34"/>
      <c r="J8268" s="34"/>
    </row>
    <row r="8269" spans="1:10" x14ac:dyDescent="0.35">
      <c r="A8269" t="str">
        <f t="shared" si="129"/>
        <v/>
      </c>
      <c r="B8269" s="35"/>
      <c r="C8269" s="27"/>
      <c r="D8269" s="27"/>
      <c r="E8269" s="27"/>
      <c r="F8269" s="28"/>
      <c r="G8269" s="29"/>
      <c r="H8269" s="30"/>
      <c r="I8269" s="30"/>
      <c r="J8269" s="30"/>
    </row>
    <row r="8270" spans="1:10" x14ac:dyDescent="0.35">
      <c r="A8270" t="str">
        <f t="shared" si="129"/>
        <v/>
      </c>
      <c r="B8270" s="36"/>
      <c r="C8270" s="31"/>
      <c r="D8270" s="31"/>
      <c r="E8270" s="31"/>
      <c r="F8270" s="32"/>
      <c r="G8270" s="33"/>
      <c r="H8270" s="34"/>
      <c r="I8270" s="34"/>
      <c r="J8270" s="34"/>
    </row>
    <row r="8271" spans="1:10" x14ac:dyDescent="0.35">
      <c r="A8271" t="str">
        <f t="shared" si="129"/>
        <v/>
      </c>
      <c r="B8271" s="35"/>
      <c r="C8271" s="27"/>
      <c r="D8271" s="27"/>
      <c r="E8271" s="27"/>
      <c r="F8271" s="28"/>
      <c r="G8271" s="29"/>
      <c r="H8271" s="30"/>
      <c r="I8271" s="30"/>
      <c r="J8271" s="30"/>
    </row>
    <row r="8272" spans="1:10" x14ac:dyDescent="0.35">
      <c r="A8272" t="str">
        <f t="shared" si="129"/>
        <v/>
      </c>
      <c r="B8272" s="36"/>
      <c r="C8272" s="31"/>
      <c r="D8272" s="31"/>
      <c r="E8272" s="31"/>
      <c r="F8272" s="32"/>
      <c r="G8272" s="33"/>
      <c r="H8272" s="34"/>
      <c r="I8272" s="34"/>
      <c r="J8272" s="34"/>
    </row>
    <row r="8273" spans="1:10" x14ac:dyDescent="0.35">
      <c r="A8273" t="str">
        <f t="shared" si="129"/>
        <v/>
      </c>
      <c r="B8273" s="35"/>
      <c r="C8273" s="27"/>
      <c r="D8273" s="27"/>
      <c r="E8273" s="27"/>
      <c r="F8273" s="28"/>
      <c r="G8273" s="29"/>
      <c r="H8273" s="30"/>
      <c r="I8273" s="30"/>
      <c r="J8273" s="30"/>
    </row>
    <row r="8274" spans="1:10" x14ac:dyDescent="0.35">
      <c r="A8274" t="str">
        <f t="shared" si="129"/>
        <v/>
      </c>
      <c r="B8274" s="36"/>
      <c r="C8274" s="31"/>
      <c r="D8274" s="31"/>
      <c r="E8274" s="31"/>
      <c r="F8274" s="32"/>
      <c r="G8274" s="33"/>
      <c r="H8274" s="34"/>
      <c r="I8274" s="34"/>
      <c r="J8274" s="34"/>
    </row>
    <row r="8275" spans="1:10" x14ac:dyDescent="0.35">
      <c r="A8275" t="str">
        <f t="shared" ref="A8275:A8338" si="130">CONCATENATE(B8275,C8275,D8275,E8275)</f>
        <v/>
      </c>
      <c r="B8275" s="35"/>
      <c r="C8275" s="27"/>
      <c r="D8275" s="27"/>
      <c r="E8275" s="27"/>
      <c r="F8275" s="28"/>
      <c r="G8275" s="29"/>
      <c r="H8275" s="30"/>
      <c r="I8275" s="30"/>
      <c r="J8275" s="30"/>
    </row>
    <row r="8276" spans="1:10" x14ac:dyDescent="0.35">
      <c r="A8276" t="str">
        <f t="shared" si="130"/>
        <v/>
      </c>
      <c r="B8276" s="36"/>
      <c r="C8276" s="31"/>
      <c r="D8276" s="31"/>
      <c r="E8276" s="31"/>
      <c r="F8276" s="32"/>
      <c r="G8276" s="33"/>
      <c r="H8276" s="34"/>
      <c r="I8276" s="34"/>
      <c r="J8276" s="34"/>
    </row>
    <row r="8277" spans="1:10" x14ac:dyDescent="0.35">
      <c r="A8277" t="str">
        <f t="shared" si="130"/>
        <v/>
      </c>
      <c r="B8277" s="35"/>
      <c r="C8277" s="27"/>
      <c r="D8277" s="27"/>
      <c r="E8277" s="27"/>
      <c r="F8277" s="28"/>
      <c r="G8277" s="29"/>
      <c r="H8277" s="30"/>
      <c r="I8277" s="30"/>
      <c r="J8277" s="30"/>
    </row>
    <row r="8278" spans="1:10" x14ac:dyDescent="0.35">
      <c r="A8278" t="str">
        <f t="shared" si="130"/>
        <v/>
      </c>
      <c r="B8278" s="36"/>
      <c r="C8278" s="31"/>
      <c r="D8278" s="31"/>
      <c r="E8278" s="31"/>
      <c r="F8278" s="32"/>
      <c r="G8278" s="33"/>
      <c r="H8278" s="34"/>
      <c r="I8278" s="34"/>
      <c r="J8278" s="34"/>
    </row>
    <row r="8279" spans="1:10" x14ac:dyDescent="0.35">
      <c r="A8279" t="str">
        <f t="shared" si="130"/>
        <v/>
      </c>
      <c r="B8279" s="35"/>
      <c r="C8279" s="27"/>
      <c r="D8279" s="27"/>
      <c r="E8279" s="27"/>
      <c r="F8279" s="28"/>
      <c r="G8279" s="29"/>
      <c r="H8279" s="30"/>
      <c r="I8279" s="30"/>
      <c r="J8279" s="30"/>
    </row>
    <row r="8280" spans="1:10" x14ac:dyDescent="0.35">
      <c r="A8280" t="str">
        <f t="shared" si="130"/>
        <v/>
      </c>
      <c r="B8280" s="36"/>
      <c r="C8280" s="31"/>
      <c r="D8280" s="31"/>
      <c r="E8280" s="31"/>
      <c r="F8280" s="32"/>
      <c r="G8280" s="33"/>
      <c r="H8280" s="34"/>
      <c r="I8280" s="34"/>
      <c r="J8280" s="34"/>
    </row>
    <row r="8281" spans="1:10" x14ac:dyDescent="0.35">
      <c r="A8281" t="str">
        <f t="shared" si="130"/>
        <v/>
      </c>
      <c r="B8281" s="35"/>
      <c r="C8281" s="27"/>
      <c r="D8281" s="27"/>
      <c r="E8281" s="27"/>
      <c r="F8281" s="28"/>
      <c r="G8281" s="29"/>
      <c r="H8281" s="30"/>
      <c r="I8281" s="30"/>
      <c r="J8281" s="30"/>
    </row>
    <row r="8282" spans="1:10" x14ac:dyDescent="0.35">
      <c r="A8282" t="str">
        <f t="shared" si="130"/>
        <v/>
      </c>
      <c r="B8282" s="36"/>
      <c r="C8282" s="31"/>
      <c r="D8282" s="31"/>
      <c r="E8282" s="31"/>
      <c r="F8282" s="32"/>
      <c r="G8282" s="33"/>
      <c r="H8282" s="34"/>
      <c r="I8282" s="34"/>
      <c r="J8282" s="34"/>
    </row>
    <row r="8283" spans="1:10" x14ac:dyDescent="0.35">
      <c r="A8283" t="str">
        <f t="shared" si="130"/>
        <v/>
      </c>
      <c r="B8283" s="35"/>
      <c r="C8283" s="27"/>
      <c r="D8283" s="27"/>
      <c r="E8283" s="27"/>
      <c r="F8283" s="28"/>
      <c r="G8283" s="29"/>
      <c r="H8283" s="30"/>
      <c r="I8283" s="30"/>
      <c r="J8283" s="30"/>
    </row>
    <row r="8284" spans="1:10" x14ac:dyDescent="0.35">
      <c r="A8284" t="str">
        <f t="shared" si="130"/>
        <v/>
      </c>
      <c r="B8284" s="36"/>
      <c r="C8284" s="31"/>
      <c r="D8284" s="31"/>
      <c r="E8284" s="31"/>
      <c r="F8284" s="32"/>
      <c r="G8284" s="33"/>
      <c r="H8284" s="34"/>
      <c r="I8284" s="34"/>
      <c r="J8284" s="34"/>
    </row>
    <row r="8285" spans="1:10" x14ac:dyDescent="0.35">
      <c r="A8285" t="str">
        <f t="shared" si="130"/>
        <v/>
      </c>
      <c r="B8285" s="35"/>
      <c r="C8285" s="27"/>
      <c r="D8285" s="27"/>
      <c r="E8285" s="27"/>
      <c r="F8285" s="28"/>
      <c r="G8285" s="29"/>
      <c r="H8285" s="30"/>
      <c r="I8285" s="30"/>
      <c r="J8285" s="30"/>
    </row>
    <row r="8286" spans="1:10" x14ac:dyDescent="0.35">
      <c r="A8286" t="str">
        <f t="shared" si="130"/>
        <v/>
      </c>
      <c r="B8286" s="36"/>
      <c r="C8286" s="31"/>
      <c r="D8286" s="31"/>
      <c r="E8286" s="31"/>
      <c r="F8286" s="32"/>
      <c r="G8286" s="33"/>
      <c r="H8286" s="34"/>
      <c r="I8286" s="34"/>
      <c r="J8286" s="34"/>
    </row>
    <row r="8287" spans="1:10" x14ac:dyDescent="0.35">
      <c r="A8287" t="str">
        <f t="shared" si="130"/>
        <v/>
      </c>
      <c r="B8287" s="35"/>
      <c r="C8287" s="27"/>
      <c r="D8287" s="27"/>
      <c r="E8287" s="27"/>
      <c r="F8287" s="28"/>
      <c r="G8287" s="29"/>
      <c r="H8287" s="30"/>
      <c r="I8287" s="30"/>
      <c r="J8287" s="30"/>
    </row>
    <row r="8288" spans="1:10" x14ac:dyDescent="0.35">
      <c r="A8288" t="str">
        <f t="shared" si="130"/>
        <v/>
      </c>
      <c r="B8288" s="36"/>
      <c r="C8288" s="31"/>
      <c r="D8288" s="31"/>
      <c r="E8288" s="31"/>
      <c r="F8288" s="32"/>
      <c r="G8288" s="33"/>
      <c r="H8288" s="34"/>
      <c r="I8288" s="34"/>
      <c r="J8288" s="34"/>
    </row>
    <row r="8289" spans="1:10" x14ac:dyDescent="0.35">
      <c r="A8289" t="str">
        <f t="shared" si="130"/>
        <v/>
      </c>
      <c r="B8289" s="35"/>
      <c r="C8289" s="27"/>
      <c r="D8289" s="27"/>
      <c r="E8289" s="27"/>
      <c r="F8289" s="28"/>
      <c r="G8289" s="29"/>
      <c r="H8289" s="30"/>
      <c r="I8289" s="30"/>
      <c r="J8289" s="30"/>
    </row>
    <row r="8290" spans="1:10" x14ac:dyDescent="0.35">
      <c r="A8290" t="str">
        <f t="shared" si="130"/>
        <v/>
      </c>
      <c r="B8290" s="36"/>
      <c r="C8290" s="31"/>
      <c r="D8290" s="31"/>
      <c r="E8290" s="31"/>
      <c r="F8290" s="32"/>
      <c r="G8290" s="33"/>
      <c r="H8290" s="34"/>
      <c r="I8290" s="34"/>
      <c r="J8290" s="34"/>
    </row>
    <row r="8291" spans="1:10" x14ac:dyDescent="0.35">
      <c r="A8291" t="str">
        <f t="shared" si="130"/>
        <v/>
      </c>
      <c r="B8291" s="35"/>
      <c r="C8291" s="27"/>
      <c r="D8291" s="27"/>
      <c r="E8291" s="27"/>
      <c r="F8291" s="28"/>
      <c r="G8291" s="29"/>
      <c r="H8291" s="30"/>
      <c r="I8291" s="30"/>
      <c r="J8291" s="30"/>
    </row>
    <row r="8292" spans="1:10" x14ac:dyDescent="0.35">
      <c r="A8292" t="str">
        <f t="shared" si="130"/>
        <v/>
      </c>
      <c r="B8292" s="36"/>
      <c r="C8292" s="31"/>
      <c r="D8292" s="31"/>
      <c r="E8292" s="31"/>
      <c r="F8292" s="32"/>
      <c r="G8292" s="33"/>
      <c r="H8292" s="34"/>
      <c r="I8292" s="34"/>
      <c r="J8292" s="34"/>
    </row>
    <row r="8293" spans="1:10" x14ac:dyDescent="0.35">
      <c r="A8293" t="str">
        <f t="shared" si="130"/>
        <v/>
      </c>
      <c r="B8293" s="35"/>
      <c r="C8293" s="27"/>
      <c r="D8293" s="27"/>
      <c r="E8293" s="27"/>
      <c r="F8293" s="28"/>
      <c r="G8293" s="29"/>
      <c r="H8293" s="30"/>
      <c r="I8293" s="30"/>
      <c r="J8293" s="30"/>
    </row>
    <row r="8294" spans="1:10" x14ac:dyDescent="0.35">
      <c r="A8294" t="str">
        <f t="shared" si="130"/>
        <v/>
      </c>
      <c r="B8294" s="36"/>
      <c r="C8294" s="31"/>
      <c r="D8294" s="31"/>
      <c r="E8294" s="31"/>
      <c r="F8294" s="32"/>
      <c r="G8294" s="33"/>
      <c r="H8294" s="34"/>
      <c r="I8294" s="34"/>
      <c r="J8294" s="34"/>
    </row>
    <row r="8295" spans="1:10" x14ac:dyDescent="0.35">
      <c r="A8295" t="str">
        <f t="shared" si="130"/>
        <v/>
      </c>
      <c r="B8295" s="35"/>
      <c r="C8295" s="27"/>
      <c r="D8295" s="27"/>
      <c r="E8295" s="27"/>
      <c r="F8295" s="28"/>
      <c r="G8295" s="29"/>
      <c r="H8295" s="30"/>
      <c r="I8295" s="30"/>
      <c r="J8295" s="30"/>
    </row>
    <row r="8296" spans="1:10" x14ac:dyDescent="0.35">
      <c r="A8296" t="str">
        <f t="shared" si="130"/>
        <v/>
      </c>
      <c r="B8296" s="36"/>
      <c r="C8296" s="31"/>
      <c r="D8296" s="31"/>
      <c r="E8296" s="31"/>
      <c r="F8296" s="32"/>
      <c r="G8296" s="33"/>
      <c r="H8296" s="34"/>
      <c r="I8296" s="34"/>
      <c r="J8296" s="34"/>
    </row>
    <row r="8297" spans="1:10" x14ac:dyDescent="0.35">
      <c r="A8297" t="str">
        <f t="shared" si="130"/>
        <v/>
      </c>
      <c r="B8297" s="35"/>
      <c r="C8297" s="27"/>
      <c r="D8297" s="27"/>
      <c r="E8297" s="27"/>
      <c r="F8297" s="28"/>
      <c r="G8297" s="29"/>
      <c r="H8297" s="30"/>
      <c r="I8297" s="30"/>
      <c r="J8297" s="30"/>
    </row>
    <row r="8298" spans="1:10" x14ac:dyDescent="0.35">
      <c r="A8298" t="str">
        <f t="shared" si="130"/>
        <v/>
      </c>
      <c r="B8298" s="36"/>
      <c r="C8298" s="31"/>
      <c r="D8298" s="31"/>
      <c r="E8298" s="31"/>
      <c r="F8298" s="32"/>
      <c r="G8298" s="33"/>
      <c r="H8298" s="34"/>
      <c r="I8298" s="34"/>
      <c r="J8298" s="34"/>
    </row>
    <row r="8299" spans="1:10" x14ac:dyDescent="0.35">
      <c r="A8299" t="str">
        <f t="shared" si="130"/>
        <v/>
      </c>
      <c r="B8299" s="35"/>
      <c r="C8299" s="27"/>
      <c r="D8299" s="27"/>
      <c r="E8299" s="27"/>
      <c r="F8299" s="28"/>
      <c r="G8299" s="29"/>
      <c r="H8299" s="30"/>
      <c r="I8299" s="30"/>
      <c r="J8299" s="30"/>
    </row>
    <row r="8300" spans="1:10" x14ac:dyDescent="0.35">
      <c r="A8300" t="str">
        <f t="shared" si="130"/>
        <v/>
      </c>
      <c r="B8300" s="36"/>
      <c r="C8300" s="31"/>
      <c r="D8300" s="31"/>
      <c r="E8300" s="31"/>
      <c r="F8300" s="32"/>
      <c r="G8300" s="33"/>
      <c r="H8300" s="34"/>
      <c r="I8300" s="34"/>
      <c r="J8300" s="34"/>
    </row>
    <row r="8301" spans="1:10" x14ac:dyDescent="0.35">
      <c r="A8301" t="str">
        <f t="shared" si="130"/>
        <v/>
      </c>
      <c r="B8301" s="35"/>
      <c r="C8301" s="27"/>
      <c r="D8301" s="27"/>
      <c r="E8301" s="27"/>
      <c r="F8301" s="28"/>
      <c r="G8301" s="29"/>
      <c r="H8301" s="30"/>
      <c r="I8301" s="30"/>
      <c r="J8301" s="30"/>
    </row>
    <row r="8302" spans="1:10" x14ac:dyDescent="0.35">
      <c r="A8302" t="str">
        <f t="shared" si="130"/>
        <v/>
      </c>
      <c r="B8302" s="36"/>
      <c r="C8302" s="31"/>
      <c r="D8302" s="31"/>
      <c r="E8302" s="31"/>
      <c r="F8302" s="32"/>
      <c r="G8302" s="33"/>
      <c r="H8302" s="34"/>
      <c r="I8302" s="34"/>
      <c r="J8302" s="34"/>
    </row>
    <row r="8303" spans="1:10" x14ac:dyDescent="0.35">
      <c r="A8303" t="str">
        <f t="shared" si="130"/>
        <v/>
      </c>
      <c r="B8303" s="35"/>
      <c r="C8303" s="27"/>
      <c r="D8303" s="27"/>
      <c r="E8303" s="27"/>
      <c r="F8303" s="28"/>
      <c r="G8303" s="29"/>
      <c r="H8303" s="30"/>
      <c r="I8303" s="30"/>
      <c r="J8303" s="30"/>
    </row>
    <row r="8304" spans="1:10" x14ac:dyDescent="0.35">
      <c r="A8304" t="str">
        <f t="shared" si="130"/>
        <v/>
      </c>
      <c r="B8304" s="36"/>
      <c r="C8304" s="31"/>
      <c r="D8304" s="31"/>
      <c r="E8304" s="31"/>
      <c r="F8304" s="32"/>
      <c r="G8304" s="33"/>
      <c r="H8304" s="34"/>
      <c r="I8304" s="34"/>
      <c r="J8304" s="34"/>
    </row>
    <row r="8305" spans="1:10" x14ac:dyDescent="0.35">
      <c r="A8305" t="str">
        <f t="shared" si="130"/>
        <v/>
      </c>
      <c r="B8305" s="35"/>
      <c r="C8305" s="27"/>
      <c r="D8305" s="27"/>
      <c r="E8305" s="27"/>
      <c r="F8305" s="28"/>
      <c r="G8305" s="29"/>
      <c r="H8305" s="30"/>
      <c r="I8305" s="30"/>
      <c r="J8305" s="30"/>
    </row>
    <row r="8306" spans="1:10" x14ac:dyDescent="0.35">
      <c r="A8306" t="str">
        <f t="shared" si="130"/>
        <v/>
      </c>
      <c r="B8306" s="36"/>
      <c r="C8306" s="31"/>
      <c r="D8306" s="31"/>
      <c r="E8306" s="31"/>
      <c r="F8306" s="32"/>
      <c r="G8306" s="33"/>
      <c r="H8306" s="34"/>
      <c r="I8306" s="34"/>
      <c r="J8306" s="34"/>
    </row>
    <row r="8307" spans="1:10" x14ac:dyDescent="0.35">
      <c r="A8307" t="str">
        <f t="shared" si="130"/>
        <v/>
      </c>
      <c r="B8307" s="35"/>
      <c r="C8307" s="27"/>
      <c r="D8307" s="27"/>
      <c r="E8307" s="27"/>
      <c r="F8307" s="28"/>
      <c r="G8307" s="29"/>
      <c r="H8307" s="30"/>
      <c r="I8307" s="30"/>
      <c r="J8307" s="30"/>
    </row>
    <row r="8308" spans="1:10" x14ac:dyDescent="0.35">
      <c r="A8308" t="str">
        <f t="shared" si="130"/>
        <v/>
      </c>
      <c r="B8308" s="36"/>
      <c r="C8308" s="31"/>
      <c r="D8308" s="31"/>
      <c r="E8308" s="31"/>
      <c r="F8308" s="32"/>
      <c r="G8308" s="33"/>
      <c r="H8308" s="34"/>
      <c r="I8308" s="34"/>
      <c r="J8308" s="34"/>
    </row>
    <row r="8309" spans="1:10" x14ac:dyDescent="0.35">
      <c r="A8309" t="str">
        <f t="shared" si="130"/>
        <v/>
      </c>
      <c r="B8309" s="35"/>
      <c r="C8309" s="27"/>
      <c r="D8309" s="27"/>
      <c r="E8309" s="27"/>
      <c r="F8309" s="28"/>
      <c r="G8309" s="29"/>
      <c r="H8309" s="30"/>
      <c r="I8309" s="30"/>
      <c r="J8309" s="30"/>
    </row>
    <row r="8310" spans="1:10" x14ac:dyDescent="0.35">
      <c r="A8310" t="str">
        <f t="shared" si="130"/>
        <v/>
      </c>
      <c r="B8310" s="36"/>
      <c r="C8310" s="31"/>
      <c r="D8310" s="31"/>
      <c r="E8310" s="31"/>
      <c r="F8310" s="32"/>
      <c r="G8310" s="33"/>
      <c r="H8310" s="34"/>
      <c r="I8310" s="34"/>
      <c r="J8310" s="34"/>
    </row>
    <row r="8311" spans="1:10" x14ac:dyDescent="0.35">
      <c r="A8311" t="str">
        <f t="shared" si="130"/>
        <v/>
      </c>
      <c r="B8311" s="35"/>
      <c r="C8311" s="27"/>
      <c r="D8311" s="27"/>
      <c r="E8311" s="27"/>
      <c r="F8311" s="28"/>
      <c r="G8311" s="29"/>
      <c r="H8311" s="30"/>
      <c r="I8311" s="30"/>
      <c r="J8311" s="30"/>
    </row>
    <row r="8312" spans="1:10" x14ac:dyDescent="0.35">
      <c r="A8312" t="str">
        <f t="shared" si="130"/>
        <v/>
      </c>
      <c r="B8312" s="36"/>
      <c r="C8312" s="31"/>
      <c r="D8312" s="31"/>
      <c r="E8312" s="31"/>
      <c r="F8312" s="32"/>
      <c r="G8312" s="33"/>
      <c r="H8312" s="34"/>
      <c r="I8312" s="34"/>
      <c r="J8312" s="34"/>
    </row>
    <row r="8313" spans="1:10" x14ac:dyDescent="0.35">
      <c r="A8313" t="str">
        <f t="shared" si="130"/>
        <v/>
      </c>
      <c r="B8313" s="35"/>
      <c r="C8313" s="27"/>
      <c r="D8313" s="27"/>
      <c r="E8313" s="27"/>
      <c r="F8313" s="28"/>
      <c r="G8313" s="29"/>
      <c r="H8313" s="30"/>
      <c r="I8313" s="30"/>
      <c r="J8313" s="30"/>
    </row>
    <row r="8314" spans="1:10" x14ac:dyDescent="0.35">
      <c r="A8314" t="str">
        <f t="shared" si="130"/>
        <v/>
      </c>
      <c r="B8314" s="36"/>
      <c r="C8314" s="31"/>
      <c r="D8314" s="31"/>
      <c r="E8314" s="31"/>
      <c r="F8314" s="32"/>
      <c r="G8314" s="33"/>
      <c r="H8314" s="34"/>
      <c r="I8314" s="34"/>
      <c r="J8314" s="34"/>
    </row>
    <row r="8315" spans="1:10" x14ac:dyDescent="0.35">
      <c r="A8315" t="str">
        <f t="shared" si="130"/>
        <v/>
      </c>
      <c r="B8315" s="35"/>
      <c r="C8315" s="27"/>
      <c r="D8315" s="27"/>
      <c r="E8315" s="27"/>
      <c r="F8315" s="28"/>
      <c r="G8315" s="29"/>
      <c r="H8315" s="30"/>
      <c r="I8315" s="30"/>
      <c r="J8315" s="30"/>
    </row>
    <row r="8316" spans="1:10" x14ac:dyDescent="0.35">
      <c r="A8316" t="str">
        <f t="shared" si="130"/>
        <v/>
      </c>
      <c r="B8316" s="36"/>
      <c r="C8316" s="31"/>
      <c r="D8316" s="31"/>
      <c r="E8316" s="31"/>
      <c r="F8316" s="32"/>
      <c r="G8316" s="33"/>
      <c r="H8316" s="34"/>
      <c r="I8316" s="34"/>
      <c r="J8316" s="34"/>
    </row>
    <row r="8317" spans="1:10" x14ac:dyDescent="0.35">
      <c r="A8317" t="str">
        <f t="shared" si="130"/>
        <v/>
      </c>
      <c r="B8317" s="35"/>
      <c r="C8317" s="27"/>
      <c r="D8317" s="27"/>
      <c r="E8317" s="27"/>
      <c r="F8317" s="28"/>
      <c r="G8317" s="29"/>
      <c r="H8317" s="30"/>
      <c r="I8317" s="30"/>
      <c r="J8317" s="30"/>
    </row>
    <row r="8318" spans="1:10" x14ac:dyDescent="0.35">
      <c r="A8318" t="str">
        <f t="shared" si="130"/>
        <v/>
      </c>
      <c r="B8318" s="36"/>
      <c r="C8318" s="31"/>
      <c r="D8318" s="31"/>
      <c r="E8318" s="31"/>
      <c r="F8318" s="32"/>
      <c r="G8318" s="33"/>
      <c r="H8318" s="34"/>
      <c r="I8318" s="34"/>
      <c r="J8318" s="34"/>
    </row>
    <row r="8319" spans="1:10" x14ac:dyDescent="0.35">
      <c r="A8319" t="str">
        <f t="shared" si="130"/>
        <v/>
      </c>
      <c r="B8319" s="35"/>
      <c r="C8319" s="27"/>
      <c r="D8319" s="27"/>
      <c r="E8319" s="27"/>
      <c r="F8319" s="28"/>
      <c r="G8319" s="29"/>
      <c r="H8319" s="30"/>
      <c r="I8319" s="30"/>
      <c r="J8319" s="30"/>
    </row>
    <row r="8320" spans="1:10" x14ac:dyDescent="0.35">
      <c r="A8320" t="str">
        <f t="shared" si="130"/>
        <v/>
      </c>
      <c r="B8320" s="36"/>
      <c r="C8320" s="31"/>
      <c r="D8320" s="31"/>
      <c r="E8320" s="31"/>
      <c r="F8320" s="32"/>
      <c r="G8320" s="33"/>
      <c r="H8320" s="34"/>
      <c r="I8320" s="34"/>
      <c r="J8320" s="34"/>
    </row>
    <row r="8321" spans="1:10" x14ac:dyDescent="0.35">
      <c r="A8321" t="str">
        <f t="shared" si="130"/>
        <v/>
      </c>
      <c r="B8321" s="35"/>
      <c r="C8321" s="27"/>
      <c r="D8321" s="27"/>
      <c r="E8321" s="27"/>
      <c r="F8321" s="28"/>
      <c r="G8321" s="29"/>
      <c r="H8321" s="30"/>
      <c r="I8321" s="30"/>
      <c r="J8321" s="30"/>
    </row>
    <row r="8322" spans="1:10" x14ac:dyDescent="0.35">
      <c r="A8322" t="str">
        <f t="shared" si="130"/>
        <v/>
      </c>
      <c r="B8322" s="36"/>
      <c r="C8322" s="31"/>
      <c r="D8322" s="31"/>
      <c r="E8322" s="31"/>
      <c r="F8322" s="32"/>
      <c r="G8322" s="33"/>
      <c r="H8322" s="34"/>
      <c r="I8322" s="34"/>
      <c r="J8322" s="34"/>
    </row>
    <row r="8323" spans="1:10" x14ac:dyDescent="0.35">
      <c r="A8323" t="str">
        <f t="shared" si="130"/>
        <v/>
      </c>
      <c r="B8323" s="35"/>
      <c r="C8323" s="27"/>
      <c r="D8323" s="27"/>
      <c r="E8323" s="27"/>
      <c r="F8323" s="28"/>
      <c r="G8323" s="29"/>
      <c r="H8323" s="30"/>
      <c r="I8323" s="30"/>
      <c r="J8323" s="30"/>
    </row>
    <row r="8324" spans="1:10" x14ac:dyDescent="0.35">
      <c r="A8324" t="str">
        <f t="shared" si="130"/>
        <v/>
      </c>
      <c r="B8324" s="36"/>
      <c r="C8324" s="31"/>
      <c r="D8324" s="31"/>
      <c r="E8324" s="31"/>
      <c r="F8324" s="32"/>
      <c r="G8324" s="33"/>
      <c r="H8324" s="34"/>
      <c r="I8324" s="34"/>
      <c r="J8324" s="34"/>
    </row>
    <row r="8325" spans="1:10" x14ac:dyDescent="0.35">
      <c r="A8325" t="str">
        <f t="shared" si="130"/>
        <v/>
      </c>
      <c r="B8325" s="35"/>
      <c r="C8325" s="27"/>
      <c r="D8325" s="27"/>
      <c r="E8325" s="27"/>
      <c r="F8325" s="28"/>
      <c r="G8325" s="29"/>
      <c r="H8325" s="30"/>
      <c r="I8325" s="30"/>
      <c r="J8325" s="30"/>
    </row>
    <row r="8326" spans="1:10" x14ac:dyDescent="0.35">
      <c r="A8326" t="str">
        <f t="shared" si="130"/>
        <v/>
      </c>
      <c r="B8326" s="36"/>
      <c r="C8326" s="31"/>
      <c r="D8326" s="31"/>
      <c r="E8326" s="31"/>
      <c r="F8326" s="32"/>
      <c r="G8326" s="33"/>
      <c r="H8326" s="34"/>
      <c r="I8326" s="34"/>
      <c r="J8326" s="34"/>
    </row>
    <row r="8327" spans="1:10" x14ac:dyDescent="0.35">
      <c r="A8327" t="str">
        <f t="shared" si="130"/>
        <v/>
      </c>
      <c r="B8327" s="35"/>
      <c r="C8327" s="27"/>
      <c r="D8327" s="27"/>
      <c r="E8327" s="27"/>
      <c r="F8327" s="28"/>
      <c r="G8327" s="29"/>
      <c r="H8327" s="30"/>
      <c r="I8327" s="30"/>
      <c r="J8327" s="30"/>
    </row>
    <row r="8328" spans="1:10" x14ac:dyDescent="0.35">
      <c r="A8328" t="str">
        <f t="shared" si="130"/>
        <v/>
      </c>
      <c r="B8328" s="36"/>
      <c r="C8328" s="31"/>
      <c r="D8328" s="31"/>
      <c r="E8328" s="31"/>
      <c r="F8328" s="32"/>
      <c r="G8328" s="33"/>
      <c r="H8328" s="34"/>
      <c r="I8328" s="34"/>
      <c r="J8328" s="34"/>
    </row>
    <row r="8329" spans="1:10" x14ac:dyDescent="0.35">
      <c r="A8329" t="str">
        <f t="shared" si="130"/>
        <v/>
      </c>
      <c r="B8329" s="35"/>
      <c r="C8329" s="27"/>
      <c r="D8329" s="27"/>
      <c r="E8329" s="27"/>
      <c r="F8329" s="28"/>
      <c r="G8329" s="29"/>
      <c r="H8329" s="30"/>
      <c r="I8329" s="30"/>
      <c r="J8329" s="30"/>
    </row>
    <row r="8330" spans="1:10" x14ac:dyDescent="0.35">
      <c r="A8330" t="str">
        <f t="shared" si="130"/>
        <v/>
      </c>
      <c r="B8330" s="36"/>
      <c r="C8330" s="31"/>
      <c r="D8330" s="31"/>
      <c r="E8330" s="31"/>
      <c r="F8330" s="32"/>
      <c r="G8330" s="33"/>
      <c r="H8330" s="34"/>
      <c r="I8330" s="34"/>
      <c r="J8330" s="34"/>
    </row>
    <row r="8331" spans="1:10" x14ac:dyDescent="0.35">
      <c r="A8331" t="str">
        <f t="shared" si="130"/>
        <v/>
      </c>
      <c r="B8331" s="35"/>
      <c r="C8331" s="27"/>
      <c r="D8331" s="27"/>
      <c r="E8331" s="27"/>
      <c r="F8331" s="28"/>
      <c r="G8331" s="29"/>
      <c r="H8331" s="30"/>
      <c r="I8331" s="30"/>
      <c r="J8331" s="30"/>
    </row>
    <row r="8332" spans="1:10" x14ac:dyDescent="0.35">
      <c r="A8332" t="str">
        <f t="shared" si="130"/>
        <v/>
      </c>
      <c r="B8332" s="36"/>
      <c r="C8332" s="31"/>
      <c r="D8332" s="31"/>
      <c r="E8332" s="31"/>
      <c r="F8332" s="32"/>
      <c r="G8332" s="33"/>
      <c r="H8332" s="34"/>
      <c r="I8332" s="34"/>
      <c r="J8332" s="34"/>
    </row>
    <row r="8333" spans="1:10" x14ac:dyDescent="0.35">
      <c r="A8333" t="str">
        <f t="shared" si="130"/>
        <v/>
      </c>
      <c r="B8333" s="35"/>
      <c r="C8333" s="27"/>
      <c r="D8333" s="27"/>
      <c r="E8333" s="27"/>
      <c r="F8333" s="28"/>
      <c r="G8333" s="29"/>
      <c r="H8333" s="30"/>
      <c r="I8333" s="30"/>
      <c r="J8333" s="30"/>
    </row>
    <row r="8334" spans="1:10" x14ac:dyDescent="0.35">
      <c r="A8334" t="str">
        <f t="shared" si="130"/>
        <v/>
      </c>
      <c r="B8334" s="36"/>
      <c r="C8334" s="31"/>
      <c r="D8334" s="31"/>
      <c r="E8334" s="31"/>
      <c r="F8334" s="32"/>
      <c r="G8334" s="33"/>
      <c r="H8334" s="34"/>
      <c r="I8334" s="34"/>
      <c r="J8334" s="34"/>
    </row>
    <row r="8335" spans="1:10" x14ac:dyDescent="0.35">
      <c r="A8335" t="str">
        <f t="shared" si="130"/>
        <v/>
      </c>
      <c r="B8335" s="35"/>
      <c r="C8335" s="27"/>
      <c r="D8335" s="27"/>
      <c r="E8335" s="27"/>
      <c r="F8335" s="28"/>
      <c r="G8335" s="29"/>
      <c r="H8335" s="30"/>
      <c r="I8335" s="30"/>
      <c r="J8335" s="30"/>
    </row>
    <row r="8336" spans="1:10" x14ac:dyDescent="0.35">
      <c r="A8336" t="str">
        <f t="shared" si="130"/>
        <v/>
      </c>
      <c r="B8336" s="36"/>
      <c r="C8336" s="31"/>
      <c r="D8336" s="31"/>
      <c r="E8336" s="31"/>
      <c r="F8336" s="32"/>
      <c r="G8336" s="33"/>
      <c r="H8336" s="34"/>
      <c r="I8336" s="34"/>
      <c r="J8336" s="34"/>
    </row>
    <row r="8337" spans="1:10" x14ac:dyDescent="0.35">
      <c r="A8337" t="str">
        <f t="shared" si="130"/>
        <v/>
      </c>
      <c r="B8337" s="35"/>
      <c r="C8337" s="27"/>
      <c r="D8337" s="27"/>
      <c r="E8337" s="27"/>
      <c r="F8337" s="28"/>
      <c r="G8337" s="29"/>
      <c r="H8337" s="30"/>
      <c r="I8337" s="30"/>
      <c r="J8337" s="30"/>
    </row>
    <row r="8338" spans="1:10" x14ac:dyDescent="0.35">
      <c r="A8338" t="str">
        <f t="shared" si="130"/>
        <v/>
      </c>
      <c r="B8338" s="36"/>
      <c r="C8338" s="31"/>
      <c r="D8338" s="31"/>
      <c r="E8338" s="31"/>
      <c r="F8338" s="32"/>
      <c r="G8338" s="33"/>
      <c r="H8338" s="34"/>
      <c r="I8338" s="34"/>
      <c r="J8338" s="34"/>
    </row>
    <row r="8339" spans="1:10" x14ac:dyDescent="0.35">
      <c r="A8339" t="str">
        <f t="shared" ref="A8339:A8402" si="131">CONCATENATE(B8339,C8339,D8339,E8339)</f>
        <v/>
      </c>
      <c r="B8339" s="35"/>
      <c r="C8339" s="27"/>
      <c r="D8339" s="27"/>
      <c r="E8339" s="27"/>
      <c r="F8339" s="28"/>
      <c r="G8339" s="29"/>
      <c r="H8339" s="30"/>
      <c r="I8339" s="30"/>
      <c r="J8339" s="30"/>
    </row>
    <row r="8340" spans="1:10" x14ac:dyDescent="0.35">
      <c r="A8340" t="str">
        <f t="shared" si="131"/>
        <v/>
      </c>
      <c r="B8340" s="36"/>
      <c r="C8340" s="31"/>
      <c r="D8340" s="31"/>
      <c r="E8340" s="31"/>
      <c r="F8340" s="32"/>
      <c r="G8340" s="33"/>
      <c r="H8340" s="34"/>
      <c r="I8340" s="34"/>
      <c r="J8340" s="34"/>
    </row>
    <row r="8341" spans="1:10" x14ac:dyDescent="0.35">
      <c r="A8341" t="str">
        <f t="shared" si="131"/>
        <v/>
      </c>
      <c r="B8341" s="35"/>
      <c r="C8341" s="27"/>
      <c r="D8341" s="27"/>
      <c r="E8341" s="27"/>
      <c r="F8341" s="28"/>
      <c r="G8341" s="29"/>
      <c r="H8341" s="30"/>
      <c r="I8341" s="30"/>
      <c r="J8341" s="30"/>
    </row>
    <row r="8342" spans="1:10" x14ac:dyDescent="0.35">
      <c r="A8342" t="str">
        <f t="shared" si="131"/>
        <v/>
      </c>
      <c r="B8342" s="36"/>
      <c r="C8342" s="31"/>
      <c r="D8342" s="31"/>
      <c r="E8342" s="31"/>
      <c r="F8342" s="32"/>
      <c r="G8342" s="33"/>
      <c r="H8342" s="34"/>
      <c r="I8342" s="34"/>
      <c r="J8342" s="34"/>
    </row>
    <row r="8343" spans="1:10" x14ac:dyDescent="0.35">
      <c r="A8343" t="str">
        <f t="shared" si="131"/>
        <v/>
      </c>
      <c r="B8343" s="35"/>
      <c r="C8343" s="27"/>
      <c r="D8343" s="27"/>
      <c r="E8343" s="27"/>
      <c r="F8343" s="28"/>
      <c r="G8343" s="29"/>
      <c r="H8343" s="30"/>
      <c r="I8343" s="30"/>
      <c r="J8343" s="30"/>
    </row>
    <row r="8344" spans="1:10" x14ac:dyDescent="0.35">
      <c r="A8344" t="str">
        <f t="shared" si="131"/>
        <v/>
      </c>
      <c r="B8344" s="36"/>
      <c r="C8344" s="31"/>
      <c r="D8344" s="31"/>
      <c r="E8344" s="31"/>
      <c r="F8344" s="32"/>
      <c r="G8344" s="33"/>
      <c r="H8344" s="34"/>
      <c r="I8344" s="34"/>
      <c r="J8344" s="34"/>
    </row>
    <row r="8345" spans="1:10" x14ac:dyDescent="0.35">
      <c r="A8345" t="str">
        <f t="shared" si="131"/>
        <v/>
      </c>
      <c r="B8345" s="35"/>
      <c r="C8345" s="27"/>
      <c r="D8345" s="27"/>
      <c r="E8345" s="27"/>
      <c r="F8345" s="28"/>
      <c r="G8345" s="29"/>
      <c r="H8345" s="30"/>
      <c r="I8345" s="30"/>
      <c r="J8345" s="30"/>
    </row>
    <row r="8346" spans="1:10" x14ac:dyDescent="0.35">
      <c r="A8346" t="str">
        <f t="shared" si="131"/>
        <v/>
      </c>
      <c r="B8346" s="36"/>
      <c r="C8346" s="31"/>
      <c r="D8346" s="31"/>
      <c r="E8346" s="31"/>
      <c r="F8346" s="32"/>
      <c r="G8346" s="33"/>
      <c r="H8346" s="34"/>
      <c r="I8346" s="34"/>
      <c r="J8346" s="34"/>
    </row>
    <row r="8347" spans="1:10" x14ac:dyDescent="0.35">
      <c r="A8347" t="str">
        <f t="shared" si="131"/>
        <v/>
      </c>
      <c r="B8347" s="35"/>
      <c r="C8347" s="27"/>
      <c r="D8347" s="27"/>
      <c r="E8347" s="27"/>
      <c r="F8347" s="28"/>
      <c r="G8347" s="29"/>
      <c r="H8347" s="30"/>
      <c r="I8347" s="30"/>
      <c r="J8347" s="30"/>
    </row>
    <row r="8348" spans="1:10" x14ac:dyDescent="0.35">
      <c r="A8348" t="str">
        <f t="shared" si="131"/>
        <v/>
      </c>
      <c r="B8348" s="36"/>
      <c r="C8348" s="31"/>
      <c r="D8348" s="31"/>
      <c r="E8348" s="31"/>
      <c r="F8348" s="32"/>
      <c r="G8348" s="33"/>
      <c r="H8348" s="34"/>
      <c r="I8348" s="34"/>
      <c r="J8348" s="34"/>
    </row>
    <row r="8349" spans="1:10" x14ac:dyDescent="0.35">
      <c r="A8349" t="str">
        <f t="shared" si="131"/>
        <v/>
      </c>
      <c r="B8349" s="35"/>
      <c r="C8349" s="27"/>
      <c r="D8349" s="27"/>
      <c r="E8349" s="27"/>
      <c r="F8349" s="28"/>
      <c r="G8349" s="29"/>
      <c r="H8349" s="30"/>
      <c r="I8349" s="30"/>
      <c r="J8349" s="30"/>
    </row>
    <row r="8350" spans="1:10" x14ac:dyDescent="0.35">
      <c r="A8350" t="str">
        <f t="shared" si="131"/>
        <v/>
      </c>
      <c r="B8350" s="36"/>
      <c r="C8350" s="31"/>
      <c r="D8350" s="31"/>
      <c r="E8350" s="31"/>
      <c r="F8350" s="32"/>
      <c r="G8350" s="33"/>
      <c r="H8350" s="34"/>
      <c r="I8350" s="34"/>
      <c r="J8350" s="34"/>
    </row>
    <row r="8351" spans="1:10" x14ac:dyDescent="0.35">
      <c r="A8351" t="str">
        <f t="shared" si="131"/>
        <v/>
      </c>
      <c r="B8351" s="35"/>
      <c r="C8351" s="27"/>
      <c r="D8351" s="27"/>
      <c r="E8351" s="27"/>
      <c r="F8351" s="28"/>
      <c r="G8351" s="29"/>
      <c r="H8351" s="30"/>
      <c r="I8351" s="30"/>
      <c r="J8351" s="30"/>
    </row>
    <row r="8352" spans="1:10" x14ac:dyDescent="0.35">
      <c r="A8352" t="str">
        <f t="shared" si="131"/>
        <v/>
      </c>
      <c r="B8352" s="36"/>
      <c r="C8352" s="31"/>
      <c r="D8352" s="31"/>
      <c r="E8352" s="31"/>
      <c r="F8352" s="32"/>
      <c r="G8352" s="33"/>
      <c r="H8352" s="34"/>
      <c r="I8352" s="34"/>
      <c r="J8352" s="34"/>
    </row>
    <row r="8353" spans="1:10" x14ac:dyDescent="0.35">
      <c r="A8353" t="str">
        <f t="shared" si="131"/>
        <v/>
      </c>
      <c r="B8353" s="35"/>
      <c r="C8353" s="27"/>
      <c r="D8353" s="27"/>
      <c r="E8353" s="27"/>
      <c r="F8353" s="28"/>
      <c r="G8353" s="29"/>
      <c r="H8353" s="30"/>
      <c r="I8353" s="30"/>
      <c r="J8353" s="30"/>
    </row>
    <row r="8354" spans="1:10" x14ac:dyDescent="0.35">
      <c r="A8354" t="str">
        <f t="shared" si="131"/>
        <v/>
      </c>
      <c r="B8354" s="36"/>
      <c r="C8354" s="31"/>
      <c r="D8354" s="31"/>
      <c r="E8354" s="31"/>
      <c r="F8354" s="32"/>
      <c r="G8354" s="33"/>
      <c r="H8354" s="34"/>
      <c r="I8354" s="34"/>
      <c r="J8354" s="34"/>
    </row>
    <row r="8355" spans="1:10" x14ac:dyDescent="0.35">
      <c r="A8355" t="str">
        <f t="shared" si="131"/>
        <v/>
      </c>
      <c r="B8355" s="35"/>
      <c r="C8355" s="27"/>
      <c r="D8355" s="27"/>
      <c r="E8355" s="27"/>
      <c r="F8355" s="28"/>
      <c r="G8355" s="29"/>
      <c r="H8355" s="30"/>
      <c r="I8355" s="30"/>
      <c r="J8355" s="30"/>
    </row>
    <row r="8356" spans="1:10" x14ac:dyDescent="0.35">
      <c r="A8356" t="str">
        <f t="shared" si="131"/>
        <v/>
      </c>
      <c r="B8356" s="36"/>
      <c r="C8356" s="31"/>
      <c r="D8356" s="31"/>
      <c r="E8356" s="31"/>
      <c r="F8356" s="32"/>
      <c r="G8356" s="33"/>
      <c r="H8356" s="34"/>
      <c r="I8356" s="34"/>
      <c r="J8356" s="34"/>
    </row>
    <row r="8357" spans="1:10" x14ac:dyDescent="0.35">
      <c r="A8357" t="str">
        <f t="shared" si="131"/>
        <v/>
      </c>
      <c r="B8357" s="35"/>
      <c r="C8357" s="27"/>
      <c r="D8357" s="27"/>
      <c r="E8357" s="27"/>
      <c r="F8357" s="28"/>
      <c r="G8357" s="29"/>
      <c r="H8357" s="30"/>
      <c r="I8357" s="30"/>
      <c r="J8357" s="30"/>
    </row>
    <row r="8358" spans="1:10" x14ac:dyDescent="0.35">
      <c r="A8358" t="str">
        <f t="shared" si="131"/>
        <v/>
      </c>
      <c r="B8358" s="36"/>
      <c r="C8358" s="31"/>
      <c r="D8358" s="31"/>
      <c r="E8358" s="31"/>
      <c r="F8358" s="32"/>
      <c r="G8358" s="33"/>
      <c r="H8358" s="34"/>
      <c r="I8358" s="34"/>
      <c r="J8358" s="34"/>
    </row>
    <row r="8359" spans="1:10" x14ac:dyDescent="0.35">
      <c r="A8359" t="str">
        <f t="shared" si="131"/>
        <v/>
      </c>
      <c r="B8359" s="35"/>
      <c r="C8359" s="27"/>
      <c r="D8359" s="27"/>
      <c r="E8359" s="27"/>
      <c r="F8359" s="28"/>
      <c r="G8359" s="29"/>
      <c r="H8359" s="30"/>
      <c r="I8359" s="30"/>
      <c r="J8359" s="30"/>
    </row>
    <row r="8360" spans="1:10" x14ac:dyDescent="0.35">
      <c r="A8360" t="str">
        <f t="shared" si="131"/>
        <v/>
      </c>
      <c r="B8360" s="36"/>
      <c r="C8360" s="31"/>
      <c r="D8360" s="31"/>
      <c r="E8360" s="31"/>
      <c r="F8360" s="32"/>
      <c r="G8360" s="33"/>
      <c r="H8360" s="34"/>
      <c r="I8360" s="34"/>
      <c r="J8360" s="34"/>
    </row>
    <row r="8361" spans="1:10" x14ac:dyDescent="0.35">
      <c r="A8361" t="str">
        <f t="shared" si="131"/>
        <v/>
      </c>
      <c r="B8361" s="35"/>
      <c r="C8361" s="27"/>
      <c r="D8361" s="27"/>
      <c r="E8361" s="27"/>
      <c r="F8361" s="28"/>
      <c r="G8361" s="29"/>
      <c r="H8361" s="30"/>
      <c r="I8361" s="30"/>
      <c r="J8361" s="30"/>
    </row>
    <row r="8362" spans="1:10" x14ac:dyDescent="0.35">
      <c r="A8362" t="str">
        <f t="shared" si="131"/>
        <v/>
      </c>
      <c r="B8362" s="36"/>
      <c r="C8362" s="31"/>
      <c r="D8362" s="31"/>
      <c r="E8362" s="31"/>
      <c r="F8362" s="32"/>
      <c r="G8362" s="33"/>
      <c r="H8362" s="34"/>
      <c r="I8362" s="34"/>
      <c r="J8362" s="34"/>
    </row>
    <row r="8363" spans="1:10" x14ac:dyDescent="0.35">
      <c r="A8363" t="str">
        <f t="shared" si="131"/>
        <v/>
      </c>
      <c r="B8363" s="35"/>
      <c r="C8363" s="27"/>
      <c r="D8363" s="27"/>
      <c r="E8363" s="27"/>
      <c r="F8363" s="28"/>
      <c r="G8363" s="29"/>
      <c r="H8363" s="30"/>
      <c r="I8363" s="30"/>
      <c r="J8363" s="30"/>
    </row>
    <row r="8364" spans="1:10" x14ac:dyDescent="0.35">
      <c r="A8364" t="str">
        <f t="shared" si="131"/>
        <v/>
      </c>
      <c r="B8364" s="36"/>
      <c r="C8364" s="31"/>
      <c r="D8364" s="31"/>
      <c r="E8364" s="31"/>
      <c r="F8364" s="32"/>
      <c r="G8364" s="33"/>
      <c r="H8364" s="34"/>
      <c r="I8364" s="34"/>
      <c r="J8364" s="34"/>
    </row>
    <row r="8365" spans="1:10" x14ac:dyDescent="0.35">
      <c r="A8365" t="str">
        <f t="shared" si="131"/>
        <v/>
      </c>
      <c r="B8365" s="35"/>
      <c r="C8365" s="27"/>
      <c r="D8365" s="27"/>
      <c r="E8365" s="27"/>
      <c r="F8365" s="28"/>
      <c r="G8365" s="29"/>
      <c r="H8365" s="30"/>
      <c r="I8365" s="30"/>
      <c r="J8365" s="30"/>
    </row>
    <row r="8366" spans="1:10" x14ac:dyDescent="0.35">
      <c r="A8366" t="str">
        <f t="shared" si="131"/>
        <v/>
      </c>
      <c r="B8366" s="36"/>
      <c r="C8366" s="31"/>
      <c r="D8366" s="31"/>
      <c r="E8366" s="31"/>
      <c r="F8366" s="32"/>
      <c r="G8366" s="33"/>
      <c r="H8366" s="34"/>
      <c r="I8366" s="34"/>
      <c r="J8366" s="34"/>
    </row>
    <row r="8367" spans="1:10" x14ac:dyDescent="0.35">
      <c r="A8367" t="str">
        <f t="shared" si="131"/>
        <v/>
      </c>
      <c r="B8367" s="35"/>
      <c r="C8367" s="27"/>
      <c r="D8367" s="27"/>
      <c r="E8367" s="27"/>
      <c r="F8367" s="28"/>
      <c r="G8367" s="29"/>
      <c r="H8367" s="30"/>
      <c r="I8367" s="30"/>
      <c r="J8367" s="30"/>
    </row>
    <row r="8368" spans="1:10" x14ac:dyDescent="0.35">
      <c r="A8368" t="str">
        <f t="shared" si="131"/>
        <v/>
      </c>
      <c r="B8368" s="36"/>
      <c r="C8368" s="31"/>
      <c r="D8368" s="31"/>
      <c r="E8368" s="31"/>
      <c r="F8368" s="32"/>
      <c r="G8368" s="33"/>
      <c r="H8368" s="34"/>
      <c r="I8368" s="34"/>
      <c r="J8368" s="34"/>
    </row>
    <row r="8369" spans="1:10" x14ac:dyDescent="0.35">
      <c r="A8369" t="str">
        <f t="shared" si="131"/>
        <v/>
      </c>
      <c r="B8369" s="35"/>
      <c r="C8369" s="27"/>
      <c r="D8369" s="27"/>
      <c r="E8369" s="27"/>
      <c r="F8369" s="28"/>
      <c r="G8369" s="29"/>
      <c r="H8369" s="30"/>
      <c r="I8369" s="30"/>
      <c r="J8369" s="30"/>
    </row>
    <row r="8370" spans="1:10" x14ac:dyDescent="0.35">
      <c r="A8370" t="str">
        <f t="shared" si="131"/>
        <v/>
      </c>
      <c r="B8370" s="36"/>
      <c r="C8370" s="31"/>
      <c r="D8370" s="31"/>
      <c r="E8370" s="31"/>
      <c r="F8370" s="32"/>
      <c r="G8370" s="33"/>
      <c r="H8370" s="34"/>
      <c r="I8370" s="34"/>
      <c r="J8370" s="34"/>
    </row>
    <row r="8371" spans="1:10" x14ac:dyDescent="0.35">
      <c r="A8371" t="str">
        <f t="shared" si="131"/>
        <v/>
      </c>
      <c r="B8371" s="35"/>
      <c r="C8371" s="27"/>
      <c r="D8371" s="27"/>
      <c r="E8371" s="27"/>
      <c r="F8371" s="28"/>
      <c r="G8371" s="29"/>
      <c r="H8371" s="30"/>
      <c r="I8371" s="30"/>
      <c r="J8371" s="30"/>
    </row>
    <row r="8372" spans="1:10" x14ac:dyDescent="0.35">
      <c r="A8372" t="str">
        <f t="shared" si="131"/>
        <v/>
      </c>
      <c r="B8372" s="36"/>
      <c r="C8372" s="31"/>
      <c r="D8372" s="31"/>
      <c r="E8372" s="31"/>
      <c r="F8372" s="32"/>
      <c r="G8372" s="33"/>
      <c r="H8372" s="34"/>
      <c r="I8372" s="34"/>
      <c r="J8372" s="34"/>
    </row>
    <row r="8373" spans="1:10" x14ac:dyDescent="0.35">
      <c r="A8373" t="str">
        <f t="shared" si="131"/>
        <v/>
      </c>
      <c r="B8373" s="35"/>
      <c r="C8373" s="27"/>
      <c r="D8373" s="27"/>
      <c r="E8373" s="27"/>
      <c r="F8373" s="28"/>
      <c r="G8373" s="29"/>
      <c r="H8373" s="30"/>
      <c r="I8373" s="30"/>
      <c r="J8373" s="30"/>
    </row>
    <row r="8374" spans="1:10" x14ac:dyDescent="0.35">
      <c r="A8374" t="str">
        <f t="shared" si="131"/>
        <v/>
      </c>
      <c r="B8374" s="36"/>
      <c r="C8374" s="31"/>
      <c r="D8374" s="31"/>
      <c r="E8374" s="31"/>
      <c r="F8374" s="32"/>
      <c r="G8374" s="33"/>
      <c r="H8374" s="34"/>
      <c r="I8374" s="34"/>
      <c r="J8374" s="34"/>
    </row>
    <row r="8375" spans="1:10" x14ac:dyDescent="0.35">
      <c r="A8375" t="str">
        <f t="shared" si="131"/>
        <v/>
      </c>
      <c r="B8375" s="35"/>
      <c r="C8375" s="27"/>
      <c r="D8375" s="27"/>
      <c r="E8375" s="27"/>
      <c r="F8375" s="28"/>
      <c r="G8375" s="29"/>
      <c r="H8375" s="30"/>
      <c r="I8375" s="30"/>
      <c r="J8375" s="30"/>
    </row>
    <row r="8376" spans="1:10" x14ac:dyDescent="0.35">
      <c r="A8376" t="str">
        <f t="shared" si="131"/>
        <v/>
      </c>
      <c r="B8376" s="36"/>
      <c r="C8376" s="31"/>
      <c r="D8376" s="31"/>
      <c r="E8376" s="31"/>
      <c r="F8376" s="32"/>
      <c r="G8376" s="33"/>
      <c r="H8376" s="34"/>
      <c r="I8376" s="34"/>
      <c r="J8376" s="34"/>
    </row>
    <row r="8377" spans="1:10" x14ac:dyDescent="0.35">
      <c r="A8377" t="str">
        <f t="shared" si="131"/>
        <v/>
      </c>
      <c r="B8377" s="35"/>
      <c r="C8377" s="27"/>
      <c r="D8377" s="27"/>
      <c r="E8377" s="27"/>
      <c r="F8377" s="28"/>
      <c r="G8377" s="29"/>
      <c r="H8377" s="30"/>
      <c r="I8377" s="30"/>
      <c r="J8377" s="30"/>
    </row>
    <row r="8378" spans="1:10" x14ac:dyDescent="0.35">
      <c r="A8378" t="str">
        <f t="shared" si="131"/>
        <v/>
      </c>
      <c r="B8378" s="36"/>
      <c r="C8378" s="31"/>
      <c r="D8378" s="31"/>
      <c r="E8378" s="31"/>
      <c r="F8378" s="32"/>
      <c r="G8378" s="33"/>
      <c r="H8378" s="34"/>
      <c r="I8378" s="34"/>
      <c r="J8378" s="34"/>
    </row>
    <row r="8379" spans="1:10" x14ac:dyDescent="0.35">
      <c r="A8379" t="str">
        <f t="shared" si="131"/>
        <v/>
      </c>
      <c r="B8379" s="35"/>
      <c r="C8379" s="27"/>
      <c r="D8379" s="27"/>
      <c r="E8379" s="27"/>
      <c r="F8379" s="28"/>
      <c r="G8379" s="29"/>
      <c r="H8379" s="30"/>
      <c r="I8379" s="30"/>
      <c r="J8379" s="30"/>
    </row>
    <row r="8380" spans="1:10" x14ac:dyDescent="0.35">
      <c r="A8380" t="str">
        <f t="shared" si="131"/>
        <v/>
      </c>
      <c r="B8380" s="36"/>
      <c r="C8380" s="31"/>
      <c r="D8380" s="31"/>
      <c r="E8380" s="31"/>
      <c r="F8380" s="32"/>
      <c r="G8380" s="33"/>
      <c r="H8380" s="34"/>
      <c r="I8380" s="34"/>
      <c r="J8380" s="34"/>
    </row>
    <row r="8381" spans="1:10" x14ac:dyDescent="0.35">
      <c r="A8381" t="str">
        <f t="shared" si="131"/>
        <v/>
      </c>
      <c r="B8381" s="35"/>
      <c r="C8381" s="27"/>
      <c r="D8381" s="27"/>
      <c r="E8381" s="27"/>
      <c r="F8381" s="28"/>
      <c r="G8381" s="29"/>
      <c r="H8381" s="30"/>
      <c r="I8381" s="30"/>
      <c r="J8381" s="30"/>
    </row>
    <row r="8382" spans="1:10" x14ac:dyDescent="0.35">
      <c r="A8382" t="str">
        <f t="shared" si="131"/>
        <v/>
      </c>
      <c r="B8382" s="36"/>
      <c r="C8382" s="31"/>
      <c r="D8382" s="31"/>
      <c r="E8382" s="31"/>
      <c r="F8382" s="32"/>
      <c r="G8382" s="33"/>
      <c r="H8382" s="34"/>
      <c r="I8382" s="34"/>
      <c r="J8382" s="34"/>
    </row>
    <row r="8383" spans="1:10" x14ac:dyDescent="0.35">
      <c r="A8383" t="str">
        <f t="shared" si="131"/>
        <v/>
      </c>
      <c r="B8383" s="35"/>
      <c r="C8383" s="27"/>
      <c r="D8383" s="27"/>
      <c r="E8383" s="27"/>
      <c r="F8383" s="28"/>
      <c r="G8383" s="29"/>
      <c r="H8383" s="30"/>
      <c r="I8383" s="30"/>
      <c r="J8383" s="30"/>
    </row>
    <row r="8384" spans="1:10" x14ac:dyDescent="0.35">
      <c r="A8384" t="str">
        <f t="shared" si="131"/>
        <v/>
      </c>
      <c r="B8384" s="36"/>
      <c r="C8384" s="31"/>
      <c r="D8384" s="31"/>
      <c r="E8384" s="31"/>
      <c r="F8384" s="32"/>
      <c r="G8384" s="33"/>
      <c r="H8384" s="34"/>
      <c r="I8384" s="34"/>
      <c r="J8384" s="34"/>
    </row>
    <row r="8385" spans="1:10" x14ac:dyDescent="0.35">
      <c r="A8385" t="str">
        <f t="shared" si="131"/>
        <v/>
      </c>
      <c r="B8385" s="35"/>
      <c r="C8385" s="27"/>
      <c r="D8385" s="27"/>
      <c r="E8385" s="27"/>
      <c r="F8385" s="28"/>
      <c r="G8385" s="29"/>
      <c r="H8385" s="30"/>
      <c r="I8385" s="30"/>
      <c r="J8385" s="30"/>
    </row>
    <row r="8386" spans="1:10" x14ac:dyDescent="0.35">
      <c r="A8386" t="str">
        <f t="shared" si="131"/>
        <v/>
      </c>
      <c r="B8386" s="36"/>
      <c r="C8386" s="31"/>
      <c r="D8386" s="31"/>
      <c r="E8386" s="31"/>
      <c r="F8386" s="32"/>
      <c r="G8386" s="33"/>
      <c r="H8386" s="34"/>
      <c r="I8386" s="34"/>
      <c r="J8386" s="34"/>
    </row>
    <row r="8387" spans="1:10" x14ac:dyDescent="0.35">
      <c r="A8387" t="str">
        <f t="shared" si="131"/>
        <v/>
      </c>
      <c r="B8387" s="35"/>
      <c r="C8387" s="27"/>
      <c r="D8387" s="27"/>
      <c r="E8387" s="27"/>
      <c r="F8387" s="28"/>
      <c r="G8387" s="29"/>
      <c r="H8387" s="30"/>
      <c r="I8387" s="30"/>
      <c r="J8387" s="30"/>
    </row>
    <row r="8388" spans="1:10" x14ac:dyDescent="0.35">
      <c r="A8388" t="str">
        <f t="shared" si="131"/>
        <v/>
      </c>
      <c r="B8388" s="36"/>
      <c r="C8388" s="31"/>
      <c r="D8388" s="31"/>
      <c r="E8388" s="31"/>
      <c r="F8388" s="32"/>
      <c r="G8388" s="33"/>
      <c r="H8388" s="34"/>
      <c r="I8388" s="34"/>
      <c r="J8388" s="34"/>
    </row>
    <row r="8389" spans="1:10" x14ac:dyDescent="0.35">
      <c r="A8389" t="str">
        <f t="shared" si="131"/>
        <v/>
      </c>
      <c r="B8389" s="35"/>
      <c r="C8389" s="27"/>
      <c r="D8389" s="27"/>
      <c r="E8389" s="27"/>
      <c r="F8389" s="28"/>
      <c r="G8389" s="29"/>
      <c r="H8389" s="30"/>
      <c r="I8389" s="30"/>
      <c r="J8389" s="30"/>
    </row>
    <row r="8390" spans="1:10" x14ac:dyDescent="0.35">
      <c r="A8390" t="str">
        <f t="shared" si="131"/>
        <v/>
      </c>
      <c r="B8390" s="36"/>
      <c r="C8390" s="31"/>
      <c r="D8390" s="31"/>
      <c r="E8390" s="31"/>
      <c r="F8390" s="32"/>
      <c r="G8390" s="33"/>
      <c r="H8390" s="34"/>
      <c r="I8390" s="34"/>
      <c r="J8390" s="34"/>
    </row>
    <row r="8391" spans="1:10" x14ac:dyDescent="0.35">
      <c r="A8391" t="str">
        <f t="shared" si="131"/>
        <v/>
      </c>
      <c r="B8391" s="35"/>
      <c r="C8391" s="27"/>
      <c r="D8391" s="27"/>
      <c r="E8391" s="27"/>
      <c r="F8391" s="28"/>
      <c r="G8391" s="29"/>
      <c r="H8391" s="30"/>
      <c r="I8391" s="30"/>
      <c r="J8391" s="30"/>
    </row>
    <row r="8392" spans="1:10" x14ac:dyDescent="0.35">
      <c r="A8392" t="str">
        <f t="shared" si="131"/>
        <v/>
      </c>
      <c r="B8392" s="36"/>
      <c r="C8392" s="31"/>
      <c r="D8392" s="31"/>
      <c r="E8392" s="31"/>
      <c r="F8392" s="32"/>
      <c r="G8392" s="33"/>
      <c r="H8392" s="34"/>
      <c r="I8392" s="34"/>
      <c r="J8392" s="34"/>
    </row>
    <row r="8393" spans="1:10" x14ac:dyDescent="0.35">
      <c r="A8393" t="str">
        <f t="shared" si="131"/>
        <v/>
      </c>
      <c r="B8393" s="35"/>
      <c r="C8393" s="27"/>
      <c r="D8393" s="27"/>
      <c r="E8393" s="27"/>
      <c r="F8393" s="28"/>
      <c r="G8393" s="29"/>
      <c r="H8393" s="30"/>
      <c r="I8393" s="30"/>
      <c r="J8393" s="30"/>
    </row>
    <row r="8394" spans="1:10" x14ac:dyDescent="0.35">
      <c r="A8394" t="str">
        <f t="shared" si="131"/>
        <v/>
      </c>
      <c r="B8394" s="36"/>
      <c r="C8394" s="31"/>
      <c r="D8394" s="31"/>
      <c r="E8394" s="31"/>
      <c r="F8394" s="32"/>
      <c r="G8394" s="33"/>
      <c r="H8394" s="34"/>
      <c r="I8394" s="34"/>
      <c r="J8394" s="34"/>
    </row>
    <row r="8395" spans="1:10" x14ac:dyDescent="0.35">
      <c r="A8395" t="str">
        <f t="shared" si="131"/>
        <v/>
      </c>
      <c r="B8395" s="35"/>
      <c r="C8395" s="27"/>
      <c r="D8395" s="27"/>
      <c r="E8395" s="27"/>
      <c r="F8395" s="28"/>
      <c r="G8395" s="29"/>
      <c r="H8395" s="30"/>
      <c r="I8395" s="30"/>
      <c r="J8395" s="30"/>
    </row>
    <row r="8396" spans="1:10" x14ac:dyDescent="0.35">
      <c r="A8396" t="str">
        <f t="shared" si="131"/>
        <v/>
      </c>
      <c r="B8396" s="36"/>
      <c r="C8396" s="31"/>
      <c r="D8396" s="31"/>
      <c r="E8396" s="31"/>
      <c r="F8396" s="32"/>
      <c r="G8396" s="33"/>
      <c r="H8396" s="34"/>
      <c r="I8396" s="34"/>
      <c r="J8396" s="34"/>
    </row>
    <row r="8397" spans="1:10" x14ac:dyDescent="0.35">
      <c r="A8397" t="str">
        <f t="shared" si="131"/>
        <v/>
      </c>
      <c r="B8397" s="35"/>
      <c r="C8397" s="27"/>
      <c r="D8397" s="27"/>
      <c r="E8397" s="27"/>
      <c r="F8397" s="28"/>
      <c r="G8397" s="29"/>
      <c r="H8397" s="30"/>
      <c r="I8397" s="30"/>
      <c r="J8397" s="30"/>
    </row>
    <row r="8398" spans="1:10" x14ac:dyDescent="0.35">
      <c r="A8398" t="str">
        <f t="shared" si="131"/>
        <v/>
      </c>
      <c r="B8398" s="36"/>
      <c r="C8398" s="31"/>
      <c r="D8398" s="31"/>
      <c r="E8398" s="31"/>
      <c r="F8398" s="32"/>
      <c r="G8398" s="33"/>
      <c r="H8398" s="34"/>
      <c r="I8398" s="34"/>
      <c r="J8398" s="34"/>
    </row>
    <row r="8399" spans="1:10" x14ac:dyDescent="0.35">
      <c r="A8399" t="str">
        <f t="shared" si="131"/>
        <v/>
      </c>
      <c r="B8399" s="35"/>
      <c r="C8399" s="27"/>
      <c r="D8399" s="27"/>
      <c r="E8399" s="27"/>
      <c r="F8399" s="28"/>
      <c r="G8399" s="29"/>
      <c r="H8399" s="30"/>
      <c r="I8399" s="30"/>
      <c r="J8399" s="30"/>
    </row>
    <row r="8400" spans="1:10" x14ac:dyDescent="0.35">
      <c r="A8400" t="str">
        <f t="shared" si="131"/>
        <v/>
      </c>
      <c r="B8400" s="36"/>
      <c r="C8400" s="31"/>
      <c r="D8400" s="31"/>
      <c r="E8400" s="31"/>
      <c r="F8400" s="32"/>
      <c r="G8400" s="33"/>
      <c r="H8400" s="34"/>
      <c r="I8400" s="34"/>
      <c r="J8400" s="34"/>
    </row>
    <row r="8401" spans="1:10" x14ac:dyDescent="0.35">
      <c r="A8401" t="str">
        <f t="shared" si="131"/>
        <v/>
      </c>
      <c r="B8401" s="35"/>
      <c r="C8401" s="27"/>
      <c r="D8401" s="27"/>
      <c r="E8401" s="27"/>
      <c r="F8401" s="28"/>
      <c r="G8401" s="29"/>
      <c r="H8401" s="30"/>
      <c r="I8401" s="30"/>
      <c r="J8401" s="30"/>
    </row>
    <row r="8402" spans="1:10" x14ac:dyDescent="0.35">
      <c r="A8402" t="str">
        <f t="shared" si="131"/>
        <v/>
      </c>
      <c r="B8402" s="36"/>
      <c r="C8402" s="31"/>
      <c r="D8402" s="31"/>
      <c r="E8402" s="31"/>
      <c r="F8402" s="32"/>
      <c r="G8402" s="33"/>
      <c r="H8402" s="34"/>
      <c r="I8402" s="34"/>
      <c r="J8402" s="34"/>
    </row>
    <row r="8403" spans="1:10" x14ac:dyDescent="0.35">
      <c r="A8403" t="str">
        <f t="shared" ref="A8403:A8466" si="132">CONCATENATE(B8403,C8403,D8403,E8403)</f>
        <v/>
      </c>
      <c r="B8403" s="35"/>
      <c r="C8403" s="27"/>
      <c r="D8403" s="27"/>
      <c r="E8403" s="27"/>
      <c r="F8403" s="28"/>
      <c r="G8403" s="29"/>
      <c r="H8403" s="30"/>
      <c r="I8403" s="30"/>
      <c r="J8403" s="30"/>
    </row>
    <row r="8404" spans="1:10" x14ac:dyDescent="0.35">
      <c r="A8404" t="str">
        <f t="shared" si="132"/>
        <v/>
      </c>
      <c r="B8404" s="36"/>
      <c r="C8404" s="31"/>
      <c r="D8404" s="31"/>
      <c r="E8404" s="31"/>
      <c r="F8404" s="32"/>
      <c r="G8404" s="33"/>
      <c r="H8404" s="34"/>
      <c r="I8404" s="34"/>
      <c r="J8404" s="34"/>
    </row>
    <row r="8405" spans="1:10" x14ac:dyDescent="0.35">
      <c r="A8405" t="str">
        <f t="shared" si="132"/>
        <v/>
      </c>
      <c r="B8405" s="35"/>
      <c r="C8405" s="27"/>
      <c r="D8405" s="27"/>
      <c r="E8405" s="27"/>
      <c r="F8405" s="28"/>
      <c r="G8405" s="29"/>
      <c r="H8405" s="30"/>
      <c r="I8405" s="30"/>
      <c r="J8405" s="30"/>
    </row>
    <row r="8406" spans="1:10" x14ac:dyDescent="0.35">
      <c r="A8406" t="str">
        <f t="shared" si="132"/>
        <v/>
      </c>
      <c r="B8406" s="36"/>
      <c r="C8406" s="31"/>
      <c r="D8406" s="31"/>
      <c r="E8406" s="31"/>
      <c r="F8406" s="32"/>
      <c r="G8406" s="33"/>
      <c r="H8406" s="34"/>
      <c r="I8406" s="34"/>
      <c r="J8406" s="34"/>
    </row>
    <row r="8407" spans="1:10" x14ac:dyDescent="0.35">
      <c r="A8407" t="str">
        <f t="shared" si="132"/>
        <v/>
      </c>
      <c r="B8407" s="35"/>
      <c r="C8407" s="27"/>
      <c r="D8407" s="27"/>
      <c r="E8407" s="27"/>
      <c r="F8407" s="28"/>
      <c r="G8407" s="29"/>
      <c r="H8407" s="30"/>
      <c r="I8407" s="30"/>
      <c r="J8407" s="30"/>
    </row>
    <row r="8408" spans="1:10" x14ac:dyDescent="0.35">
      <c r="A8408" t="str">
        <f t="shared" si="132"/>
        <v/>
      </c>
      <c r="B8408" s="36"/>
      <c r="C8408" s="31"/>
      <c r="D8408" s="31"/>
      <c r="E8408" s="31"/>
      <c r="F8408" s="32"/>
      <c r="G8408" s="33"/>
      <c r="H8408" s="34"/>
      <c r="I8408" s="34"/>
      <c r="J8408" s="34"/>
    </row>
    <row r="8409" spans="1:10" x14ac:dyDescent="0.35">
      <c r="A8409" t="str">
        <f t="shared" si="132"/>
        <v/>
      </c>
      <c r="B8409" s="35"/>
      <c r="C8409" s="27"/>
      <c r="D8409" s="27"/>
      <c r="E8409" s="27"/>
      <c r="F8409" s="28"/>
      <c r="G8409" s="29"/>
      <c r="H8409" s="30"/>
      <c r="I8409" s="30"/>
      <c r="J8409" s="30"/>
    </row>
    <row r="8410" spans="1:10" x14ac:dyDescent="0.35">
      <c r="A8410" t="str">
        <f t="shared" si="132"/>
        <v/>
      </c>
      <c r="B8410" s="36"/>
      <c r="C8410" s="31"/>
      <c r="D8410" s="31"/>
      <c r="E8410" s="31"/>
      <c r="F8410" s="32"/>
      <c r="G8410" s="33"/>
      <c r="H8410" s="34"/>
      <c r="I8410" s="34"/>
      <c r="J8410" s="34"/>
    </row>
    <row r="8411" spans="1:10" x14ac:dyDescent="0.35">
      <c r="A8411" t="str">
        <f t="shared" si="132"/>
        <v/>
      </c>
      <c r="B8411" s="35"/>
      <c r="C8411" s="27"/>
      <c r="D8411" s="27"/>
      <c r="E8411" s="27"/>
      <c r="F8411" s="28"/>
      <c r="G8411" s="29"/>
      <c r="H8411" s="30"/>
      <c r="I8411" s="30"/>
      <c r="J8411" s="30"/>
    </row>
    <row r="8412" spans="1:10" x14ac:dyDescent="0.35">
      <c r="A8412" t="str">
        <f t="shared" si="132"/>
        <v/>
      </c>
      <c r="B8412" s="36"/>
      <c r="C8412" s="31"/>
      <c r="D8412" s="31"/>
      <c r="E8412" s="31"/>
      <c r="F8412" s="32"/>
      <c r="G8412" s="33"/>
      <c r="H8412" s="34"/>
      <c r="I8412" s="34"/>
      <c r="J8412" s="34"/>
    </row>
    <row r="8413" spans="1:10" x14ac:dyDescent="0.35">
      <c r="A8413" t="str">
        <f t="shared" si="132"/>
        <v/>
      </c>
      <c r="B8413" s="35"/>
      <c r="C8413" s="27"/>
      <c r="D8413" s="27"/>
      <c r="E8413" s="27"/>
      <c r="F8413" s="28"/>
      <c r="G8413" s="29"/>
      <c r="H8413" s="30"/>
      <c r="I8413" s="30"/>
      <c r="J8413" s="30"/>
    </row>
    <row r="8414" spans="1:10" x14ac:dyDescent="0.35">
      <c r="A8414" t="str">
        <f t="shared" si="132"/>
        <v/>
      </c>
      <c r="B8414" s="36"/>
      <c r="C8414" s="31"/>
      <c r="D8414" s="31"/>
      <c r="E8414" s="31"/>
      <c r="F8414" s="32"/>
      <c r="G8414" s="33"/>
      <c r="H8414" s="34"/>
      <c r="I8414" s="34"/>
      <c r="J8414" s="34"/>
    </row>
    <row r="8415" spans="1:10" x14ac:dyDescent="0.35">
      <c r="A8415" t="str">
        <f t="shared" si="132"/>
        <v/>
      </c>
      <c r="B8415" s="35"/>
      <c r="C8415" s="27"/>
      <c r="D8415" s="27"/>
      <c r="E8415" s="27"/>
      <c r="F8415" s="28"/>
      <c r="G8415" s="29"/>
      <c r="H8415" s="30"/>
      <c r="I8415" s="30"/>
      <c r="J8415" s="30"/>
    </row>
    <row r="8416" spans="1:10" x14ac:dyDescent="0.35">
      <c r="A8416" t="str">
        <f t="shared" si="132"/>
        <v/>
      </c>
      <c r="B8416" s="36"/>
      <c r="C8416" s="31"/>
      <c r="D8416" s="31"/>
      <c r="E8416" s="31"/>
      <c r="F8416" s="32"/>
      <c r="G8416" s="33"/>
      <c r="H8416" s="34"/>
      <c r="I8416" s="34"/>
      <c r="J8416" s="34"/>
    </row>
    <row r="8417" spans="1:10" x14ac:dyDescent="0.35">
      <c r="A8417" t="str">
        <f t="shared" si="132"/>
        <v/>
      </c>
      <c r="B8417" s="35"/>
      <c r="C8417" s="27"/>
      <c r="D8417" s="27"/>
      <c r="E8417" s="27"/>
      <c r="F8417" s="28"/>
      <c r="G8417" s="29"/>
      <c r="H8417" s="30"/>
      <c r="I8417" s="30"/>
      <c r="J8417" s="30"/>
    </row>
    <row r="8418" spans="1:10" x14ac:dyDescent="0.35">
      <c r="A8418" t="str">
        <f t="shared" si="132"/>
        <v/>
      </c>
      <c r="B8418" s="36"/>
      <c r="C8418" s="31"/>
      <c r="D8418" s="31"/>
      <c r="E8418" s="31"/>
      <c r="F8418" s="32"/>
      <c r="G8418" s="33"/>
      <c r="H8418" s="34"/>
      <c r="I8418" s="34"/>
      <c r="J8418" s="34"/>
    </row>
    <row r="8419" spans="1:10" x14ac:dyDescent="0.35">
      <c r="A8419" t="str">
        <f t="shared" si="132"/>
        <v/>
      </c>
      <c r="B8419" s="35"/>
      <c r="C8419" s="27"/>
      <c r="D8419" s="27"/>
      <c r="E8419" s="27"/>
      <c r="F8419" s="28"/>
      <c r="G8419" s="29"/>
      <c r="H8419" s="30"/>
      <c r="I8419" s="30"/>
      <c r="J8419" s="30"/>
    </row>
    <row r="8420" spans="1:10" x14ac:dyDescent="0.35">
      <c r="A8420" t="str">
        <f t="shared" si="132"/>
        <v/>
      </c>
      <c r="B8420" s="36"/>
      <c r="C8420" s="31"/>
      <c r="D8420" s="31"/>
      <c r="E8420" s="31"/>
      <c r="F8420" s="32"/>
      <c r="G8420" s="33"/>
      <c r="H8420" s="34"/>
      <c r="I8420" s="34"/>
      <c r="J8420" s="34"/>
    </row>
    <row r="8421" spans="1:10" x14ac:dyDescent="0.35">
      <c r="A8421" t="str">
        <f t="shared" si="132"/>
        <v/>
      </c>
      <c r="B8421" s="35"/>
      <c r="C8421" s="27"/>
      <c r="D8421" s="27"/>
      <c r="E8421" s="27"/>
      <c r="F8421" s="28"/>
      <c r="G8421" s="29"/>
      <c r="H8421" s="30"/>
      <c r="I8421" s="30"/>
      <c r="J8421" s="30"/>
    </row>
    <row r="8422" spans="1:10" x14ac:dyDescent="0.35">
      <c r="A8422" t="str">
        <f t="shared" si="132"/>
        <v/>
      </c>
      <c r="B8422" s="36"/>
      <c r="C8422" s="31"/>
      <c r="D8422" s="31"/>
      <c r="E8422" s="31"/>
      <c r="F8422" s="32"/>
      <c r="G8422" s="33"/>
      <c r="H8422" s="34"/>
      <c r="I8422" s="34"/>
      <c r="J8422" s="34"/>
    </row>
    <row r="8423" spans="1:10" x14ac:dyDescent="0.35">
      <c r="A8423" t="str">
        <f t="shared" si="132"/>
        <v/>
      </c>
      <c r="B8423" s="35"/>
      <c r="C8423" s="27"/>
      <c r="D8423" s="27"/>
      <c r="E8423" s="27"/>
      <c r="F8423" s="28"/>
      <c r="G8423" s="29"/>
      <c r="H8423" s="30"/>
      <c r="I8423" s="30"/>
      <c r="J8423" s="30"/>
    </row>
    <row r="8424" spans="1:10" x14ac:dyDescent="0.35">
      <c r="A8424" t="str">
        <f t="shared" si="132"/>
        <v/>
      </c>
      <c r="B8424" s="36"/>
      <c r="C8424" s="31"/>
      <c r="D8424" s="31"/>
      <c r="E8424" s="31"/>
      <c r="F8424" s="32"/>
      <c r="G8424" s="33"/>
      <c r="H8424" s="34"/>
      <c r="I8424" s="34"/>
      <c r="J8424" s="34"/>
    </row>
    <row r="8425" spans="1:10" x14ac:dyDescent="0.35">
      <c r="A8425" t="str">
        <f t="shared" si="132"/>
        <v/>
      </c>
      <c r="B8425" s="35"/>
      <c r="C8425" s="27"/>
      <c r="D8425" s="27"/>
      <c r="E8425" s="27"/>
      <c r="F8425" s="28"/>
      <c r="G8425" s="29"/>
      <c r="H8425" s="30"/>
      <c r="I8425" s="30"/>
      <c r="J8425" s="30"/>
    </row>
    <row r="8426" spans="1:10" x14ac:dyDescent="0.35">
      <c r="A8426" t="str">
        <f t="shared" si="132"/>
        <v/>
      </c>
      <c r="B8426" s="36"/>
      <c r="C8426" s="31"/>
      <c r="D8426" s="31"/>
      <c r="E8426" s="31"/>
      <c r="F8426" s="32"/>
      <c r="G8426" s="33"/>
      <c r="H8426" s="34"/>
      <c r="I8426" s="34"/>
      <c r="J8426" s="34"/>
    </row>
    <row r="8427" spans="1:10" x14ac:dyDescent="0.35">
      <c r="A8427" t="str">
        <f t="shared" si="132"/>
        <v/>
      </c>
      <c r="B8427" s="35"/>
      <c r="C8427" s="27"/>
      <c r="D8427" s="27"/>
      <c r="E8427" s="27"/>
      <c r="F8427" s="28"/>
      <c r="G8427" s="29"/>
      <c r="H8427" s="30"/>
      <c r="I8427" s="30"/>
      <c r="J8427" s="30"/>
    </row>
    <row r="8428" spans="1:10" x14ac:dyDescent="0.35">
      <c r="A8428" t="str">
        <f t="shared" si="132"/>
        <v/>
      </c>
      <c r="B8428" s="36"/>
      <c r="C8428" s="31"/>
      <c r="D8428" s="31"/>
      <c r="E8428" s="31"/>
      <c r="F8428" s="32"/>
      <c r="G8428" s="33"/>
      <c r="H8428" s="34"/>
      <c r="I8428" s="34"/>
      <c r="J8428" s="34"/>
    </row>
    <row r="8429" spans="1:10" x14ac:dyDescent="0.35">
      <c r="A8429" t="str">
        <f t="shared" si="132"/>
        <v/>
      </c>
      <c r="B8429" s="35"/>
      <c r="C8429" s="27"/>
      <c r="D8429" s="27"/>
      <c r="E8429" s="27"/>
      <c r="F8429" s="28"/>
      <c r="G8429" s="29"/>
      <c r="H8429" s="30"/>
      <c r="I8429" s="30"/>
      <c r="J8429" s="30"/>
    </row>
    <row r="8430" spans="1:10" x14ac:dyDescent="0.35">
      <c r="A8430" t="str">
        <f t="shared" si="132"/>
        <v/>
      </c>
      <c r="B8430" s="36"/>
      <c r="C8430" s="31"/>
      <c r="D8430" s="31"/>
      <c r="E8430" s="31"/>
      <c r="F8430" s="32"/>
      <c r="G8430" s="33"/>
      <c r="H8430" s="34"/>
      <c r="I8430" s="34"/>
      <c r="J8430" s="34"/>
    </row>
    <row r="8431" spans="1:10" x14ac:dyDescent="0.35">
      <c r="A8431" t="str">
        <f t="shared" si="132"/>
        <v/>
      </c>
      <c r="B8431" s="35"/>
      <c r="C8431" s="27"/>
      <c r="D8431" s="27"/>
      <c r="E8431" s="27"/>
      <c r="F8431" s="28"/>
      <c r="G8431" s="29"/>
      <c r="H8431" s="30"/>
      <c r="I8431" s="30"/>
      <c r="J8431" s="30"/>
    </row>
    <row r="8432" spans="1:10" x14ac:dyDescent="0.35">
      <c r="A8432" t="str">
        <f t="shared" si="132"/>
        <v/>
      </c>
      <c r="B8432" s="36"/>
      <c r="C8432" s="31"/>
      <c r="D8432" s="31"/>
      <c r="E8432" s="31"/>
      <c r="F8432" s="32"/>
      <c r="G8432" s="33"/>
      <c r="H8432" s="34"/>
      <c r="I8432" s="34"/>
      <c r="J8432" s="34"/>
    </row>
    <row r="8433" spans="1:10" x14ac:dyDescent="0.35">
      <c r="A8433" t="str">
        <f t="shared" si="132"/>
        <v/>
      </c>
      <c r="B8433" s="35"/>
      <c r="C8433" s="27"/>
      <c r="D8433" s="27"/>
      <c r="E8433" s="27"/>
      <c r="F8433" s="28"/>
      <c r="G8433" s="29"/>
      <c r="H8433" s="30"/>
      <c r="I8433" s="30"/>
      <c r="J8433" s="30"/>
    </row>
    <row r="8434" spans="1:10" x14ac:dyDescent="0.35">
      <c r="A8434" t="str">
        <f t="shared" si="132"/>
        <v/>
      </c>
      <c r="B8434" s="36"/>
      <c r="C8434" s="31"/>
      <c r="D8434" s="31"/>
      <c r="E8434" s="31"/>
      <c r="F8434" s="32"/>
      <c r="G8434" s="33"/>
      <c r="H8434" s="34"/>
      <c r="I8434" s="34"/>
      <c r="J8434" s="34"/>
    </row>
    <row r="8435" spans="1:10" x14ac:dyDescent="0.35">
      <c r="A8435" t="str">
        <f t="shared" si="132"/>
        <v/>
      </c>
      <c r="B8435" s="35"/>
      <c r="C8435" s="27"/>
      <c r="D8435" s="27"/>
      <c r="E8435" s="27"/>
      <c r="F8435" s="28"/>
      <c r="G8435" s="29"/>
      <c r="H8435" s="30"/>
      <c r="I8435" s="30"/>
      <c r="J8435" s="30"/>
    </row>
    <row r="8436" spans="1:10" x14ac:dyDescent="0.35">
      <c r="A8436" t="str">
        <f t="shared" si="132"/>
        <v/>
      </c>
      <c r="B8436" s="36"/>
      <c r="C8436" s="31"/>
      <c r="D8436" s="31"/>
      <c r="E8436" s="31"/>
      <c r="F8436" s="32"/>
      <c r="G8436" s="33"/>
      <c r="H8436" s="34"/>
      <c r="I8436" s="34"/>
      <c r="J8436" s="34"/>
    </row>
    <row r="8437" spans="1:10" x14ac:dyDescent="0.35">
      <c r="A8437" t="str">
        <f t="shared" si="132"/>
        <v/>
      </c>
      <c r="B8437" s="35"/>
      <c r="C8437" s="27"/>
      <c r="D8437" s="27"/>
      <c r="E8437" s="27"/>
      <c r="F8437" s="28"/>
      <c r="G8437" s="29"/>
      <c r="H8437" s="30"/>
      <c r="I8437" s="30"/>
      <c r="J8437" s="30"/>
    </row>
    <row r="8438" spans="1:10" x14ac:dyDescent="0.35">
      <c r="A8438" t="str">
        <f t="shared" si="132"/>
        <v/>
      </c>
      <c r="B8438" s="36"/>
      <c r="C8438" s="31"/>
      <c r="D8438" s="31"/>
      <c r="E8438" s="31"/>
      <c r="F8438" s="32"/>
      <c r="G8438" s="33"/>
      <c r="H8438" s="34"/>
      <c r="I8438" s="34"/>
      <c r="J8438" s="34"/>
    </row>
    <row r="8439" spans="1:10" x14ac:dyDescent="0.35">
      <c r="A8439" t="str">
        <f t="shared" si="132"/>
        <v/>
      </c>
      <c r="B8439" s="35"/>
      <c r="C8439" s="27"/>
      <c r="D8439" s="27"/>
      <c r="E8439" s="27"/>
      <c r="F8439" s="28"/>
      <c r="G8439" s="29"/>
      <c r="H8439" s="30"/>
      <c r="I8439" s="30"/>
      <c r="J8439" s="30"/>
    </row>
    <row r="8440" spans="1:10" x14ac:dyDescent="0.35">
      <c r="A8440" t="str">
        <f t="shared" si="132"/>
        <v/>
      </c>
      <c r="B8440" s="36"/>
      <c r="C8440" s="31"/>
      <c r="D8440" s="31"/>
      <c r="E8440" s="31"/>
      <c r="F8440" s="32"/>
      <c r="G8440" s="33"/>
      <c r="H8440" s="34"/>
      <c r="I8440" s="34"/>
      <c r="J8440" s="34"/>
    </row>
    <row r="8441" spans="1:10" x14ac:dyDescent="0.35">
      <c r="A8441" t="str">
        <f t="shared" si="132"/>
        <v/>
      </c>
      <c r="B8441" s="35"/>
      <c r="C8441" s="27"/>
      <c r="D8441" s="27"/>
      <c r="E8441" s="27"/>
      <c r="F8441" s="28"/>
      <c r="G8441" s="29"/>
      <c r="H8441" s="30"/>
      <c r="I8441" s="30"/>
      <c r="J8441" s="30"/>
    </row>
    <row r="8442" spans="1:10" x14ac:dyDescent="0.35">
      <c r="A8442" t="str">
        <f t="shared" si="132"/>
        <v/>
      </c>
      <c r="B8442" s="36"/>
      <c r="C8442" s="31"/>
      <c r="D8442" s="31"/>
      <c r="E8442" s="31"/>
      <c r="F8442" s="32"/>
      <c r="G8442" s="33"/>
      <c r="H8442" s="34"/>
      <c r="I8442" s="34"/>
      <c r="J8442" s="34"/>
    </row>
    <row r="8443" spans="1:10" x14ac:dyDescent="0.35">
      <c r="A8443" t="str">
        <f t="shared" si="132"/>
        <v/>
      </c>
      <c r="B8443" s="35"/>
      <c r="C8443" s="27"/>
      <c r="D8443" s="27"/>
      <c r="E8443" s="27"/>
      <c r="F8443" s="28"/>
      <c r="G8443" s="29"/>
      <c r="H8443" s="30"/>
      <c r="I8443" s="30"/>
      <c r="J8443" s="30"/>
    </row>
    <row r="8444" spans="1:10" x14ac:dyDescent="0.35">
      <c r="A8444" t="str">
        <f t="shared" si="132"/>
        <v/>
      </c>
      <c r="B8444" s="36"/>
      <c r="C8444" s="31"/>
      <c r="D8444" s="31"/>
      <c r="E8444" s="31"/>
      <c r="F8444" s="32"/>
      <c r="G8444" s="33"/>
      <c r="H8444" s="34"/>
      <c r="I8444" s="34"/>
      <c r="J8444" s="34"/>
    </row>
    <row r="8445" spans="1:10" x14ac:dyDescent="0.35">
      <c r="A8445" t="str">
        <f t="shared" si="132"/>
        <v/>
      </c>
      <c r="B8445" s="35"/>
      <c r="C8445" s="27"/>
      <c r="D8445" s="27"/>
      <c r="E8445" s="27"/>
      <c r="F8445" s="28"/>
      <c r="G8445" s="29"/>
      <c r="H8445" s="30"/>
      <c r="I8445" s="30"/>
      <c r="J8445" s="30"/>
    </row>
    <row r="8446" spans="1:10" x14ac:dyDescent="0.35">
      <c r="A8446" t="str">
        <f t="shared" si="132"/>
        <v/>
      </c>
      <c r="B8446" s="36"/>
      <c r="C8446" s="31"/>
      <c r="D8446" s="31"/>
      <c r="E8446" s="31"/>
      <c r="F8446" s="32"/>
      <c r="G8446" s="33"/>
      <c r="H8446" s="34"/>
      <c r="I8446" s="34"/>
      <c r="J8446" s="34"/>
    </row>
    <row r="8447" spans="1:10" x14ac:dyDescent="0.35">
      <c r="A8447" t="str">
        <f t="shared" si="132"/>
        <v/>
      </c>
      <c r="B8447" s="35"/>
      <c r="C8447" s="27"/>
      <c r="D8447" s="27"/>
      <c r="E8447" s="27"/>
      <c r="F8447" s="28"/>
      <c r="G8447" s="29"/>
      <c r="H8447" s="30"/>
      <c r="I8447" s="30"/>
      <c r="J8447" s="30"/>
    </row>
    <row r="8448" spans="1:10" x14ac:dyDescent="0.35">
      <c r="A8448" t="str">
        <f t="shared" si="132"/>
        <v/>
      </c>
      <c r="B8448" s="36"/>
      <c r="C8448" s="31"/>
      <c r="D8448" s="31"/>
      <c r="E8448" s="31"/>
      <c r="F8448" s="32"/>
      <c r="G8448" s="33"/>
      <c r="H8448" s="34"/>
      <c r="I8448" s="34"/>
      <c r="J8448" s="34"/>
    </row>
    <row r="8449" spans="1:10" x14ac:dyDescent="0.35">
      <c r="A8449" t="str">
        <f t="shared" si="132"/>
        <v/>
      </c>
      <c r="B8449" s="35"/>
      <c r="C8449" s="27"/>
      <c r="D8449" s="27"/>
      <c r="E8449" s="27"/>
      <c r="F8449" s="28"/>
      <c r="G8449" s="29"/>
      <c r="H8449" s="30"/>
      <c r="I8449" s="30"/>
      <c r="J8449" s="30"/>
    </row>
    <row r="8450" spans="1:10" x14ac:dyDescent="0.35">
      <c r="A8450" t="str">
        <f t="shared" si="132"/>
        <v/>
      </c>
      <c r="B8450" s="36"/>
      <c r="C8450" s="31"/>
      <c r="D8450" s="31"/>
      <c r="E8450" s="31"/>
      <c r="F8450" s="32"/>
      <c r="G8450" s="33"/>
      <c r="H8450" s="34"/>
      <c r="I8450" s="34"/>
      <c r="J8450" s="34"/>
    </row>
    <row r="8451" spans="1:10" x14ac:dyDescent="0.35">
      <c r="A8451" t="str">
        <f t="shared" si="132"/>
        <v/>
      </c>
      <c r="B8451" s="35"/>
      <c r="C8451" s="27"/>
      <c r="D8451" s="27"/>
      <c r="E8451" s="27"/>
      <c r="F8451" s="28"/>
      <c r="G8451" s="29"/>
      <c r="H8451" s="30"/>
      <c r="I8451" s="30"/>
      <c r="J8451" s="30"/>
    </row>
    <row r="8452" spans="1:10" x14ac:dyDescent="0.35">
      <c r="A8452" t="str">
        <f t="shared" si="132"/>
        <v/>
      </c>
      <c r="B8452" s="36"/>
      <c r="C8452" s="31"/>
      <c r="D8452" s="31"/>
      <c r="E8452" s="31"/>
      <c r="F8452" s="32"/>
      <c r="G8452" s="33"/>
      <c r="H8452" s="34"/>
      <c r="I8452" s="34"/>
      <c r="J8452" s="34"/>
    </row>
    <row r="8453" spans="1:10" x14ac:dyDescent="0.35">
      <c r="A8453" t="str">
        <f t="shared" si="132"/>
        <v/>
      </c>
      <c r="B8453" s="35"/>
      <c r="C8453" s="27"/>
      <c r="D8453" s="27"/>
      <c r="E8453" s="27"/>
      <c r="F8453" s="28"/>
      <c r="G8453" s="29"/>
      <c r="H8453" s="30"/>
      <c r="I8453" s="30"/>
      <c r="J8453" s="30"/>
    </row>
    <row r="8454" spans="1:10" x14ac:dyDescent="0.35">
      <c r="A8454" t="str">
        <f t="shared" si="132"/>
        <v/>
      </c>
      <c r="B8454" s="36"/>
      <c r="C8454" s="31"/>
      <c r="D8454" s="31"/>
      <c r="E8454" s="31"/>
      <c r="F8454" s="32"/>
      <c r="G8454" s="33"/>
      <c r="H8454" s="34"/>
      <c r="I8454" s="34"/>
      <c r="J8454" s="34"/>
    </row>
    <row r="8455" spans="1:10" x14ac:dyDescent="0.35">
      <c r="A8455" t="str">
        <f t="shared" si="132"/>
        <v/>
      </c>
      <c r="B8455" s="35"/>
      <c r="C8455" s="27"/>
      <c r="D8455" s="27"/>
      <c r="E8455" s="27"/>
      <c r="F8455" s="28"/>
      <c r="G8455" s="29"/>
      <c r="H8455" s="30"/>
      <c r="I8455" s="30"/>
      <c r="J8455" s="30"/>
    </row>
    <row r="8456" spans="1:10" x14ac:dyDescent="0.35">
      <c r="A8456" t="str">
        <f t="shared" si="132"/>
        <v/>
      </c>
      <c r="B8456" s="36"/>
      <c r="C8456" s="31"/>
      <c r="D8456" s="31"/>
      <c r="E8456" s="31"/>
      <c r="F8456" s="32"/>
      <c r="G8456" s="33"/>
      <c r="H8456" s="34"/>
      <c r="I8456" s="34"/>
      <c r="J8456" s="34"/>
    </row>
    <row r="8457" spans="1:10" x14ac:dyDescent="0.35">
      <c r="A8457" t="str">
        <f t="shared" si="132"/>
        <v/>
      </c>
      <c r="B8457" s="35"/>
      <c r="C8457" s="27"/>
      <c r="D8457" s="27"/>
      <c r="E8457" s="27"/>
      <c r="F8457" s="28"/>
      <c r="G8457" s="29"/>
      <c r="H8457" s="30"/>
      <c r="I8457" s="30"/>
      <c r="J8457" s="30"/>
    </row>
    <row r="8458" spans="1:10" x14ac:dyDescent="0.35">
      <c r="A8458" t="str">
        <f t="shared" si="132"/>
        <v/>
      </c>
      <c r="B8458" s="36"/>
      <c r="C8458" s="31"/>
      <c r="D8458" s="31"/>
      <c r="E8458" s="31"/>
      <c r="F8458" s="32"/>
      <c r="G8458" s="33"/>
      <c r="H8458" s="34"/>
      <c r="I8458" s="34"/>
      <c r="J8458" s="34"/>
    </row>
    <row r="8459" spans="1:10" x14ac:dyDescent="0.35">
      <c r="A8459" t="str">
        <f t="shared" si="132"/>
        <v/>
      </c>
      <c r="B8459" s="35"/>
      <c r="C8459" s="27"/>
      <c r="D8459" s="27"/>
      <c r="E8459" s="27"/>
      <c r="F8459" s="28"/>
      <c r="G8459" s="29"/>
      <c r="H8459" s="30"/>
      <c r="I8459" s="30"/>
      <c r="J8459" s="30"/>
    </row>
    <row r="8460" spans="1:10" x14ac:dyDescent="0.35">
      <c r="A8460" t="str">
        <f t="shared" si="132"/>
        <v/>
      </c>
      <c r="B8460" s="36"/>
      <c r="C8460" s="31"/>
      <c r="D8460" s="31"/>
      <c r="E8460" s="31"/>
      <c r="F8460" s="32"/>
      <c r="G8460" s="33"/>
      <c r="H8460" s="34"/>
      <c r="I8460" s="34"/>
      <c r="J8460" s="34"/>
    </row>
    <row r="8461" spans="1:10" x14ac:dyDescent="0.35">
      <c r="A8461" t="str">
        <f t="shared" si="132"/>
        <v/>
      </c>
      <c r="B8461" s="35"/>
      <c r="C8461" s="27"/>
      <c r="D8461" s="27"/>
      <c r="E8461" s="27"/>
      <c r="F8461" s="28"/>
      <c r="G8461" s="29"/>
      <c r="H8461" s="30"/>
      <c r="I8461" s="30"/>
      <c r="J8461" s="30"/>
    </row>
    <row r="8462" spans="1:10" x14ac:dyDescent="0.35">
      <c r="A8462" t="str">
        <f t="shared" si="132"/>
        <v/>
      </c>
      <c r="B8462" s="36"/>
      <c r="C8462" s="31"/>
      <c r="D8462" s="31"/>
      <c r="E8462" s="31"/>
      <c r="F8462" s="32"/>
      <c r="G8462" s="33"/>
      <c r="H8462" s="34"/>
      <c r="I8462" s="34"/>
      <c r="J8462" s="34"/>
    </row>
    <row r="8463" spans="1:10" x14ac:dyDescent="0.35">
      <c r="A8463" t="str">
        <f t="shared" si="132"/>
        <v/>
      </c>
      <c r="B8463" s="35"/>
      <c r="C8463" s="27"/>
      <c r="D8463" s="27"/>
      <c r="E8463" s="27"/>
      <c r="F8463" s="28"/>
      <c r="G8463" s="29"/>
      <c r="H8463" s="30"/>
      <c r="I8463" s="30"/>
      <c r="J8463" s="30"/>
    </row>
    <row r="8464" spans="1:10" x14ac:dyDescent="0.35">
      <c r="A8464" t="str">
        <f t="shared" si="132"/>
        <v/>
      </c>
      <c r="B8464" s="36"/>
      <c r="C8464" s="31"/>
      <c r="D8464" s="31"/>
      <c r="E8464" s="31"/>
      <c r="F8464" s="32"/>
      <c r="G8464" s="33"/>
      <c r="H8464" s="34"/>
      <c r="I8464" s="34"/>
      <c r="J8464" s="34"/>
    </row>
    <row r="8465" spans="1:10" x14ac:dyDescent="0.35">
      <c r="A8465" t="str">
        <f t="shared" si="132"/>
        <v/>
      </c>
      <c r="B8465" s="35"/>
      <c r="C8465" s="27"/>
      <c r="D8465" s="27"/>
      <c r="E8465" s="27"/>
      <c r="F8465" s="28"/>
      <c r="G8465" s="29"/>
      <c r="H8465" s="30"/>
      <c r="I8465" s="30"/>
      <c r="J8465" s="30"/>
    </row>
    <row r="8466" spans="1:10" x14ac:dyDescent="0.35">
      <c r="A8466" t="str">
        <f t="shared" si="132"/>
        <v/>
      </c>
      <c r="B8466" s="36"/>
      <c r="C8466" s="31"/>
      <c r="D8466" s="31"/>
      <c r="E8466" s="31"/>
      <c r="F8466" s="32"/>
      <c r="G8466" s="33"/>
      <c r="H8466" s="34"/>
      <c r="I8466" s="34"/>
      <c r="J8466" s="34"/>
    </row>
    <row r="8467" spans="1:10" x14ac:dyDescent="0.35">
      <c r="A8467" t="str">
        <f t="shared" ref="A8467:A8530" si="133">CONCATENATE(B8467,C8467,D8467,E8467)</f>
        <v/>
      </c>
      <c r="B8467" s="35"/>
      <c r="C8467" s="27"/>
      <c r="D8467" s="27"/>
      <c r="E8467" s="27"/>
      <c r="F8467" s="28"/>
      <c r="G8467" s="29"/>
      <c r="H8467" s="30"/>
      <c r="I8467" s="30"/>
      <c r="J8467" s="30"/>
    </row>
    <row r="8468" spans="1:10" x14ac:dyDescent="0.35">
      <c r="A8468" t="str">
        <f t="shared" si="133"/>
        <v/>
      </c>
      <c r="B8468" s="36"/>
      <c r="C8468" s="31"/>
      <c r="D8468" s="31"/>
      <c r="E8468" s="31"/>
      <c r="F8468" s="32"/>
      <c r="G8468" s="33"/>
      <c r="H8468" s="34"/>
      <c r="I8468" s="34"/>
      <c r="J8468" s="34"/>
    </row>
    <row r="8469" spans="1:10" x14ac:dyDescent="0.35">
      <c r="A8469" t="str">
        <f t="shared" si="133"/>
        <v/>
      </c>
      <c r="B8469" s="35"/>
      <c r="C8469" s="27"/>
      <c r="D8469" s="27"/>
      <c r="E8469" s="27"/>
      <c r="F8469" s="28"/>
      <c r="G8469" s="29"/>
      <c r="H8469" s="30"/>
      <c r="I8469" s="30"/>
      <c r="J8469" s="30"/>
    </row>
    <row r="8470" spans="1:10" x14ac:dyDescent="0.35">
      <c r="A8470" t="str">
        <f t="shared" si="133"/>
        <v/>
      </c>
      <c r="B8470" s="36"/>
      <c r="C8470" s="31"/>
      <c r="D8470" s="31"/>
      <c r="E8470" s="31"/>
      <c r="F8470" s="32"/>
      <c r="G8470" s="33"/>
      <c r="H8470" s="34"/>
      <c r="I8470" s="34"/>
      <c r="J8470" s="34"/>
    </row>
    <row r="8471" spans="1:10" x14ac:dyDescent="0.35">
      <c r="A8471" t="str">
        <f t="shared" si="133"/>
        <v/>
      </c>
      <c r="B8471" s="35"/>
      <c r="C8471" s="27"/>
      <c r="D8471" s="27"/>
      <c r="E8471" s="27"/>
      <c r="F8471" s="28"/>
      <c r="G8471" s="29"/>
      <c r="H8471" s="30"/>
      <c r="I8471" s="30"/>
      <c r="J8471" s="30"/>
    </row>
    <row r="8472" spans="1:10" x14ac:dyDescent="0.35">
      <c r="A8472" t="str">
        <f t="shared" si="133"/>
        <v/>
      </c>
      <c r="B8472" s="36"/>
      <c r="C8472" s="31"/>
      <c r="D8472" s="31"/>
      <c r="E8472" s="31"/>
      <c r="F8472" s="32"/>
      <c r="G8472" s="33"/>
      <c r="H8472" s="34"/>
      <c r="I8472" s="34"/>
      <c r="J8472" s="34"/>
    </row>
    <row r="8473" spans="1:10" x14ac:dyDescent="0.35">
      <c r="A8473" t="str">
        <f t="shared" si="133"/>
        <v/>
      </c>
      <c r="B8473" s="35"/>
      <c r="C8473" s="27"/>
      <c r="D8473" s="27"/>
      <c r="E8473" s="27"/>
      <c r="F8473" s="28"/>
      <c r="G8473" s="29"/>
      <c r="H8473" s="30"/>
      <c r="I8473" s="30"/>
      <c r="J8473" s="30"/>
    </row>
    <row r="8474" spans="1:10" x14ac:dyDescent="0.35">
      <c r="A8474" t="str">
        <f t="shared" si="133"/>
        <v/>
      </c>
      <c r="B8474" s="36"/>
      <c r="C8474" s="31"/>
      <c r="D8474" s="31"/>
      <c r="E8474" s="31"/>
      <c r="F8474" s="32"/>
      <c r="G8474" s="33"/>
      <c r="H8474" s="34"/>
      <c r="I8474" s="34"/>
      <c r="J8474" s="34"/>
    </row>
    <row r="8475" spans="1:10" x14ac:dyDescent="0.35">
      <c r="A8475" t="str">
        <f t="shared" si="133"/>
        <v/>
      </c>
      <c r="B8475" s="35"/>
      <c r="C8475" s="27"/>
      <c r="D8475" s="27"/>
      <c r="E8475" s="27"/>
      <c r="F8475" s="28"/>
      <c r="G8475" s="29"/>
      <c r="H8475" s="30"/>
      <c r="I8475" s="30"/>
      <c r="J8475" s="30"/>
    </row>
    <row r="8476" spans="1:10" x14ac:dyDescent="0.35">
      <c r="A8476" t="str">
        <f t="shared" si="133"/>
        <v/>
      </c>
      <c r="B8476" s="36"/>
      <c r="C8476" s="31"/>
      <c r="D8476" s="31"/>
      <c r="E8476" s="31"/>
      <c r="F8476" s="32"/>
      <c r="G8476" s="33"/>
      <c r="H8476" s="34"/>
      <c r="I8476" s="34"/>
      <c r="J8476" s="34"/>
    </row>
    <row r="8477" spans="1:10" x14ac:dyDescent="0.35">
      <c r="A8477" t="str">
        <f t="shared" si="133"/>
        <v/>
      </c>
      <c r="B8477" s="35"/>
      <c r="C8477" s="27"/>
      <c r="D8477" s="27"/>
      <c r="E8477" s="27"/>
      <c r="F8477" s="28"/>
      <c r="G8477" s="29"/>
      <c r="H8477" s="30"/>
      <c r="I8477" s="30"/>
      <c r="J8477" s="30"/>
    </row>
    <row r="8478" spans="1:10" x14ac:dyDescent="0.35">
      <c r="A8478" t="str">
        <f t="shared" si="133"/>
        <v/>
      </c>
      <c r="B8478" s="36"/>
      <c r="C8478" s="31"/>
      <c r="D8478" s="31"/>
      <c r="E8478" s="31"/>
      <c r="F8478" s="32"/>
      <c r="G8478" s="33"/>
      <c r="H8478" s="34"/>
      <c r="I8478" s="34"/>
      <c r="J8478" s="34"/>
    </row>
    <row r="8479" spans="1:10" x14ac:dyDescent="0.35">
      <c r="A8479" t="str">
        <f t="shared" si="133"/>
        <v/>
      </c>
      <c r="B8479" s="35"/>
      <c r="C8479" s="27"/>
      <c r="D8479" s="27"/>
      <c r="E8479" s="27"/>
      <c r="F8479" s="28"/>
      <c r="G8479" s="29"/>
      <c r="H8479" s="30"/>
      <c r="I8479" s="30"/>
      <c r="J8479" s="30"/>
    </row>
    <row r="8480" spans="1:10" x14ac:dyDescent="0.35">
      <c r="A8480" t="str">
        <f t="shared" si="133"/>
        <v/>
      </c>
      <c r="B8480" s="36"/>
      <c r="C8480" s="31"/>
      <c r="D8480" s="31"/>
      <c r="E8480" s="31"/>
      <c r="F8480" s="32"/>
      <c r="G8480" s="33"/>
      <c r="H8480" s="34"/>
      <c r="I8480" s="34"/>
      <c r="J8480" s="34"/>
    </row>
    <row r="8481" spans="1:10" x14ac:dyDescent="0.35">
      <c r="A8481" t="str">
        <f t="shared" si="133"/>
        <v/>
      </c>
      <c r="B8481" s="35"/>
      <c r="C8481" s="27"/>
      <c r="D8481" s="27"/>
      <c r="E8481" s="27"/>
      <c r="F8481" s="28"/>
      <c r="G8481" s="29"/>
      <c r="H8481" s="30"/>
      <c r="I8481" s="30"/>
      <c r="J8481" s="30"/>
    </row>
    <row r="8482" spans="1:10" x14ac:dyDescent="0.35">
      <c r="A8482" t="str">
        <f t="shared" si="133"/>
        <v/>
      </c>
      <c r="B8482" s="36"/>
      <c r="C8482" s="31"/>
      <c r="D8482" s="31"/>
      <c r="E8482" s="31"/>
      <c r="F8482" s="32"/>
      <c r="G8482" s="33"/>
      <c r="H8482" s="34"/>
      <c r="I8482" s="34"/>
      <c r="J8482" s="34"/>
    </row>
    <row r="8483" spans="1:10" x14ac:dyDescent="0.35">
      <c r="A8483" t="str">
        <f t="shared" si="133"/>
        <v/>
      </c>
      <c r="B8483" s="35"/>
      <c r="C8483" s="27"/>
      <c r="D8483" s="27"/>
      <c r="E8483" s="27"/>
      <c r="F8483" s="28"/>
      <c r="G8483" s="29"/>
      <c r="H8483" s="30"/>
      <c r="I8483" s="30"/>
      <c r="J8483" s="30"/>
    </row>
    <row r="8484" spans="1:10" x14ac:dyDescent="0.35">
      <c r="A8484" t="str">
        <f t="shared" si="133"/>
        <v/>
      </c>
      <c r="B8484" s="36"/>
      <c r="C8484" s="31"/>
      <c r="D8484" s="31"/>
      <c r="E8484" s="31"/>
      <c r="F8484" s="32"/>
      <c r="G8484" s="33"/>
      <c r="H8484" s="34"/>
      <c r="I8484" s="34"/>
      <c r="J8484" s="34"/>
    </row>
    <row r="8485" spans="1:10" x14ac:dyDescent="0.35">
      <c r="A8485" t="str">
        <f t="shared" si="133"/>
        <v/>
      </c>
      <c r="B8485" s="35"/>
      <c r="C8485" s="27"/>
      <c r="D8485" s="27"/>
      <c r="E8485" s="27"/>
      <c r="F8485" s="28"/>
      <c r="G8485" s="29"/>
      <c r="H8485" s="30"/>
      <c r="I8485" s="30"/>
      <c r="J8485" s="30"/>
    </row>
    <row r="8486" spans="1:10" x14ac:dyDescent="0.35">
      <c r="A8486" t="str">
        <f t="shared" si="133"/>
        <v/>
      </c>
      <c r="B8486" s="36"/>
      <c r="C8486" s="31"/>
      <c r="D8486" s="31"/>
      <c r="E8486" s="31"/>
      <c r="F8486" s="32"/>
      <c r="G8486" s="33"/>
      <c r="H8486" s="34"/>
      <c r="I8486" s="34"/>
      <c r="J8486" s="34"/>
    </row>
    <row r="8487" spans="1:10" x14ac:dyDescent="0.35">
      <c r="A8487" t="str">
        <f t="shared" si="133"/>
        <v/>
      </c>
      <c r="B8487" s="35"/>
      <c r="C8487" s="27"/>
      <c r="D8487" s="27"/>
      <c r="E8487" s="27"/>
      <c r="F8487" s="28"/>
      <c r="G8487" s="29"/>
      <c r="H8487" s="30"/>
      <c r="I8487" s="30"/>
      <c r="J8487" s="30"/>
    </row>
    <row r="8488" spans="1:10" x14ac:dyDescent="0.35">
      <c r="A8488" t="str">
        <f t="shared" si="133"/>
        <v/>
      </c>
      <c r="B8488" s="36"/>
      <c r="C8488" s="31"/>
      <c r="D8488" s="31"/>
      <c r="E8488" s="31"/>
      <c r="F8488" s="32"/>
      <c r="G8488" s="33"/>
      <c r="H8488" s="34"/>
      <c r="I8488" s="34"/>
      <c r="J8488" s="34"/>
    </row>
    <row r="8489" spans="1:10" x14ac:dyDescent="0.35">
      <c r="A8489" t="str">
        <f t="shared" si="133"/>
        <v/>
      </c>
      <c r="B8489" s="35"/>
      <c r="C8489" s="27"/>
      <c r="D8489" s="27"/>
      <c r="E8489" s="27"/>
      <c r="F8489" s="28"/>
      <c r="G8489" s="29"/>
      <c r="H8489" s="30"/>
      <c r="I8489" s="30"/>
      <c r="J8489" s="30"/>
    </row>
    <row r="8490" spans="1:10" x14ac:dyDescent="0.35">
      <c r="A8490" t="str">
        <f t="shared" si="133"/>
        <v/>
      </c>
      <c r="B8490" s="36"/>
      <c r="C8490" s="31"/>
      <c r="D8490" s="31"/>
      <c r="E8490" s="31"/>
      <c r="F8490" s="32"/>
      <c r="G8490" s="33"/>
      <c r="H8490" s="34"/>
      <c r="I8490" s="34"/>
      <c r="J8490" s="34"/>
    </row>
    <row r="8491" spans="1:10" x14ac:dyDescent="0.35">
      <c r="A8491" t="str">
        <f t="shared" si="133"/>
        <v/>
      </c>
      <c r="B8491" s="35"/>
      <c r="C8491" s="27"/>
      <c r="D8491" s="27"/>
      <c r="E8491" s="27"/>
      <c r="F8491" s="28"/>
      <c r="G8491" s="29"/>
      <c r="H8491" s="30"/>
      <c r="I8491" s="30"/>
      <c r="J8491" s="30"/>
    </row>
    <row r="8492" spans="1:10" x14ac:dyDescent="0.35">
      <c r="A8492" t="str">
        <f t="shared" si="133"/>
        <v/>
      </c>
      <c r="B8492" s="36"/>
      <c r="C8492" s="31"/>
      <c r="D8492" s="31"/>
      <c r="E8492" s="31"/>
      <c r="F8492" s="32"/>
      <c r="G8492" s="33"/>
      <c r="H8492" s="34"/>
      <c r="I8492" s="34"/>
      <c r="J8492" s="34"/>
    </row>
    <row r="8493" spans="1:10" x14ac:dyDescent="0.35">
      <c r="A8493" t="str">
        <f t="shared" si="133"/>
        <v/>
      </c>
      <c r="B8493" s="35"/>
      <c r="C8493" s="27"/>
      <c r="D8493" s="27"/>
      <c r="E8493" s="27"/>
      <c r="F8493" s="28"/>
      <c r="G8493" s="29"/>
      <c r="H8493" s="30"/>
      <c r="I8493" s="30"/>
      <c r="J8493" s="30"/>
    </row>
    <row r="8494" spans="1:10" x14ac:dyDescent="0.35">
      <c r="A8494" t="str">
        <f t="shared" si="133"/>
        <v/>
      </c>
      <c r="B8494" s="36"/>
      <c r="C8494" s="31"/>
      <c r="D8494" s="31"/>
      <c r="E8494" s="31"/>
      <c r="F8494" s="32"/>
      <c r="G8494" s="33"/>
      <c r="H8494" s="34"/>
      <c r="I8494" s="34"/>
      <c r="J8494" s="34"/>
    </row>
    <row r="8495" spans="1:10" x14ac:dyDescent="0.35">
      <c r="A8495" t="str">
        <f t="shared" si="133"/>
        <v/>
      </c>
      <c r="B8495" s="35"/>
      <c r="C8495" s="27"/>
      <c r="D8495" s="27"/>
      <c r="E8495" s="27"/>
      <c r="F8495" s="28"/>
      <c r="G8495" s="29"/>
      <c r="H8495" s="30"/>
      <c r="I8495" s="30"/>
      <c r="J8495" s="30"/>
    </row>
    <row r="8496" spans="1:10" x14ac:dyDescent="0.35">
      <c r="A8496" t="str">
        <f t="shared" si="133"/>
        <v/>
      </c>
      <c r="B8496" s="36"/>
      <c r="C8496" s="31"/>
      <c r="D8496" s="31"/>
      <c r="E8496" s="31"/>
      <c r="F8496" s="32"/>
      <c r="G8496" s="33"/>
      <c r="H8496" s="34"/>
      <c r="I8496" s="34"/>
      <c r="J8496" s="34"/>
    </row>
    <row r="8497" spans="1:10" x14ac:dyDescent="0.35">
      <c r="A8497" t="str">
        <f t="shared" si="133"/>
        <v/>
      </c>
      <c r="B8497" s="35"/>
      <c r="C8497" s="27"/>
      <c r="D8497" s="27"/>
      <c r="E8497" s="27"/>
      <c r="F8497" s="28"/>
      <c r="G8497" s="29"/>
      <c r="H8497" s="30"/>
      <c r="I8497" s="30"/>
      <c r="J8497" s="30"/>
    </row>
    <row r="8498" spans="1:10" x14ac:dyDescent="0.35">
      <c r="A8498" t="str">
        <f t="shared" si="133"/>
        <v/>
      </c>
      <c r="B8498" s="36"/>
      <c r="C8498" s="31"/>
      <c r="D8498" s="31"/>
      <c r="E8498" s="31"/>
      <c r="F8498" s="32"/>
      <c r="G8498" s="33"/>
      <c r="H8498" s="34"/>
      <c r="I8498" s="34"/>
      <c r="J8498" s="34"/>
    </row>
    <row r="8499" spans="1:10" x14ac:dyDescent="0.35">
      <c r="A8499" t="str">
        <f t="shared" si="133"/>
        <v/>
      </c>
      <c r="B8499" s="35"/>
      <c r="C8499" s="27"/>
      <c r="D8499" s="27"/>
      <c r="E8499" s="27"/>
      <c r="F8499" s="28"/>
      <c r="G8499" s="29"/>
      <c r="H8499" s="30"/>
      <c r="I8499" s="30"/>
      <c r="J8499" s="30"/>
    </row>
    <row r="8500" spans="1:10" x14ac:dyDescent="0.35">
      <c r="A8500" t="str">
        <f t="shared" si="133"/>
        <v/>
      </c>
      <c r="B8500" s="36"/>
      <c r="C8500" s="31"/>
      <c r="D8500" s="31"/>
      <c r="E8500" s="31"/>
      <c r="F8500" s="32"/>
      <c r="G8500" s="33"/>
      <c r="H8500" s="34"/>
      <c r="I8500" s="34"/>
      <c r="J8500" s="34"/>
    </row>
    <row r="8501" spans="1:10" x14ac:dyDescent="0.35">
      <c r="A8501" t="str">
        <f t="shared" si="133"/>
        <v/>
      </c>
      <c r="B8501" s="35"/>
      <c r="C8501" s="27"/>
      <c r="D8501" s="27"/>
      <c r="E8501" s="27"/>
      <c r="F8501" s="28"/>
      <c r="G8501" s="29"/>
      <c r="H8501" s="30"/>
      <c r="I8501" s="30"/>
      <c r="J8501" s="30"/>
    </row>
    <row r="8502" spans="1:10" x14ac:dyDescent="0.35">
      <c r="A8502" t="str">
        <f t="shared" si="133"/>
        <v/>
      </c>
      <c r="B8502" s="36"/>
      <c r="C8502" s="31"/>
      <c r="D8502" s="31"/>
      <c r="E8502" s="31"/>
      <c r="F8502" s="32"/>
      <c r="G8502" s="33"/>
      <c r="H8502" s="34"/>
      <c r="I8502" s="34"/>
      <c r="J8502" s="34"/>
    </row>
    <row r="8503" spans="1:10" x14ac:dyDescent="0.35">
      <c r="A8503" t="str">
        <f t="shared" si="133"/>
        <v/>
      </c>
      <c r="B8503" s="35"/>
      <c r="C8503" s="27"/>
      <c r="D8503" s="27"/>
      <c r="E8503" s="27"/>
      <c r="F8503" s="28"/>
      <c r="G8503" s="29"/>
      <c r="H8503" s="30"/>
      <c r="I8503" s="30"/>
      <c r="J8503" s="30"/>
    </row>
    <row r="8504" spans="1:10" x14ac:dyDescent="0.35">
      <c r="A8504" t="str">
        <f t="shared" si="133"/>
        <v/>
      </c>
      <c r="B8504" s="36"/>
      <c r="C8504" s="31"/>
      <c r="D8504" s="31"/>
      <c r="E8504" s="31"/>
      <c r="F8504" s="32"/>
      <c r="G8504" s="33"/>
      <c r="H8504" s="34"/>
      <c r="I8504" s="34"/>
      <c r="J8504" s="34"/>
    </row>
    <row r="8505" spans="1:10" x14ac:dyDescent="0.35">
      <c r="A8505" t="str">
        <f t="shared" si="133"/>
        <v/>
      </c>
      <c r="B8505" s="35"/>
      <c r="C8505" s="27"/>
      <c r="D8505" s="27"/>
      <c r="E8505" s="27"/>
      <c r="F8505" s="28"/>
      <c r="G8505" s="29"/>
      <c r="H8505" s="30"/>
      <c r="I8505" s="30"/>
      <c r="J8505" s="30"/>
    </row>
    <row r="8506" spans="1:10" x14ac:dyDescent="0.35">
      <c r="A8506" t="str">
        <f t="shared" si="133"/>
        <v/>
      </c>
      <c r="B8506" s="36"/>
      <c r="C8506" s="31"/>
      <c r="D8506" s="31"/>
      <c r="E8506" s="31"/>
      <c r="F8506" s="32"/>
      <c r="G8506" s="33"/>
      <c r="H8506" s="34"/>
      <c r="I8506" s="34"/>
      <c r="J8506" s="34"/>
    </row>
    <row r="8507" spans="1:10" x14ac:dyDescent="0.35">
      <c r="A8507" t="str">
        <f t="shared" si="133"/>
        <v/>
      </c>
      <c r="B8507" s="35"/>
      <c r="C8507" s="27"/>
      <c r="D8507" s="27"/>
      <c r="E8507" s="27"/>
      <c r="F8507" s="28"/>
      <c r="G8507" s="29"/>
      <c r="H8507" s="30"/>
      <c r="I8507" s="30"/>
      <c r="J8507" s="30"/>
    </row>
    <row r="8508" spans="1:10" x14ac:dyDescent="0.35">
      <c r="A8508" t="str">
        <f t="shared" si="133"/>
        <v/>
      </c>
      <c r="B8508" s="36"/>
      <c r="C8508" s="31"/>
      <c r="D8508" s="31"/>
      <c r="E8508" s="31"/>
      <c r="F8508" s="32"/>
      <c r="G8508" s="33"/>
      <c r="H8508" s="34"/>
      <c r="I8508" s="34"/>
      <c r="J8508" s="34"/>
    </row>
    <row r="8509" spans="1:10" x14ac:dyDescent="0.35">
      <c r="A8509" t="str">
        <f t="shared" si="133"/>
        <v/>
      </c>
      <c r="B8509" s="35"/>
      <c r="C8509" s="27"/>
      <c r="D8509" s="27"/>
      <c r="E8509" s="27"/>
      <c r="F8509" s="28"/>
      <c r="G8509" s="29"/>
      <c r="H8509" s="30"/>
      <c r="I8509" s="30"/>
      <c r="J8509" s="30"/>
    </row>
    <row r="8510" spans="1:10" x14ac:dyDescent="0.35">
      <c r="A8510" t="str">
        <f t="shared" si="133"/>
        <v/>
      </c>
      <c r="B8510" s="36"/>
      <c r="C8510" s="31"/>
      <c r="D8510" s="31"/>
      <c r="E8510" s="31"/>
      <c r="F8510" s="32"/>
      <c r="G8510" s="33"/>
      <c r="H8510" s="34"/>
      <c r="I8510" s="34"/>
      <c r="J8510" s="34"/>
    </row>
    <row r="8511" spans="1:10" x14ac:dyDescent="0.35">
      <c r="A8511" t="str">
        <f t="shared" si="133"/>
        <v/>
      </c>
      <c r="B8511" s="35"/>
      <c r="C8511" s="27"/>
      <c r="D8511" s="27"/>
      <c r="E8511" s="27"/>
      <c r="F8511" s="28"/>
      <c r="G8511" s="29"/>
      <c r="H8511" s="30"/>
      <c r="I8511" s="30"/>
      <c r="J8511" s="30"/>
    </row>
    <row r="8512" spans="1:10" x14ac:dyDescent="0.35">
      <c r="A8512" t="str">
        <f t="shared" si="133"/>
        <v/>
      </c>
      <c r="B8512" s="36"/>
      <c r="C8512" s="31"/>
      <c r="D8512" s="31"/>
      <c r="E8512" s="31"/>
      <c r="F8512" s="32"/>
      <c r="G8512" s="33"/>
      <c r="H8512" s="34"/>
      <c r="I8512" s="34"/>
      <c r="J8512" s="34"/>
    </row>
    <row r="8513" spans="1:10" x14ac:dyDescent="0.35">
      <c r="A8513" t="str">
        <f t="shared" si="133"/>
        <v/>
      </c>
      <c r="B8513" s="35"/>
      <c r="C8513" s="27"/>
      <c r="D8513" s="27"/>
      <c r="E8513" s="27"/>
      <c r="F8513" s="28"/>
      <c r="G8513" s="29"/>
      <c r="H8513" s="30"/>
      <c r="I8513" s="30"/>
      <c r="J8513" s="30"/>
    </row>
    <row r="8514" spans="1:10" x14ac:dyDescent="0.35">
      <c r="A8514" t="str">
        <f t="shared" si="133"/>
        <v/>
      </c>
      <c r="B8514" s="36"/>
      <c r="C8514" s="31"/>
      <c r="D8514" s="31"/>
      <c r="E8514" s="31"/>
      <c r="F8514" s="32"/>
      <c r="G8514" s="33"/>
      <c r="H8514" s="34"/>
      <c r="I8514" s="34"/>
      <c r="J8514" s="34"/>
    </row>
    <row r="8515" spans="1:10" x14ac:dyDescent="0.35">
      <c r="A8515" t="str">
        <f t="shared" si="133"/>
        <v/>
      </c>
      <c r="B8515" s="35"/>
      <c r="C8515" s="27"/>
      <c r="D8515" s="27"/>
      <c r="E8515" s="27"/>
      <c r="F8515" s="28"/>
      <c r="G8515" s="29"/>
      <c r="H8515" s="30"/>
      <c r="I8515" s="30"/>
      <c r="J8515" s="30"/>
    </row>
    <row r="8516" spans="1:10" x14ac:dyDescent="0.35">
      <c r="A8516" t="str">
        <f t="shared" si="133"/>
        <v/>
      </c>
      <c r="B8516" s="36"/>
      <c r="C8516" s="31"/>
      <c r="D8516" s="31"/>
      <c r="E8516" s="31"/>
      <c r="F8516" s="32"/>
      <c r="G8516" s="33"/>
      <c r="H8516" s="34"/>
      <c r="I8516" s="34"/>
      <c r="J8516" s="34"/>
    </row>
    <row r="8517" spans="1:10" x14ac:dyDescent="0.35">
      <c r="A8517" t="str">
        <f t="shared" si="133"/>
        <v/>
      </c>
      <c r="B8517" s="35"/>
      <c r="C8517" s="27"/>
      <c r="D8517" s="27"/>
      <c r="E8517" s="27"/>
      <c r="F8517" s="28"/>
      <c r="G8517" s="29"/>
      <c r="H8517" s="30"/>
      <c r="I8517" s="30"/>
      <c r="J8517" s="30"/>
    </row>
    <row r="8518" spans="1:10" x14ac:dyDescent="0.35">
      <c r="A8518" t="str">
        <f t="shared" si="133"/>
        <v/>
      </c>
      <c r="B8518" s="36"/>
      <c r="C8518" s="31"/>
      <c r="D8518" s="31"/>
      <c r="E8518" s="31"/>
      <c r="F8518" s="32"/>
      <c r="G8518" s="33"/>
      <c r="H8518" s="34"/>
      <c r="I8518" s="34"/>
      <c r="J8518" s="34"/>
    </row>
    <row r="8519" spans="1:10" x14ac:dyDescent="0.35">
      <c r="A8519" t="str">
        <f t="shared" si="133"/>
        <v/>
      </c>
      <c r="B8519" s="35"/>
      <c r="C8519" s="27"/>
      <c r="D8519" s="27"/>
      <c r="E8519" s="27"/>
      <c r="F8519" s="28"/>
      <c r="G8519" s="29"/>
      <c r="H8519" s="30"/>
      <c r="I8519" s="30"/>
      <c r="J8519" s="30"/>
    </row>
    <row r="8520" spans="1:10" x14ac:dyDescent="0.35">
      <c r="A8520" t="str">
        <f t="shared" si="133"/>
        <v/>
      </c>
      <c r="B8520" s="36"/>
      <c r="C8520" s="31"/>
      <c r="D8520" s="31"/>
      <c r="E8520" s="31"/>
      <c r="F8520" s="32"/>
      <c r="G8520" s="33"/>
      <c r="H8520" s="34"/>
      <c r="I8520" s="34"/>
      <c r="J8520" s="34"/>
    </row>
    <row r="8521" spans="1:10" x14ac:dyDescent="0.35">
      <c r="A8521" t="str">
        <f t="shared" si="133"/>
        <v/>
      </c>
      <c r="B8521" s="35"/>
      <c r="C8521" s="27"/>
      <c r="D8521" s="27"/>
      <c r="E8521" s="27"/>
      <c r="F8521" s="28"/>
      <c r="G8521" s="29"/>
      <c r="H8521" s="30"/>
      <c r="I8521" s="30"/>
      <c r="J8521" s="30"/>
    </row>
    <row r="8522" spans="1:10" x14ac:dyDescent="0.35">
      <c r="A8522" t="str">
        <f t="shared" si="133"/>
        <v/>
      </c>
      <c r="B8522" s="36"/>
      <c r="C8522" s="31"/>
      <c r="D8522" s="31"/>
      <c r="E8522" s="31"/>
      <c r="F8522" s="32"/>
      <c r="G8522" s="33"/>
      <c r="H8522" s="34"/>
      <c r="I8522" s="34"/>
      <c r="J8522" s="34"/>
    </row>
    <row r="8523" spans="1:10" x14ac:dyDescent="0.35">
      <c r="A8523" t="str">
        <f t="shared" si="133"/>
        <v/>
      </c>
      <c r="B8523" s="35"/>
      <c r="C8523" s="27"/>
      <c r="D8523" s="27"/>
      <c r="E8523" s="27"/>
      <c r="F8523" s="28"/>
      <c r="G8523" s="29"/>
      <c r="H8523" s="30"/>
      <c r="I8523" s="30"/>
      <c r="J8523" s="30"/>
    </row>
    <row r="8524" spans="1:10" x14ac:dyDescent="0.35">
      <c r="A8524" t="str">
        <f t="shared" si="133"/>
        <v/>
      </c>
      <c r="B8524" s="36"/>
      <c r="C8524" s="31"/>
      <c r="D8524" s="31"/>
      <c r="E8524" s="31"/>
      <c r="F8524" s="32"/>
      <c r="G8524" s="33"/>
      <c r="H8524" s="34"/>
      <c r="I8524" s="34"/>
      <c r="J8524" s="34"/>
    </row>
    <row r="8525" spans="1:10" x14ac:dyDescent="0.35">
      <c r="A8525" t="str">
        <f t="shared" si="133"/>
        <v/>
      </c>
      <c r="B8525" s="35"/>
      <c r="C8525" s="27"/>
      <c r="D8525" s="27"/>
      <c r="E8525" s="27"/>
      <c r="F8525" s="28"/>
      <c r="G8525" s="29"/>
      <c r="H8525" s="30"/>
      <c r="I8525" s="30"/>
      <c r="J8525" s="30"/>
    </row>
    <row r="8526" spans="1:10" x14ac:dyDescent="0.35">
      <c r="A8526" t="str">
        <f t="shared" si="133"/>
        <v/>
      </c>
      <c r="B8526" s="36"/>
      <c r="C8526" s="31"/>
      <c r="D8526" s="31"/>
      <c r="E8526" s="31"/>
      <c r="F8526" s="32"/>
      <c r="G8526" s="33"/>
      <c r="H8526" s="34"/>
      <c r="I8526" s="34"/>
      <c r="J8526" s="34"/>
    </row>
    <row r="8527" spans="1:10" x14ac:dyDescent="0.35">
      <c r="A8527" t="str">
        <f t="shared" si="133"/>
        <v/>
      </c>
      <c r="B8527" s="35"/>
      <c r="C8527" s="27"/>
      <c r="D8527" s="27"/>
      <c r="E8527" s="27"/>
      <c r="F8527" s="28"/>
      <c r="G8527" s="29"/>
      <c r="H8527" s="30"/>
      <c r="I8527" s="30"/>
      <c r="J8527" s="30"/>
    </row>
    <row r="8528" spans="1:10" x14ac:dyDescent="0.35">
      <c r="A8528" t="str">
        <f t="shared" si="133"/>
        <v/>
      </c>
      <c r="B8528" s="36"/>
      <c r="C8528" s="31"/>
      <c r="D8528" s="31"/>
      <c r="E8528" s="31"/>
      <c r="F8528" s="32"/>
      <c r="G8528" s="33"/>
      <c r="H8528" s="34"/>
      <c r="I8528" s="34"/>
      <c r="J8528" s="34"/>
    </row>
    <row r="8529" spans="1:10" x14ac:dyDescent="0.35">
      <c r="A8529" t="str">
        <f t="shared" si="133"/>
        <v/>
      </c>
      <c r="B8529" s="35"/>
      <c r="C8529" s="27"/>
      <c r="D8529" s="27"/>
      <c r="E8529" s="27"/>
      <c r="F8529" s="28"/>
      <c r="G8529" s="29"/>
      <c r="H8529" s="30"/>
      <c r="I8529" s="30"/>
      <c r="J8529" s="30"/>
    </row>
    <row r="8530" spans="1:10" x14ac:dyDescent="0.35">
      <c r="A8530" t="str">
        <f t="shared" si="133"/>
        <v/>
      </c>
      <c r="B8530" s="36"/>
      <c r="C8530" s="31"/>
      <c r="D8530" s="31"/>
      <c r="E8530" s="31"/>
      <c r="F8530" s="32"/>
      <c r="G8530" s="33"/>
      <c r="H8530" s="34"/>
      <c r="I8530" s="34"/>
      <c r="J8530" s="34"/>
    </row>
    <row r="8531" spans="1:10" x14ac:dyDescent="0.35">
      <c r="A8531" t="str">
        <f t="shared" ref="A8531:A8594" si="134">CONCATENATE(B8531,C8531,D8531,E8531)</f>
        <v/>
      </c>
      <c r="B8531" s="35"/>
      <c r="C8531" s="27"/>
      <c r="D8531" s="27"/>
      <c r="E8531" s="27"/>
      <c r="F8531" s="28"/>
      <c r="G8531" s="29"/>
      <c r="H8531" s="30"/>
      <c r="I8531" s="30"/>
      <c r="J8531" s="30"/>
    </row>
    <row r="8532" spans="1:10" x14ac:dyDescent="0.35">
      <c r="A8532" t="str">
        <f t="shared" si="134"/>
        <v/>
      </c>
      <c r="B8532" s="36"/>
      <c r="C8532" s="31"/>
      <c r="D8532" s="31"/>
      <c r="E8532" s="31"/>
      <c r="F8532" s="32"/>
      <c r="G8532" s="33"/>
      <c r="H8532" s="34"/>
      <c r="I8532" s="34"/>
      <c r="J8532" s="34"/>
    </row>
    <row r="8533" spans="1:10" x14ac:dyDescent="0.35">
      <c r="A8533" t="str">
        <f t="shared" si="134"/>
        <v/>
      </c>
      <c r="B8533" s="35"/>
      <c r="C8533" s="27"/>
      <c r="D8533" s="27"/>
      <c r="E8533" s="27"/>
      <c r="F8533" s="28"/>
      <c r="G8533" s="29"/>
      <c r="H8533" s="30"/>
      <c r="I8533" s="30"/>
      <c r="J8533" s="30"/>
    </row>
    <row r="8534" spans="1:10" x14ac:dyDescent="0.35">
      <c r="A8534" t="str">
        <f t="shared" si="134"/>
        <v/>
      </c>
      <c r="B8534" s="36"/>
      <c r="C8534" s="31"/>
      <c r="D8534" s="31"/>
      <c r="E8534" s="31"/>
      <c r="F8534" s="32"/>
      <c r="G8534" s="33"/>
      <c r="H8534" s="34"/>
      <c r="I8534" s="34"/>
      <c r="J8534" s="34"/>
    </row>
    <row r="8535" spans="1:10" x14ac:dyDescent="0.35">
      <c r="A8535" t="str">
        <f t="shared" si="134"/>
        <v/>
      </c>
      <c r="B8535" s="35"/>
      <c r="C8535" s="27"/>
      <c r="D8535" s="27"/>
      <c r="E8535" s="27"/>
      <c r="F8535" s="28"/>
      <c r="G8535" s="29"/>
      <c r="H8535" s="30"/>
      <c r="I8535" s="30"/>
      <c r="J8535" s="30"/>
    </row>
    <row r="8536" spans="1:10" x14ac:dyDescent="0.35">
      <c r="A8536" t="str">
        <f t="shared" si="134"/>
        <v/>
      </c>
      <c r="B8536" s="36"/>
      <c r="C8536" s="31"/>
      <c r="D8536" s="31"/>
      <c r="E8536" s="31"/>
      <c r="F8536" s="32"/>
      <c r="G8536" s="33"/>
      <c r="H8536" s="34"/>
      <c r="I8536" s="34"/>
      <c r="J8536" s="34"/>
    </row>
    <row r="8537" spans="1:10" x14ac:dyDescent="0.35">
      <c r="A8537" t="str">
        <f t="shared" si="134"/>
        <v/>
      </c>
      <c r="B8537" s="35"/>
      <c r="C8537" s="27"/>
      <c r="D8537" s="27"/>
      <c r="E8537" s="27"/>
      <c r="F8537" s="28"/>
      <c r="G8537" s="29"/>
      <c r="H8537" s="30"/>
      <c r="I8537" s="30"/>
      <c r="J8537" s="30"/>
    </row>
    <row r="8538" spans="1:10" x14ac:dyDescent="0.35">
      <c r="A8538" t="str">
        <f t="shared" si="134"/>
        <v/>
      </c>
      <c r="B8538" s="36"/>
      <c r="C8538" s="31"/>
      <c r="D8538" s="31"/>
      <c r="E8538" s="31"/>
      <c r="F8538" s="32"/>
      <c r="G8538" s="33"/>
      <c r="H8538" s="34"/>
      <c r="I8538" s="34"/>
      <c r="J8538" s="34"/>
    </row>
    <row r="8539" spans="1:10" x14ac:dyDescent="0.35">
      <c r="A8539" t="str">
        <f t="shared" si="134"/>
        <v/>
      </c>
      <c r="B8539" s="35"/>
      <c r="C8539" s="27"/>
      <c r="D8539" s="27"/>
      <c r="E8539" s="27"/>
      <c r="F8539" s="28"/>
      <c r="G8539" s="29"/>
      <c r="H8539" s="30"/>
      <c r="I8539" s="30"/>
      <c r="J8539" s="30"/>
    </row>
    <row r="8540" spans="1:10" x14ac:dyDescent="0.35">
      <c r="A8540" t="str">
        <f t="shared" si="134"/>
        <v/>
      </c>
      <c r="B8540" s="36"/>
      <c r="C8540" s="31"/>
      <c r="D8540" s="31"/>
      <c r="E8540" s="31"/>
      <c r="F8540" s="32"/>
      <c r="G8540" s="33"/>
      <c r="H8540" s="34"/>
      <c r="I8540" s="34"/>
      <c r="J8540" s="34"/>
    </row>
    <row r="8541" spans="1:10" x14ac:dyDescent="0.35">
      <c r="A8541" t="str">
        <f t="shared" si="134"/>
        <v/>
      </c>
      <c r="B8541" s="35"/>
      <c r="C8541" s="27"/>
      <c r="D8541" s="27"/>
      <c r="E8541" s="27"/>
      <c r="F8541" s="28"/>
      <c r="G8541" s="29"/>
      <c r="H8541" s="30"/>
      <c r="I8541" s="30"/>
      <c r="J8541" s="30"/>
    </row>
    <row r="8542" spans="1:10" x14ac:dyDescent="0.35">
      <c r="A8542" t="str">
        <f t="shared" si="134"/>
        <v/>
      </c>
      <c r="B8542" s="36"/>
      <c r="C8542" s="31"/>
      <c r="D8542" s="31"/>
      <c r="E8542" s="31"/>
      <c r="F8542" s="32"/>
      <c r="G8542" s="33"/>
      <c r="H8542" s="34"/>
      <c r="I8542" s="34"/>
      <c r="J8542" s="34"/>
    </row>
    <row r="8543" spans="1:10" x14ac:dyDescent="0.35">
      <c r="A8543" t="str">
        <f t="shared" si="134"/>
        <v/>
      </c>
      <c r="B8543" s="35"/>
      <c r="C8543" s="27"/>
      <c r="D8543" s="27"/>
      <c r="E8543" s="27"/>
      <c r="F8543" s="28"/>
      <c r="G8543" s="29"/>
      <c r="H8543" s="30"/>
      <c r="I8543" s="30"/>
      <c r="J8543" s="30"/>
    </row>
    <row r="8544" spans="1:10" x14ac:dyDescent="0.35">
      <c r="A8544" t="str">
        <f t="shared" si="134"/>
        <v/>
      </c>
      <c r="B8544" s="36"/>
      <c r="C8544" s="31"/>
      <c r="D8544" s="31"/>
      <c r="E8544" s="31"/>
      <c r="F8544" s="32"/>
      <c r="G8544" s="33"/>
      <c r="H8544" s="34"/>
      <c r="I8544" s="34"/>
      <c r="J8544" s="34"/>
    </row>
    <row r="8545" spans="1:10" x14ac:dyDescent="0.35">
      <c r="A8545" t="str">
        <f t="shared" si="134"/>
        <v/>
      </c>
      <c r="B8545" s="35"/>
      <c r="C8545" s="27"/>
      <c r="D8545" s="27"/>
      <c r="E8545" s="27"/>
      <c r="F8545" s="28"/>
      <c r="G8545" s="29"/>
      <c r="H8545" s="30"/>
      <c r="I8545" s="30"/>
      <c r="J8545" s="30"/>
    </row>
    <row r="8546" spans="1:10" x14ac:dyDescent="0.35">
      <c r="A8546" t="str">
        <f t="shared" si="134"/>
        <v/>
      </c>
      <c r="B8546" s="36"/>
      <c r="C8546" s="31"/>
      <c r="D8546" s="31"/>
      <c r="E8546" s="31"/>
      <c r="F8546" s="32"/>
      <c r="G8546" s="33"/>
      <c r="H8546" s="34"/>
      <c r="I8546" s="34"/>
      <c r="J8546" s="34"/>
    </row>
    <row r="8547" spans="1:10" x14ac:dyDescent="0.35">
      <c r="A8547" t="str">
        <f t="shared" si="134"/>
        <v/>
      </c>
      <c r="B8547" s="35"/>
      <c r="C8547" s="27"/>
      <c r="D8547" s="27"/>
      <c r="E8547" s="27"/>
      <c r="F8547" s="28"/>
      <c r="G8547" s="29"/>
      <c r="H8547" s="30"/>
      <c r="I8547" s="30"/>
      <c r="J8547" s="30"/>
    </row>
    <row r="8548" spans="1:10" x14ac:dyDescent="0.35">
      <c r="A8548" t="str">
        <f t="shared" si="134"/>
        <v/>
      </c>
      <c r="B8548" s="36"/>
      <c r="C8548" s="31"/>
      <c r="D8548" s="31"/>
      <c r="E8548" s="31"/>
      <c r="F8548" s="32"/>
      <c r="G8548" s="33"/>
      <c r="H8548" s="34"/>
      <c r="I8548" s="34"/>
      <c r="J8548" s="34"/>
    </row>
    <row r="8549" spans="1:10" x14ac:dyDescent="0.35">
      <c r="A8549" t="str">
        <f t="shared" si="134"/>
        <v/>
      </c>
      <c r="B8549" s="35"/>
      <c r="C8549" s="27"/>
      <c r="D8549" s="27"/>
      <c r="E8549" s="27"/>
      <c r="F8549" s="28"/>
      <c r="G8549" s="29"/>
      <c r="H8549" s="30"/>
      <c r="I8549" s="30"/>
      <c r="J8549" s="30"/>
    </row>
    <row r="8550" spans="1:10" x14ac:dyDescent="0.35">
      <c r="A8550" t="str">
        <f t="shared" si="134"/>
        <v/>
      </c>
      <c r="B8550" s="36"/>
      <c r="C8550" s="31"/>
      <c r="D8550" s="31"/>
      <c r="E8550" s="31"/>
      <c r="F8550" s="32"/>
      <c r="G8550" s="33"/>
      <c r="H8550" s="34"/>
      <c r="I8550" s="34"/>
      <c r="J8550" s="34"/>
    </row>
    <row r="8551" spans="1:10" x14ac:dyDescent="0.35">
      <c r="A8551" t="str">
        <f t="shared" si="134"/>
        <v/>
      </c>
      <c r="B8551" s="35"/>
      <c r="C8551" s="27"/>
      <c r="D8551" s="27"/>
      <c r="E8551" s="27"/>
      <c r="F8551" s="28"/>
      <c r="G8551" s="29"/>
      <c r="H8551" s="30"/>
      <c r="I8551" s="30"/>
      <c r="J8551" s="30"/>
    </row>
    <row r="8552" spans="1:10" x14ac:dyDescent="0.35">
      <c r="A8552" t="str">
        <f t="shared" si="134"/>
        <v/>
      </c>
      <c r="B8552" s="36"/>
      <c r="C8552" s="31"/>
      <c r="D8552" s="31"/>
      <c r="E8552" s="31"/>
      <c r="F8552" s="32"/>
      <c r="G8552" s="33"/>
      <c r="H8552" s="34"/>
      <c r="I8552" s="34"/>
      <c r="J8552" s="34"/>
    </row>
    <row r="8553" spans="1:10" x14ac:dyDescent="0.35">
      <c r="A8553" t="str">
        <f t="shared" si="134"/>
        <v/>
      </c>
      <c r="B8553" s="35"/>
      <c r="C8553" s="27"/>
      <c r="D8553" s="27"/>
      <c r="E8553" s="27"/>
      <c r="F8553" s="28"/>
      <c r="G8553" s="29"/>
      <c r="H8553" s="30"/>
      <c r="I8553" s="30"/>
      <c r="J8553" s="30"/>
    </row>
    <row r="8554" spans="1:10" x14ac:dyDescent="0.35">
      <c r="A8554" t="str">
        <f t="shared" si="134"/>
        <v/>
      </c>
      <c r="B8554" s="36"/>
      <c r="C8554" s="31"/>
      <c r="D8554" s="31"/>
      <c r="E8554" s="31"/>
      <c r="F8554" s="32"/>
      <c r="G8554" s="33"/>
      <c r="H8554" s="34"/>
      <c r="I8554" s="34"/>
      <c r="J8554" s="34"/>
    </row>
    <row r="8555" spans="1:10" x14ac:dyDescent="0.35">
      <c r="A8555" t="str">
        <f t="shared" si="134"/>
        <v/>
      </c>
      <c r="B8555" s="35"/>
      <c r="C8555" s="27"/>
      <c r="D8555" s="27"/>
      <c r="E8555" s="27"/>
      <c r="F8555" s="28"/>
      <c r="G8555" s="29"/>
      <c r="H8555" s="30"/>
      <c r="I8555" s="30"/>
      <c r="J8555" s="30"/>
    </row>
    <row r="8556" spans="1:10" x14ac:dyDescent="0.35">
      <c r="A8556" t="str">
        <f t="shared" si="134"/>
        <v/>
      </c>
      <c r="B8556" s="36"/>
      <c r="C8556" s="31"/>
      <c r="D8556" s="31"/>
      <c r="E8556" s="31"/>
      <c r="F8556" s="32"/>
      <c r="G8556" s="33"/>
      <c r="H8556" s="34"/>
      <c r="I8556" s="34"/>
      <c r="J8556" s="34"/>
    </row>
    <row r="8557" spans="1:10" x14ac:dyDescent="0.35">
      <c r="A8557" t="str">
        <f t="shared" si="134"/>
        <v/>
      </c>
      <c r="B8557" s="35"/>
      <c r="C8557" s="27"/>
      <c r="D8557" s="27"/>
      <c r="E8557" s="27"/>
      <c r="F8557" s="28"/>
      <c r="G8557" s="29"/>
      <c r="H8557" s="30"/>
      <c r="I8557" s="30"/>
      <c r="J8557" s="30"/>
    </row>
    <row r="8558" spans="1:10" x14ac:dyDescent="0.35">
      <c r="A8558" t="str">
        <f t="shared" si="134"/>
        <v/>
      </c>
      <c r="B8558" s="36"/>
      <c r="C8558" s="31"/>
      <c r="D8558" s="31"/>
      <c r="E8558" s="31"/>
      <c r="F8558" s="32"/>
      <c r="G8558" s="33"/>
      <c r="H8558" s="34"/>
      <c r="I8558" s="34"/>
      <c r="J8558" s="34"/>
    </row>
    <row r="8559" spans="1:10" x14ac:dyDescent="0.35">
      <c r="A8559" t="str">
        <f t="shared" si="134"/>
        <v/>
      </c>
      <c r="B8559" s="35"/>
      <c r="C8559" s="27"/>
      <c r="D8559" s="27"/>
      <c r="E8559" s="27"/>
      <c r="F8559" s="28"/>
      <c r="G8559" s="29"/>
      <c r="H8559" s="30"/>
      <c r="I8559" s="30"/>
      <c r="J8559" s="30"/>
    </row>
    <row r="8560" spans="1:10" x14ac:dyDescent="0.35">
      <c r="A8560" t="str">
        <f t="shared" si="134"/>
        <v/>
      </c>
      <c r="B8560" s="36"/>
      <c r="C8560" s="31"/>
      <c r="D8560" s="31"/>
      <c r="E8560" s="31"/>
      <c r="F8560" s="32"/>
      <c r="G8560" s="33"/>
      <c r="H8560" s="34"/>
      <c r="I8560" s="34"/>
      <c r="J8560" s="34"/>
    </row>
    <row r="8561" spans="1:10" x14ac:dyDescent="0.35">
      <c r="A8561" t="str">
        <f t="shared" si="134"/>
        <v/>
      </c>
      <c r="B8561" s="35"/>
      <c r="C8561" s="27"/>
      <c r="D8561" s="27"/>
      <c r="E8561" s="27"/>
      <c r="F8561" s="28"/>
      <c r="G8561" s="29"/>
      <c r="H8561" s="30"/>
      <c r="I8561" s="30"/>
      <c r="J8561" s="30"/>
    </row>
    <row r="8562" spans="1:10" x14ac:dyDescent="0.35">
      <c r="A8562" t="str">
        <f t="shared" si="134"/>
        <v/>
      </c>
      <c r="B8562" s="36"/>
      <c r="C8562" s="31"/>
      <c r="D8562" s="31"/>
      <c r="E8562" s="31"/>
      <c r="F8562" s="32"/>
      <c r="G8562" s="33"/>
      <c r="H8562" s="34"/>
      <c r="I8562" s="34"/>
      <c r="J8562" s="34"/>
    </row>
    <row r="8563" spans="1:10" x14ac:dyDescent="0.35">
      <c r="A8563" t="str">
        <f t="shared" si="134"/>
        <v/>
      </c>
      <c r="B8563" s="35"/>
      <c r="C8563" s="27"/>
      <c r="D8563" s="27"/>
      <c r="E8563" s="27"/>
      <c r="F8563" s="28"/>
      <c r="G8563" s="29"/>
      <c r="H8563" s="30"/>
      <c r="I8563" s="30"/>
      <c r="J8563" s="30"/>
    </row>
    <row r="8564" spans="1:10" x14ac:dyDescent="0.35">
      <c r="A8564" t="str">
        <f t="shared" si="134"/>
        <v/>
      </c>
      <c r="B8564" s="36"/>
      <c r="C8564" s="31"/>
      <c r="D8564" s="31"/>
      <c r="E8564" s="31"/>
      <c r="F8564" s="32"/>
      <c r="G8564" s="33"/>
      <c r="H8564" s="34"/>
      <c r="I8564" s="34"/>
      <c r="J8564" s="34"/>
    </row>
    <row r="8565" spans="1:10" x14ac:dyDescent="0.35">
      <c r="A8565" t="str">
        <f t="shared" si="134"/>
        <v/>
      </c>
      <c r="B8565" s="35"/>
      <c r="C8565" s="27"/>
      <c r="D8565" s="27"/>
      <c r="E8565" s="27"/>
      <c r="F8565" s="28"/>
      <c r="G8565" s="29"/>
      <c r="H8565" s="30"/>
      <c r="I8565" s="30"/>
      <c r="J8565" s="30"/>
    </row>
    <row r="8566" spans="1:10" x14ac:dyDescent="0.35">
      <c r="A8566" t="str">
        <f t="shared" si="134"/>
        <v/>
      </c>
      <c r="B8566" s="36"/>
      <c r="C8566" s="31"/>
      <c r="D8566" s="31"/>
      <c r="E8566" s="31"/>
      <c r="F8566" s="32"/>
      <c r="G8566" s="33"/>
      <c r="H8566" s="34"/>
      <c r="I8566" s="34"/>
      <c r="J8566" s="34"/>
    </row>
    <row r="8567" spans="1:10" x14ac:dyDescent="0.35">
      <c r="A8567" t="str">
        <f t="shared" si="134"/>
        <v/>
      </c>
      <c r="B8567" s="35"/>
      <c r="C8567" s="27"/>
      <c r="D8567" s="27"/>
      <c r="E8567" s="27"/>
      <c r="F8567" s="28"/>
      <c r="G8567" s="29"/>
      <c r="H8567" s="30"/>
      <c r="I8567" s="30"/>
      <c r="J8567" s="30"/>
    </row>
    <row r="8568" spans="1:10" x14ac:dyDescent="0.35">
      <c r="A8568" t="str">
        <f t="shared" si="134"/>
        <v/>
      </c>
      <c r="B8568" s="36"/>
      <c r="C8568" s="31"/>
      <c r="D8568" s="31"/>
      <c r="E8568" s="31"/>
      <c r="F8568" s="32"/>
      <c r="G8568" s="33"/>
      <c r="H8568" s="34"/>
      <c r="I8568" s="34"/>
      <c r="J8568" s="34"/>
    </row>
    <row r="8569" spans="1:10" x14ac:dyDescent="0.35">
      <c r="A8569" t="str">
        <f t="shared" si="134"/>
        <v/>
      </c>
      <c r="B8569" s="35"/>
      <c r="C8569" s="27"/>
      <c r="D8569" s="27"/>
      <c r="E8569" s="27"/>
      <c r="F8569" s="28"/>
      <c r="G8569" s="29"/>
      <c r="H8569" s="30"/>
      <c r="I8569" s="30"/>
      <c r="J8569" s="30"/>
    </row>
    <row r="8570" spans="1:10" x14ac:dyDescent="0.35">
      <c r="A8570" t="str">
        <f t="shared" si="134"/>
        <v/>
      </c>
      <c r="B8570" s="36"/>
      <c r="C8570" s="31"/>
      <c r="D8570" s="31"/>
      <c r="E8570" s="31"/>
      <c r="F8570" s="32"/>
      <c r="G8570" s="33"/>
      <c r="H8570" s="34"/>
      <c r="I8570" s="34"/>
      <c r="J8570" s="34"/>
    </row>
    <row r="8571" spans="1:10" x14ac:dyDescent="0.35">
      <c r="A8571" t="str">
        <f t="shared" si="134"/>
        <v/>
      </c>
      <c r="B8571" s="35"/>
      <c r="C8571" s="27"/>
      <c r="D8571" s="27"/>
      <c r="E8571" s="27"/>
      <c r="F8571" s="28"/>
      <c r="G8571" s="29"/>
      <c r="H8571" s="30"/>
      <c r="I8571" s="30"/>
      <c r="J8571" s="30"/>
    </row>
    <row r="8572" spans="1:10" x14ac:dyDescent="0.35">
      <c r="A8572" t="str">
        <f t="shared" si="134"/>
        <v/>
      </c>
      <c r="B8572" s="36"/>
      <c r="C8572" s="31"/>
      <c r="D8572" s="31"/>
      <c r="E8572" s="31"/>
      <c r="F8572" s="32"/>
      <c r="G8572" s="33"/>
      <c r="H8572" s="34"/>
      <c r="I8572" s="34"/>
      <c r="J8572" s="34"/>
    </row>
    <row r="8573" spans="1:10" x14ac:dyDescent="0.35">
      <c r="A8573" t="str">
        <f t="shared" si="134"/>
        <v/>
      </c>
      <c r="B8573" s="35"/>
      <c r="C8573" s="27"/>
      <c r="D8573" s="27"/>
      <c r="E8573" s="27"/>
      <c r="F8573" s="28"/>
      <c r="G8573" s="29"/>
      <c r="H8573" s="30"/>
      <c r="I8573" s="30"/>
      <c r="J8573" s="30"/>
    </row>
    <row r="8574" spans="1:10" x14ac:dyDescent="0.35">
      <c r="A8574" t="str">
        <f t="shared" si="134"/>
        <v/>
      </c>
      <c r="B8574" s="36"/>
      <c r="C8574" s="31"/>
      <c r="D8574" s="31"/>
      <c r="E8574" s="31"/>
      <c r="F8574" s="32"/>
      <c r="G8574" s="33"/>
      <c r="H8574" s="34"/>
      <c r="I8574" s="34"/>
      <c r="J8574" s="34"/>
    </row>
    <row r="8575" spans="1:10" x14ac:dyDescent="0.35">
      <c r="A8575" t="str">
        <f t="shared" si="134"/>
        <v/>
      </c>
      <c r="B8575" s="35"/>
      <c r="C8575" s="27"/>
      <c r="D8575" s="27"/>
      <c r="E8575" s="27"/>
      <c r="F8575" s="28"/>
      <c r="G8575" s="29"/>
      <c r="H8575" s="30"/>
      <c r="I8575" s="30"/>
      <c r="J8575" s="30"/>
    </row>
    <row r="8576" spans="1:10" x14ac:dyDescent="0.35">
      <c r="A8576" t="str">
        <f t="shared" si="134"/>
        <v/>
      </c>
      <c r="B8576" s="36"/>
      <c r="C8576" s="31"/>
      <c r="D8576" s="31"/>
      <c r="E8576" s="31"/>
      <c r="F8576" s="32"/>
      <c r="G8576" s="33"/>
      <c r="H8576" s="34"/>
      <c r="I8576" s="34"/>
      <c r="J8576" s="34"/>
    </row>
    <row r="8577" spans="1:10" x14ac:dyDescent="0.35">
      <c r="A8577" t="str">
        <f t="shared" si="134"/>
        <v/>
      </c>
      <c r="B8577" s="35"/>
      <c r="C8577" s="27"/>
      <c r="D8577" s="27"/>
      <c r="E8577" s="27"/>
      <c r="F8577" s="28"/>
      <c r="G8577" s="29"/>
      <c r="H8577" s="30"/>
      <c r="I8577" s="30"/>
      <c r="J8577" s="30"/>
    </row>
    <row r="8578" spans="1:10" x14ac:dyDescent="0.35">
      <c r="A8578" t="str">
        <f t="shared" si="134"/>
        <v/>
      </c>
      <c r="B8578" s="36"/>
      <c r="C8578" s="31"/>
      <c r="D8578" s="31"/>
      <c r="E8578" s="31"/>
      <c r="F8578" s="32"/>
      <c r="G8578" s="33"/>
      <c r="H8578" s="34"/>
      <c r="I8578" s="34"/>
      <c r="J8578" s="34"/>
    </row>
    <row r="8579" spans="1:10" x14ac:dyDescent="0.35">
      <c r="A8579" t="str">
        <f t="shared" si="134"/>
        <v/>
      </c>
      <c r="B8579" s="35"/>
      <c r="C8579" s="27"/>
      <c r="D8579" s="27"/>
      <c r="E8579" s="27"/>
      <c r="F8579" s="28"/>
      <c r="G8579" s="29"/>
      <c r="H8579" s="30"/>
      <c r="I8579" s="30"/>
      <c r="J8579" s="30"/>
    </row>
    <row r="8580" spans="1:10" x14ac:dyDescent="0.35">
      <c r="A8580" t="str">
        <f t="shared" si="134"/>
        <v/>
      </c>
      <c r="B8580" s="36"/>
      <c r="C8580" s="31"/>
      <c r="D8580" s="31"/>
      <c r="E8580" s="31"/>
      <c r="F8580" s="32"/>
      <c r="G8580" s="33"/>
      <c r="H8580" s="34"/>
      <c r="I8580" s="34"/>
      <c r="J8580" s="34"/>
    </row>
    <row r="8581" spans="1:10" x14ac:dyDescent="0.35">
      <c r="A8581" t="str">
        <f t="shared" si="134"/>
        <v/>
      </c>
      <c r="B8581" s="35"/>
      <c r="C8581" s="27"/>
      <c r="D8581" s="27"/>
      <c r="E8581" s="27"/>
      <c r="F8581" s="28"/>
      <c r="G8581" s="29"/>
      <c r="H8581" s="30"/>
      <c r="I8581" s="30"/>
      <c r="J8581" s="30"/>
    </row>
    <row r="8582" spans="1:10" x14ac:dyDescent="0.35">
      <c r="A8582" t="str">
        <f t="shared" si="134"/>
        <v/>
      </c>
      <c r="B8582" s="36"/>
      <c r="C8582" s="31"/>
      <c r="D8582" s="31"/>
      <c r="E8582" s="31"/>
      <c r="F8582" s="32"/>
      <c r="G8582" s="33"/>
      <c r="H8582" s="34"/>
      <c r="I8582" s="34"/>
      <c r="J8582" s="34"/>
    </row>
    <row r="8583" spans="1:10" x14ac:dyDescent="0.35">
      <c r="A8583" t="str">
        <f t="shared" si="134"/>
        <v/>
      </c>
      <c r="B8583" s="35"/>
      <c r="C8583" s="27"/>
      <c r="D8583" s="27"/>
      <c r="E8583" s="27"/>
      <c r="F8583" s="28"/>
      <c r="G8583" s="29"/>
      <c r="H8583" s="30"/>
      <c r="I8583" s="30"/>
      <c r="J8583" s="30"/>
    </row>
    <row r="8584" spans="1:10" x14ac:dyDescent="0.35">
      <c r="A8584" t="str">
        <f t="shared" si="134"/>
        <v/>
      </c>
      <c r="B8584" s="36"/>
      <c r="C8584" s="31"/>
      <c r="D8584" s="31"/>
      <c r="E8584" s="31"/>
      <c r="F8584" s="32"/>
      <c r="G8584" s="33"/>
      <c r="H8584" s="34"/>
      <c r="I8584" s="34"/>
      <c r="J8584" s="34"/>
    </row>
    <row r="8585" spans="1:10" x14ac:dyDescent="0.35">
      <c r="A8585" t="str">
        <f t="shared" si="134"/>
        <v/>
      </c>
      <c r="B8585" s="35"/>
      <c r="C8585" s="27"/>
      <c r="D8585" s="27"/>
      <c r="E8585" s="27"/>
      <c r="F8585" s="28"/>
      <c r="G8585" s="29"/>
      <c r="H8585" s="30"/>
      <c r="I8585" s="30"/>
      <c r="J8585" s="30"/>
    </row>
    <row r="8586" spans="1:10" x14ac:dyDescent="0.35">
      <c r="A8586" t="str">
        <f t="shared" si="134"/>
        <v/>
      </c>
      <c r="B8586" s="36"/>
      <c r="C8586" s="31"/>
      <c r="D8586" s="31"/>
      <c r="E8586" s="31"/>
      <c r="F8586" s="32"/>
      <c r="G8586" s="33"/>
      <c r="H8586" s="34"/>
      <c r="I8586" s="34"/>
      <c r="J8586" s="34"/>
    </row>
    <row r="8587" spans="1:10" x14ac:dyDescent="0.35">
      <c r="A8587" t="str">
        <f t="shared" si="134"/>
        <v/>
      </c>
      <c r="B8587" s="35"/>
      <c r="C8587" s="27"/>
      <c r="D8587" s="27"/>
      <c r="E8587" s="27"/>
      <c r="F8587" s="28"/>
      <c r="G8587" s="29"/>
      <c r="H8587" s="30"/>
      <c r="I8587" s="30"/>
      <c r="J8587" s="30"/>
    </row>
    <row r="8588" spans="1:10" x14ac:dyDescent="0.35">
      <c r="A8588" t="str">
        <f t="shared" si="134"/>
        <v/>
      </c>
      <c r="B8588" s="36"/>
      <c r="C8588" s="31"/>
      <c r="D8588" s="31"/>
      <c r="E8588" s="31"/>
      <c r="F8588" s="32"/>
      <c r="G8588" s="33"/>
      <c r="H8588" s="34"/>
      <c r="I8588" s="34"/>
      <c r="J8588" s="34"/>
    </row>
    <row r="8589" spans="1:10" x14ac:dyDescent="0.35">
      <c r="A8589" t="str">
        <f t="shared" si="134"/>
        <v/>
      </c>
      <c r="B8589" s="35"/>
      <c r="C8589" s="27"/>
      <c r="D8589" s="27"/>
      <c r="E8589" s="27"/>
      <c r="F8589" s="28"/>
      <c r="G8589" s="29"/>
      <c r="H8589" s="30"/>
      <c r="I8589" s="30"/>
      <c r="J8589" s="30"/>
    </row>
    <row r="8590" spans="1:10" x14ac:dyDescent="0.35">
      <c r="A8590" t="str">
        <f t="shared" si="134"/>
        <v/>
      </c>
      <c r="B8590" s="36"/>
      <c r="C8590" s="31"/>
      <c r="D8590" s="31"/>
      <c r="E8590" s="31"/>
      <c r="F8590" s="32"/>
      <c r="G8590" s="33"/>
      <c r="H8590" s="34"/>
      <c r="I8590" s="34"/>
      <c r="J8590" s="34"/>
    </row>
    <row r="8591" spans="1:10" x14ac:dyDescent="0.35">
      <c r="A8591" t="str">
        <f t="shared" si="134"/>
        <v/>
      </c>
      <c r="B8591" s="35"/>
      <c r="C8591" s="27"/>
      <c r="D8591" s="27"/>
      <c r="E8591" s="27"/>
      <c r="F8591" s="28"/>
      <c r="G8591" s="29"/>
      <c r="H8591" s="30"/>
      <c r="I8591" s="30"/>
      <c r="J8591" s="30"/>
    </row>
    <row r="8592" spans="1:10" x14ac:dyDescent="0.35">
      <c r="A8592" t="str">
        <f t="shared" si="134"/>
        <v/>
      </c>
      <c r="B8592" s="36"/>
      <c r="C8592" s="31"/>
      <c r="D8592" s="31"/>
      <c r="E8592" s="31"/>
      <c r="F8592" s="32"/>
      <c r="G8592" s="33"/>
      <c r="H8592" s="34"/>
      <c r="I8592" s="34"/>
      <c r="J8592" s="34"/>
    </row>
    <row r="8593" spans="1:10" x14ac:dyDescent="0.35">
      <c r="A8593" t="str">
        <f t="shared" si="134"/>
        <v/>
      </c>
      <c r="B8593" s="35"/>
      <c r="C8593" s="27"/>
      <c r="D8593" s="27"/>
      <c r="E8593" s="27"/>
      <c r="F8593" s="28"/>
      <c r="G8593" s="29"/>
      <c r="H8593" s="30"/>
      <c r="I8593" s="30"/>
      <c r="J8593" s="30"/>
    </row>
    <row r="8594" spans="1:10" x14ac:dyDescent="0.35">
      <c r="A8594" t="str">
        <f t="shared" si="134"/>
        <v/>
      </c>
      <c r="B8594" s="36"/>
      <c r="C8594" s="31"/>
      <c r="D8594" s="31"/>
      <c r="E8594" s="31"/>
      <c r="F8594" s="32"/>
      <c r="G8594" s="33"/>
      <c r="H8594" s="34"/>
      <c r="I8594" s="34"/>
      <c r="J8594" s="34"/>
    </row>
    <row r="8595" spans="1:10" x14ac:dyDescent="0.35">
      <c r="A8595" t="str">
        <f t="shared" ref="A8595:A8658" si="135">CONCATENATE(B8595,C8595,D8595,E8595)</f>
        <v/>
      </c>
      <c r="B8595" s="35"/>
      <c r="C8595" s="27"/>
      <c r="D8595" s="27"/>
      <c r="E8595" s="27"/>
      <c r="F8595" s="28"/>
      <c r="G8595" s="29"/>
      <c r="H8595" s="30"/>
      <c r="I8595" s="30"/>
      <c r="J8595" s="30"/>
    </row>
    <row r="8596" spans="1:10" x14ac:dyDescent="0.35">
      <c r="A8596" t="str">
        <f t="shared" si="135"/>
        <v/>
      </c>
      <c r="B8596" s="36"/>
      <c r="C8596" s="31"/>
      <c r="D8596" s="31"/>
      <c r="E8596" s="31"/>
      <c r="F8596" s="32"/>
      <c r="G8596" s="33"/>
      <c r="H8596" s="34"/>
      <c r="I8596" s="34"/>
      <c r="J8596" s="34"/>
    </row>
    <row r="8597" spans="1:10" x14ac:dyDescent="0.35">
      <c r="A8597" t="str">
        <f t="shared" si="135"/>
        <v/>
      </c>
      <c r="B8597" s="35"/>
      <c r="C8597" s="27"/>
      <c r="D8597" s="27"/>
      <c r="E8597" s="27"/>
      <c r="F8597" s="28"/>
      <c r="G8597" s="29"/>
      <c r="H8597" s="30"/>
      <c r="I8597" s="30"/>
      <c r="J8597" s="30"/>
    </row>
    <row r="8598" spans="1:10" x14ac:dyDescent="0.35">
      <c r="A8598" t="str">
        <f t="shared" si="135"/>
        <v/>
      </c>
      <c r="B8598" s="36"/>
      <c r="C8598" s="31"/>
      <c r="D8598" s="31"/>
      <c r="E8598" s="31"/>
      <c r="F8598" s="32"/>
      <c r="G8598" s="33"/>
      <c r="H8598" s="34"/>
      <c r="I8598" s="34"/>
      <c r="J8598" s="34"/>
    </row>
    <row r="8599" spans="1:10" x14ac:dyDescent="0.35">
      <c r="A8599" t="str">
        <f t="shared" si="135"/>
        <v/>
      </c>
      <c r="B8599" s="35"/>
      <c r="C8599" s="27"/>
      <c r="D8599" s="27"/>
      <c r="E8599" s="27"/>
      <c r="F8599" s="28"/>
      <c r="G8599" s="29"/>
      <c r="H8599" s="30"/>
      <c r="I8599" s="30"/>
      <c r="J8599" s="30"/>
    </row>
    <row r="8600" spans="1:10" x14ac:dyDescent="0.35">
      <c r="A8600" t="str">
        <f t="shared" si="135"/>
        <v/>
      </c>
      <c r="B8600" s="36"/>
      <c r="C8600" s="31"/>
      <c r="D8600" s="31"/>
      <c r="E8600" s="31"/>
      <c r="F8600" s="32"/>
      <c r="G8600" s="33"/>
      <c r="H8600" s="34"/>
      <c r="I8600" s="34"/>
      <c r="J8600" s="34"/>
    </row>
    <row r="8601" spans="1:10" x14ac:dyDescent="0.35">
      <c r="A8601" t="str">
        <f t="shared" si="135"/>
        <v/>
      </c>
      <c r="B8601" s="35"/>
      <c r="C8601" s="27"/>
      <c r="D8601" s="27"/>
      <c r="E8601" s="27"/>
      <c r="F8601" s="28"/>
      <c r="G8601" s="29"/>
      <c r="H8601" s="30"/>
      <c r="I8601" s="30"/>
      <c r="J8601" s="30"/>
    </row>
    <row r="8602" spans="1:10" x14ac:dyDescent="0.35">
      <c r="A8602" t="str">
        <f t="shared" si="135"/>
        <v/>
      </c>
      <c r="B8602" s="36"/>
      <c r="C8602" s="31"/>
      <c r="D8602" s="31"/>
      <c r="E8602" s="31"/>
      <c r="F8602" s="32"/>
      <c r="G8602" s="33"/>
      <c r="H8602" s="34"/>
      <c r="I8602" s="34"/>
      <c r="J8602" s="34"/>
    </row>
    <row r="8603" spans="1:10" x14ac:dyDescent="0.35">
      <c r="A8603" t="str">
        <f t="shared" si="135"/>
        <v/>
      </c>
      <c r="B8603" s="35"/>
      <c r="C8603" s="27"/>
      <c r="D8603" s="27"/>
      <c r="E8603" s="27"/>
      <c r="F8603" s="28"/>
      <c r="G8603" s="29"/>
      <c r="H8603" s="30"/>
      <c r="I8603" s="30"/>
      <c r="J8603" s="30"/>
    </row>
    <row r="8604" spans="1:10" x14ac:dyDescent="0.35">
      <c r="A8604" t="str">
        <f t="shared" si="135"/>
        <v/>
      </c>
      <c r="B8604" s="36"/>
      <c r="C8604" s="31"/>
      <c r="D8604" s="31"/>
      <c r="E8604" s="31"/>
      <c r="F8604" s="32"/>
      <c r="G8604" s="33"/>
      <c r="H8604" s="34"/>
      <c r="I8604" s="34"/>
      <c r="J8604" s="34"/>
    </row>
    <row r="8605" spans="1:10" x14ac:dyDescent="0.35">
      <c r="A8605" t="str">
        <f t="shared" si="135"/>
        <v/>
      </c>
      <c r="B8605" s="35"/>
      <c r="C8605" s="27"/>
      <c r="D8605" s="27"/>
      <c r="E8605" s="27"/>
      <c r="F8605" s="28"/>
      <c r="G8605" s="29"/>
      <c r="H8605" s="30"/>
      <c r="I8605" s="30"/>
      <c r="J8605" s="30"/>
    </row>
    <row r="8606" spans="1:10" x14ac:dyDescent="0.35">
      <c r="A8606" t="str">
        <f t="shared" si="135"/>
        <v/>
      </c>
      <c r="B8606" s="36"/>
      <c r="C8606" s="31"/>
      <c r="D8606" s="31"/>
      <c r="E8606" s="31"/>
      <c r="F8606" s="32"/>
      <c r="G8606" s="33"/>
      <c r="H8606" s="34"/>
      <c r="I8606" s="34"/>
      <c r="J8606" s="34"/>
    </row>
    <row r="8607" spans="1:10" x14ac:dyDescent="0.35">
      <c r="A8607" t="str">
        <f t="shared" si="135"/>
        <v/>
      </c>
      <c r="B8607" s="35"/>
      <c r="C8607" s="27"/>
      <c r="D8607" s="27"/>
      <c r="E8607" s="27"/>
      <c r="F8607" s="28"/>
      <c r="G8607" s="29"/>
      <c r="H8607" s="30"/>
      <c r="I8607" s="30"/>
      <c r="J8607" s="30"/>
    </row>
    <row r="8608" spans="1:10" x14ac:dyDescent="0.35">
      <c r="A8608" t="str">
        <f t="shared" si="135"/>
        <v/>
      </c>
      <c r="B8608" s="36"/>
      <c r="C8608" s="31"/>
      <c r="D8608" s="31"/>
      <c r="E8608" s="31"/>
      <c r="F8608" s="32"/>
      <c r="G8608" s="33"/>
      <c r="H8608" s="34"/>
      <c r="I8608" s="34"/>
      <c r="J8608" s="34"/>
    </row>
    <row r="8609" spans="1:10" x14ac:dyDescent="0.35">
      <c r="A8609" t="str">
        <f t="shared" si="135"/>
        <v/>
      </c>
      <c r="B8609" s="35"/>
      <c r="C8609" s="27"/>
      <c r="D8609" s="27"/>
      <c r="E8609" s="27"/>
      <c r="F8609" s="28"/>
      <c r="G8609" s="29"/>
      <c r="H8609" s="30"/>
      <c r="I8609" s="30"/>
      <c r="J8609" s="30"/>
    </row>
    <row r="8610" spans="1:10" x14ac:dyDescent="0.35">
      <c r="A8610" t="str">
        <f t="shared" si="135"/>
        <v/>
      </c>
      <c r="B8610" s="36"/>
      <c r="C8610" s="31"/>
      <c r="D8610" s="31"/>
      <c r="E8610" s="31"/>
      <c r="F8610" s="32"/>
      <c r="G8610" s="33"/>
      <c r="H8610" s="34"/>
      <c r="I8610" s="34"/>
      <c r="J8610" s="34"/>
    </row>
    <row r="8611" spans="1:10" x14ac:dyDescent="0.35">
      <c r="A8611" t="str">
        <f t="shared" si="135"/>
        <v/>
      </c>
      <c r="B8611" s="35"/>
      <c r="C8611" s="27"/>
      <c r="D8611" s="27"/>
      <c r="E8611" s="27"/>
      <c r="F8611" s="28"/>
      <c r="G8611" s="29"/>
      <c r="H8611" s="30"/>
      <c r="I8611" s="30"/>
      <c r="J8611" s="30"/>
    </row>
    <row r="8612" spans="1:10" x14ac:dyDescent="0.35">
      <c r="A8612" t="str">
        <f t="shared" si="135"/>
        <v/>
      </c>
      <c r="B8612" s="36"/>
      <c r="C8612" s="31"/>
      <c r="D8612" s="31"/>
      <c r="E8612" s="31"/>
      <c r="F8612" s="32"/>
      <c r="G8612" s="33"/>
      <c r="H8612" s="34"/>
      <c r="I8612" s="34"/>
      <c r="J8612" s="34"/>
    </row>
    <row r="8613" spans="1:10" x14ac:dyDescent="0.35">
      <c r="A8613" t="str">
        <f t="shared" si="135"/>
        <v/>
      </c>
      <c r="B8613" s="35"/>
      <c r="C8613" s="27"/>
      <c r="D8613" s="27"/>
      <c r="E8613" s="27"/>
      <c r="F8613" s="28"/>
      <c r="G8613" s="29"/>
      <c r="H8613" s="30"/>
      <c r="I8613" s="30"/>
      <c r="J8613" s="30"/>
    </row>
    <row r="8614" spans="1:10" x14ac:dyDescent="0.35">
      <c r="A8614" t="str">
        <f t="shared" si="135"/>
        <v/>
      </c>
      <c r="B8614" s="36"/>
      <c r="C8614" s="31"/>
      <c r="D8614" s="31"/>
      <c r="E8614" s="31"/>
      <c r="F8614" s="32"/>
      <c r="G8614" s="33"/>
      <c r="H8614" s="34"/>
      <c r="I8614" s="34"/>
      <c r="J8614" s="34"/>
    </row>
    <row r="8615" spans="1:10" x14ac:dyDescent="0.35">
      <c r="A8615" t="str">
        <f t="shared" si="135"/>
        <v/>
      </c>
      <c r="B8615" s="35"/>
      <c r="C8615" s="27"/>
      <c r="D8615" s="27"/>
      <c r="E8615" s="27"/>
      <c r="F8615" s="28"/>
      <c r="G8615" s="29"/>
      <c r="H8615" s="30"/>
      <c r="I8615" s="30"/>
      <c r="J8615" s="30"/>
    </row>
    <row r="8616" spans="1:10" x14ac:dyDescent="0.35">
      <c r="A8616" t="str">
        <f t="shared" si="135"/>
        <v/>
      </c>
      <c r="B8616" s="36"/>
      <c r="C8616" s="31"/>
      <c r="D8616" s="31"/>
      <c r="E8616" s="31"/>
      <c r="F8616" s="32"/>
      <c r="G8616" s="33"/>
      <c r="H8616" s="34"/>
      <c r="I8616" s="34"/>
      <c r="J8616" s="34"/>
    </row>
    <row r="8617" spans="1:10" x14ac:dyDescent="0.35">
      <c r="A8617" t="str">
        <f t="shared" si="135"/>
        <v/>
      </c>
      <c r="B8617" s="35"/>
      <c r="C8617" s="27"/>
      <c r="D8617" s="27"/>
      <c r="E8617" s="27"/>
      <c r="F8617" s="28"/>
      <c r="G8617" s="29"/>
      <c r="H8617" s="30"/>
      <c r="I8617" s="30"/>
      <c r="J8617" s="30"/>
    </row>
    <row r="8618" spans="1:10" x14ac:dyDescent="0.35">
      <c r="A8618" t="str">
        <f t="shared" si="135"/>
        <v/>
      </c>
      <c r="B8618" s="36"/>
      <c r="C8618" s="31"/>
      <c r="D8618" s="31"/>
      <c r="E8618" s="31"/>
      <c r="F8618" s="32"/>
      <c r="G8618" s="33"/>
      <c r="H8618" s="34"/>
      <c r="I8618" s="34"/>
      <c r="J8618" s="34"/>
    </row>
    <row r="8619" spans="1:10" x14ac:dyDescent="0.35">
      <c r="A8619" t="str">
        <f t="shared" si="135"/>
        <v/>
      </c>
      <c r="B8619" s="35"/>
      <c r="C8619" s="27"/>
      <c r="D8619" s="27"/>
      <c r="E8619" s="27"/>
      <c r="F8619" s="28"/>
      <c r="G8619" s="29"/>
      <c r="H8619" s="30"/>
      <c r="I8619" s="30"/>
      <c r="J8619" s="30"/>
    </row>
    <row r="8620" spans="1:10" x14ac:dyDescent="0.35">
      <c r="A8620" t="str">
        <f t="shared" si="135"/>
        <v/>
      </c>
      <c r="B8620" s="36"/>
      <c r="C8620" s="31"/>
      <c r="D8620" s="31"/>
      <c r="E8620" s="31"/>
      <c r="F8620" s="32"/>
      <c r="G8620" s="33"/>
      <c r="H8620" s="34"/>
      <c r="I8620" s="34"/>
      <c r="J8620" s="34"/>
    </row>
    <row r="8621" spans="1:10" x14ac:dyDescent="0.35">
      <c r="A8621" t="str">
        <f t="shared" si="135"/>
        <v/>
      </c>
      <c r="B8621" s="35"/>
      <c r="C8621" s="27"/>
      <c r="D8621" s="27"/>
      <c r="E8621" s="27"/>
      <c r="F8621" s="28"/>
      <c r="G8621" s="29"/>
      <c r="H8621" s="30"/>
      <c r="I8621" s="30"/>
      <c r="J8621" s="30"/>
    </row>
    <row r="8622" spans="1:10" x14ac:dyDescent="0.35">
      <c r="A8622" t="str">
        <f t="shared" si="135"/>
        <v/>
      </c>
      <c r="B8622" s="36"/>
      <c r="C8622" s="31"/>
      <c r="D8622" s="31"/>
      <c r="E8622" s="31"/>
      <c r="F8622" s="32"/>
      <c r="G8622" s="33"/>
      <c r="H8622" s="34"/>
      <c r="I8622" s="34"/>
      <c r="J8622" s="34"/>
    </row>
    <row r="8623" spans="1:10" x14ac:dyDescent="0.35">
      <c r="A8623" t="str">
        <f t="shared" si="135"/>
        <v/>
      </c>
      <c r="B8623" s="35"/>
      <c r="C8623" s="27"/>
      <c r="D8623" s="27"/>
      <c r="E8623" s="27"/>
      <c r="F8623" s="28"/>
      <c r="G8623" s="29"/>
      <c r="H8623" s="30"/>
      <c r="I8623" s="30"/>
      <c r="J8623" s="30"/>
    </row>
    <row r="8624" spans="1:10" x14ac:dyDescent="0.35">
      <c r="A8624" t="str">
        <f t="shared" si="135"/>
        <v/>
      </c>
      <c r="B8624" s="36"/>
      <c r="C8624" s="31"/>
      <c r="D8624" s="31"/>
      <c r="E8624" s="31"/>
      <c r="F8624" s="32"/>
      <c r="G8624" s="33"/>
      <c r="H8624" s="34"/>
      <c r="I8624" s="34"/>
      <c r="J8624" s="34"/>
    </row>
    <row r="8625" spans="1:10" x14ac:dyDescent="0.35">
      <c r="A8625" t="str">
        <f t="shared" si="135"/>
        <v/>
      </c>
      <c r="B8625" s="35"/>
      <c r="C8625" s="27"/>
      <c r="D8625" s="27"/>
      <c r="E8625" s="27"/>
      <c r="F8625" s="28"/>
      <c r="G8625" s="29"/>
      <c r="H8625" s="30"/>
      <c r="I8625" s="30"/>
      <c r="J8625" s="30"/>
    </row>
    <row r="8626" spans="1:10" x14ac:dyDescent="0.35">
      <c r="A8626" t="str">
        <f t="shared" si="135"/>
        <v/>
      </c>
      <c r="B8626" s="36"/>
      <c r="C8626" s="31"/>
      <c r="D8626" s="31"/>
      <c r="E8626" s="31"/>
      <c r="F8626" s="32"/>
      <c r="G8626" s="33"/>
      <c r="H8626" s="34"/>
      <c r="I8626" s="34"/>
      <c r="J8626" s="34"/>
    </row>
    <row r="8627" spans="1:10" x14ac:dyDescent="0.35">
      <c r="A8627" t="str">
        <f t="shared" si="135"/>
        <v/>
      </c>
      <c r="B8627" s="35"/>
      <c r="C8627" s="27"/>
      <c r="D8627" s="27"/>
      <c r="E8627" s="27"/>
      <c r="F8627" s="28"/>
      <c r="G8627" s="29"/>
      <c r="H8627" s="30"/>
      <c r="I8627" s="30"/>
      <c r="J8627" s="30"/>
    </row>
    <row r="8628" spans="1:10" x14ac:dyDescent="0.35">
      <c r="A8628" t="str">
        <f t="shared" si="135"/>
        <v/>
      </c>
      <c r="B8628" s="36"/>
      <c r="C8628" s="31"/>
      <c r="D8628" s="31"/>
      <c r="E8628" s="31"/>
      <c r="F8628" s="32"/>
      <c r="G8628" s="33"/>
      <c r="H8628" s="34"/>
      <c r="I8628" s="34"/>
      <c r="J8628" s="34"/>
    </row>
    <row r="8629" spans="1:10" x14ac:dyDescent="0.35">
      <c r="A8629" t="str">
        <f t="shared" si="135"/>
        <v/>
      </c>
      <c r="B8629" s="35"/>
      <c r="C8629" s="27"/>
      <c r="D8629" s="27"/>
      <c r="E8629" s="27"/>
      <c r="F8629" s="28"/>
      <c r="G8629" s="29"/>
      <c r="H8629" s="30"/>
      <c r="I8629" s="30"/>
      <c r="J8629" s="30"/>
    </row>
    <row r="8630" spans="1:10" x14ac:dyDescent="0.35">
      <c r="A8630" t="str">
        <f t="shared" si="135"/>
        <v/>
      </c>
      <c r="B8630" s="36"/>
      <c r="C8630" s="31"/>
      <c r="D8630" s="31"/>
      <c r="E8630" s="31"/>
      <c r="F8630" s="32"/>
      <c r="G8630" s="33"/>
      <c r="H8630" s="34"/>
      <c r="I8630" s="34"/>
      <c r="J8630" s="34"/>
    </row>
    <row r="8631" spans="1:10" x14ac:dyDescent="0.35">
      <c r="A8631" t="str">
        <f t="shared" si="135"/>
        <v/>
      </c>
      <c r="B8631" s="35"/>
      <c r="C8631" s="27"/>
      <c r="D8631" s="27"/>
      <c r="E8631" s="27"/>
      <c r="F8631" s="28"/>
      <c r="G8631" s="29"/>
      <c r="H8631" s="30"/>
      <c r="I8631" s="30"/>
      <c r="J8631" s="30"/>
    </row>
    <row r="8632" spans="1:10" x14ac:dyDescent="0.35">
      <c r="A8632" t="str">
        <f t="shared" si="135"/>
        <v/>
      </c>
      <c r="B8632" s="36"/>
      <c r="C8632" s="31"/>
      <c r="D8632" s="31"/>
      <c r="E8632" s="31"/>
      <c r="F8632" s="32"/>
      <c r="G8632" s="33"/>
      <c r="H8632" s="34"/>
      <c r="I8632" s="34"/>
      <c r="J8632" s="34"/>
    </row>
    <row r="8633" spans="1:10" x14ac:dyDescent="0.35">
      <c r="A8633" t="str">
        <f t="shared" si="135"/>
        <v/>
      </c>
      <c r="B8633" s="35"/>
      <c r="C8633" s="27"/>
      <c r="D8633" s="27"/>
      <c r="E8633" s="27"/>
      <c r="F8633" s="28"/>
      <c r="G8633" s="29"/>
      <c r="H8633" s="30"/>
      <c r="I8633" s="30"/>
      <c r="J8633" s="30"/>
    </row>
    <row r="8634" spans="1:10" x14ac:dyDescent="0.35">
      <c r="A8634" t="str">
        <f t="shared" si="135"/>
        <v/>
      </c>
      <c r="B8634" s="36"/>
      <c r="C8634" s="31"/>
      <c r="D8634" s="31"/>
      <c r="E8634" s="31"/>
      <c r="F8634" s="32"/>
      <c r="G8634" s="33"/>
      <c r="H8634" s="34"/>
      <c r="I8634" s="34"/>
      <c r="J8634" s="34"/>
    </row>
    <row r="8635" spans="1:10" x14ac:dyDescent="0.35">
      <c r="A8635" t="str">
        <f t="shared" si="135"/>
        <v/>
      </c>
      <c r="B8635" s="35"/>
      <c r="C8635" s="27"/>
      <c r="D8635" s="27"/>
      <c r="E8635" s="27"/>
      <c r="F8635" s="28"/>
      <c r="G8635" s="29"/>
      <c r="H8635" s="30"/>
      <c r="I8635" s="30"/>
      <c r="J8635" s="30"/>
    </row>
    <row r="8636" spans="1:10" x14ac:dyDescent="0.35">
      <c r="A8636" t="str">
        <f t="shared" si="135"/>
        <v/>
      </c>
      <c r="B8636" s="36"/>
      <c r="C8636" s="31"/>
      <c r="D8636" s="31"/>
      <c r="E8636" s="31"/>
      <c r="F8636" s="32"/>
      <c r="G8636" s="33"/>
      <c r="H8636" s="34"/>
      <c r="I8636" s="34"/>
      <c r="J8636" s="34"/>
    </row>
    <row r="8637" spans="1:10" x14ac:dyDescent="0.35">
      <c r="A8637" t="str">
        <f t="shared" si="135"/>
        <v/>
      </c>
      <c r="B8637" s="35"/>
      <c r="C8637" s="27"/>
      <c r="D8637" s="27"/>
      <c r="E8637" s="27"/>
      <c r="F8637" s="28"/>
      <c r="G8637" s="29"/>
      <c r="H8637" s="30"/>
      <c r="I8637" s="30"/>
      <c r="J8637" s="30"/>
    </row>
    <row r="8638" spans="1:10" x14ac:dyDescent="0.35">
      <c r="A8638" t="str">
        <f t="shared" si="135"/>
        <v/>
      </c>
      <c r="B8638" s="36"/>
      <c r="C8638" s="31"/>
      <c r="D8638" s="31"/>
      <c r="E8638" s="31"/>
      <c r="F8638" s="32"/>
      <c r="G8638" s="33"/>
      <c r="H8638" s="34"/>
      <c r="I8638" s="34"/>
      <c r="J8638" s="34"/>
    </row>
    <row r="8639" spans="1:10" x14ac:dyDescent="0.35">
      <c r="A8639" t="str">
        <f t="shared" si="135"/>
        <v/>
      </c>
      <c r="B8639" s="35"/>
      <c r="C8639" s="27"/>
      <c r="D8639" s="27"/>
      <c r="E8639" s="27"/>
      <c r="F8639" s="28"/>
      <c r="G8639" s="29"/>
      <c r="H8639" s="30"/>
      <c r="I8639" s="30"/>
      <c r="J8639" s="30"/>
    </row>
    <row r="8640" spans="1:10" x14ac:dyDescent="0.35">
      <c r="A8640" t="str">
        <f t="shared" si="135"/>
        <v/>
      </c>
      <c r="B8640" s="36"/>
      <c r="C8640" s="31"/>
      <c r="D8640" s="31"/>
      <c r="E8640" s="31"/>
      <c r="F8640" s="32"/>
      <c r="G8640" s="33"/>
      <c r="H8640" s="34"/>
      <c r="I8640" s="34"/>
      <c r="J8640" s="34"/>
    </row>
    <row r="8641" spans="1:10" x14ac:dyDescent="0.35">
      <c r="A8641" t="str">
        <f t="shared" si="135"/>
        <v/>
      </c>
      <c r="B8641" s="35"/>
      <c r="C8641" s="27"/>
      <c r="D8641" s="27"/>
      <c r="E8641" s="27"/>
      <c r="F8641" s="28"/>
      <c r="G8641" s="29"/>
      <c r="H8641" s="30"/>
      <c r="I8641" s="30"/>
      <c r="J8641" s="30"/>
    </row>
    <row r="8642" spans="1:10" x14ac:dyDescent="0.35">
      <c r="A8642" t="str">
        <f t="shared" si="135"/>
        <v/>
      </c>
      <c r="B8642" s="36"/>
      <c r="C8642" s="31"/>
      <c r="D8642" s="31"/>
      <c r="E8642" s="31"/>
      <c r="F8642" s="32"/>
      <c r="G8642" s="33"/>
      <c r="H8642" s="34"/>
      <c r="I8642" s="34"/>
      <c r="J8642" s="34"/>
    </row>
    <row r="8643" spans="1:10" x14ac:dyDescent="0.35">
      <c r="A8643" t="str">
        <f t="shared" si="135"/>
        <v/>
      </c>
      <c r="B8643" s="35"/>
      <c r="C8643" s="27"/>
      <c r="D8643" s="27"/>
      <c r="E8643" s="27"/>
      <c r="F8643" s="28"/>
      <c r="G8643" s="29"/>
      <c r="H8643" s="30"/>
      <c r="I8643" s="30"/>
      <c r="J8643" s="30"/>
    </row>
    <row r="8644" spans="1:10" x14ac:dyDescent="0.35">
      <c r="A8644" t="str">
        <f t="shared" si="135"/>
        <v/>
      </c>
      <c r="B8644" s="36"/>
      <c r="C8644" s="31"/>
      <c r="D8644" s="31"/>
      <c r="E8644" s="31"/>
      <c r="F8644" s="32"/>
      <c r="G8644" s="33"/>
      <c r="H8644" s="34"/>
      <c r="I8644" s="34"/>
      <c r="J8644" s="34"/>
    </row>
    <row r="8645" spans="1:10" x14ac:dyDescent="0.35">
      <c r="A8645" t="str">
        <f t="shared" si="135"/>
        <v/>
      </c>
      <c r="B8645" s="35"/>
      <c r="C8645" s="27"/>
      <c r="D8645" s="27"/>
      <c r="E8645" s="27"/>
      <c r="F8645" s="28"/>
      <c r="G8645" s="29"/>
      <c r="H8645" s="30"/>
      <c r="I8645" s="30"/>
      <c r="J8645" s="30"/>
    </row>
    <row r="8646" spans="1:10" x14ac:dyDescent="0.35">
      <c r="A8646" t="str">
        <f t="shared" si="135"/>
        <v/>
      </c>
      <c r="B8646" s="36"/>
      <c r="C8646" s="31"/>
      <c r="D8646" s="31"/>
      <c r="E8646" s="31"/>
      <c r="F8646" s="32"/>
      <c r="G8646" s="33"/>
      <c r="H8646" s="34"/>
      <c r="I8646" s="34"/>
      <c r="J8646" s="34"/>
    </row>
    <row r="8647" spans="1:10" x14ac:dyDescent="0.35">
      <c r="A8647" t="str">
        <f t="shared" si="135"/>
        <v/>
      </c>
      <c r="B8647" s="35"/>
      <c r="C8647" s="27"/>
      <c r="D8647" s="27"/>
      <c r="E8647" s="27"/>
      <c r="F8647" s="28"/>
      <c r="G8647" s="29"/>
      <c r="H8647" s="30"/>
      <c r="I8647" s="30"/>
      <c r="J8647" s="30"/>
    </row>
    <row r="8648" spans="1:10" x14ac:dyDescent="0.35">
      <c r="A8648" t="str">
        <f t="shared" si="135"/>
        <v/>
      </c>
      <c r="B8648" s="36"/>
      <c r="C8648" s="31"/>
      <c r="D8648" s="31"/>
      <c r="E8648" s="31"/>
      <c r="F8648" s="32"/>
      <c r="G8648" s="33"/>
      <c r="H8648" s="34"/>
      <c r="I8648" s="34"/>
      <c r="J8648" s="34"/>
    </row>
    <row r="8649" spans="1:10" x14ac:dyDescent="0.35">
      <c r="A8649" t="str">
        <f t="shared" si="135"/>
        <v/>
      </c>
      <c r="B8649" s="35"/>
      <c r="C8649" s="27"/>
      <c r="D8649" s="27"/>
      <c r="E8649" s="27"/>
      <c r="F8649" s="28"/>
      <c r="G8649" s="29"/>
      <c r="H8649" s="30"/>
      <c r="I8649" s="30"/>
      <c r="J8649" s="30"/>
    </row>
    <row r="8650" spans="1:10" x14ac:dyDescent="0.35">
      <c r="A8650" t="str">
        <f t="shared" si="135"/>
        <v/>
      </c>
      <c r="B8650" s="36"/>
      <c r="C8650" s="31"/>
      <c r="D8650" s="31"/>
      <c r="E8650" s="31"/>
      <c r="F8650" s="32"/>
      <c r="G8650" s="33"/>
      <c r="H8650" s="34"/>
      <c r="I8650" s="34"/>
      <c r="J8650" s="34"/>
    </row>
    <row r="8651" spans="1:10" x14ac:dyDescent="0.35">
      <c r="A8651" t="str">
        <f t="shared" si="135"/>
        <v/>
      </c>
      <c r="B8651" s="35"/>
      <c r="C8651" s="27"/>
      <c r="D8651" s="27"/>
      <c r="E8651" s="27"/>
      <c r="F8651" s="28"/>
      <c r="G8651" s="29"/>
      <c r="H8651" s="30"/>
      <c r="I8651" s="30"/>
      <c r="J8651" s="30"/>
    </row>
    <row r="8652" spans="1:10" x14ac:dyDescent="0.35">
      <c r="A8652" t="str">
        <f t="shared" si="135"/>
        <v/>
      </c>
      <c r="B8652" s="36"/>
      <c r="C8652" s="31"/>
      <c r="D8652" s="31"/>
      <c r="E8652" s="31"/>
      <c r="F8652" s="32"/>
      <c r="G8652" s="33"/>
      <c r="H8652" s="34"/>
      <c r="I8652" s="34"/>
      <c r="J8652" s="34"/>
    </row>
    <row r="8653" spans="1:10" x14ac:dyDescent="0.35">
      <c r="A8653" t="str">
        <f t="shared" si="135"/>
        <v/>
      </c>
      <c r="B8653" s="35"/>
      <c r="C8653" s="27"/>
      <c r="D8653" s="27"/>
      <c r="E8653" s="27"/>
      <c r="F8653" s="28"/>
      <c r="G8653" s="29"/>
      <c r="H8653" s="30"/>
      <c r="I8653" s="30"/>
      <c r="J8653" s="30"/>
    </row>
    <row r="8654" spans="1:10" x14ac:dyDescent="0.35">
      <c r="A8654" t="str">
        <f t="shared" si="135"/>
        <v/>
      </c>
      <c r="B8654" s="36"/>
      <c r="C8654" s="31"/>
      <c r="D8654" s="31"/>
      <c r="E8654" s="31"/>
      <c r="F8654" s="32"/>
      <c r="G8654" s="33"/>
      <c r="H8654" s="34"/>
      <c r="I8654" s="34"/>
      <c r="J8654" s="34"/>
    </row>
    <row r="8655" spans="1:10" x14ac:dyDescent="0.35">
      <c r="A8655" t="str">
        <f t="shared" si="135"/>
        <v/>
      </c>
      <c r="B8655" s="35"/>
      <c r="C8655" s="27"/>
      <c r="D8655" s="27"/>
      <c r="E8655" s="27"/>
      <c r="F8655" s="28"/>
      <c r="G8655" s="29"/>
      <c r="H8655" s="30"/>
      <c r="I8655" s="30"/>
      <c r="J8655" s="30"/>
    </row>
    <row r="8656" spans="1:10" x14ac:dyDescent="0.35">
      <c r="A8656" t="str">
        <f t="shared" si="135"/>
        <v/>
      </c>
      <c r="B8656" s="36"/>
      <c r="C8656" s="31"/>
      <c r="D8656" s="31"/>
      <c r="E8656" s="31"/>
      <c r="F8656" s="32"/>
      <c r="G8656" s="33"/>
      <c r="H8656" s="34"/>
      <c r="I8656" s="34"/>
      <c r="J8656" s="34"/>
    </row>
    <row r="8657" spans="1:10" x14ac:dyDescent="0.35">
      <c r="A8657" t="str">
        <f t="shared" si="135"/>
        <v/>
      </c>
      <c r="B8657" s="35"/>
      <c r="C8657" s="27"/>
      <c r="D8657" s="27"/>
      <c r="E8657" s="27"/>
      <c r="F8657" s="28"/>
      <c r="G8657" s="29"/>
      <c r="H8657" s="30"/>
      <c r="I8657" s="30"/>
      <c r="J8657" s="30"/>
    </row>
    <row r="8658" spans="1:10" x14ac:dyDescent="0.35">
      <c r="A8658" t="str">
        <f t="shared" si="135"/>
        <v/>
      </c>
      <c r="B8658" s="36"/>
      <c r="C8658" s="31"/>
      <c r="D8658" s="31"/>
      <c r="E8658" s="31"/>
      <c r="F8658" s="32"/>
      <c r="G8658" s="33"/>
      <c r="H8658" s="34"/>
      <c r="I8658" s="34"/>
      <c r="J8658" s="34"/>
    </row>
    <row r="8659" spans="1:10" x14ac:dyDescent="0.35">
      <c r="A8659" t="str">
        <f t="shared" ref="A8659:A8722" si="136">CONCATENATE(B8659,C8659,D8659,E8659)</f>
        <v/>
      </c>
      <c r="B8659" s="35"/>
      <c r="C8659" s="27"/>
      <c r="D8659" s="27"/>
      <c r="E8659" s="27"/>
      <c r="F8659" s="28"/>
      <c r="G8659" s="29"/>
      <c r="H8659" s="30"/>
      <c r="I8659" s="30"/>
      <c r="J8659" s="30"/>
    </row>
    <row r="8660" spans="1:10" x14ac:dyDescent="0.35">
      <c r="A8660" t="str">
        <f t="shared" si="136"/>
        <v/>
      </c>
      <c r="B8660" s="36"/>
      <c r="C8660" s="31"/>
      <c r="D8660" s="31"/>
      <c r="E8660" s="31"/>
      <c r="F8660" s="32"/>
      <c r="G8660" s="33"/>
      <c r="H8660" s="34"/>
      <c r="I8660" s="34"/>
      <c r="J8660" s="34"/>
    </row>
    <row r="8661" spans="1:10" x14ac:dyDescent="0.35">
      <c r="A8661" t="str">
        <f t="shared" si="136"/>
        <v/>
      </c>
      <c r="B8661" s="35"/>
      <c r="C8661" s="27"/>
      <c r="D8661" s="27"/>
      <c r="E8661" s="27"/>
      <c r="F8661" s="28"/>
      <c r="G8661" s="29"/>
      <c r="H8661" s="30"/>
      <c r="I8661" s="30"/>
      <c r="J8661" s="30"/>
    </row>
    <row r="8662" spans="1:10" x14ac:dyDescent="0.35">
      <c r="A8662" t="str">
        <f t="shared" si="136"/>
        <v/>
      </c>
      <c r="B8662" s="36"/>
      <c r="C8662" s="31"/>
      <c r="D8662" s="31"/>
      <c r="E8662" s="31"/>
      <c r="F8662" s="32"/>
      <c r="G8662" s="33"/>
      <c r="H8662" s="34"/>
      <c r="I8662" s="34"/>
      <c r="J8662" s="34"/>
    </row>
    <row r="8663" spans="1:10" x14ac:dyDescent="0.35">
      <c r="A8663" t="str">
        <f t="shared" si="136"/>
        <v/>
      </c>
      <c r="B8663" s="35"/>
      <c r="C8663" s="27"/>
      <c r="D8663" s="27"/>
      <c r="E8663" s="27"/>
      <c r="F8663" s="28"/>
      <c r="G8663" s="29"/>
      <c r="H8663" s="30"/>
      <c r="I8663" s="30"/>
      <c r="J8663" s="30"/>
    </row>
    <row r="8664" spans="1:10" x14ac:dyDescent="0.35">
      <c r="A8664" t="str">
        <f t="shared" si="136"/>
        <v/>
      </c>
      <c r="B8664" s="36"/>
      <c r="C8664" s="31"/>
      <c r="D8664" s="31"/>
      <c r="E8664" s="31"/>
      <c r="F8664" s="32"/>
      <c r="G8664" s="33"/>
      <c r="H8664" s="34"/>
      <c r="I8664" s="34"/>
      <c r="J8664" s="34"/>
    </row>
    <row r="8665" spans="1:10" x14ac:dyDescent="0.35">
      <c r="A8665" t="str">
        <f t="shared" si="136"/>
        <v/>
      </c>
      <c r="B8665" s="35"/>
      <c r="C8665" s="27"/>
      <c r="D8665" s="27"/>
      <c r="E8665" s="27"/>
      <c r="F8665" s="28"/>
      <c r="G8665" s="29"/>
      <c r="H8665" s="30"/>
      <c r="I8665" s="30"/>
      <c r="J8665" s="30"/>
    </row>
    <row r="8666" spans="1:10" x14ac:dyDescent="0.35">
      <c r="A8666" t="str">
        <f t="shared" si="136"/>
        <v/>
      </c>
      <c r="B8666" s="36"/>
      <c r="C8666" s="31"/>
      <c r="D8666" s="31"/>
      <c r="E8666" s="31"/>
      <c r="F8666" s="32"/>
      <c r="G8666" s="33"/>
      <c r="H8666" s="34"/>
      <c r="I8666" s="34"/>
      <c r="J8666" s="34"/>
    </row>
    <row r="8667" spans="1:10" x14ac:dyDescent="0.35">
      <c r="A8667" t="str">
        <f t="shared" si="136"/>
        <v/>
      </c>
      <c r="B8667" s="35"/>
      <c r="C8667" s="27"/>
      <c r="D8667" s="27"/>
      <c r="E8667" s="27"/>
      <c r="F8667" s="28"/>
      <c r="G8667" s="29"/>
      <c r="H8667" s="30"/>
      <c r="I8667" s="30"/>
      <c r="J8667" s="30"/>
    </row>
    <row r="8668" spans="1:10" x14ac:dyDescent="0.35">
      <c r="A8668" t="str">
        <f t="shared" si="136"/>
        <v/>
      </c>
      <c r="B8668" s="36"/>
      <c r="C8668" s="31"/>
      <c r="D8668" s="31"/>
      <c r="E8668" s="31"/>
      <c r="F8668" s="32"/>
      <c r="G8668" s="33"/>
      <c r="H8668" s="34"/>
      <c r="I8668" s="34"/>
      <c r="J8668" s="34"/>
    </row>
    <row r="8669" spans="1:10" x14ac:dyDescent="0.35">
      <c r="A8669" t="str">
        <f t="shared" si="136"/>
        <v/>
      </c>
      <c r="B8669" s="35"/>
      <c r="C8669" s="27"/>
      <c r="D8669" s="27"/>
      <c r="E8669" s="27"/>
      <c r="F8669" s="28"/>
      <c r="G8669" s="29"/>
      <c r="H8669" s="30"/>
      <c r="I8669" s="30"/>
      <c r="J8669" s="30"/>
    </row>
    <row r="8670" spans="1:10" x14ac:dyDescent="0.35">
      <c r="A8670" t="str">
        <f t="shared" si="136"/>
        <v/>
      </c>
      <c r="B8670" s="36"/>
      <c r="C8670" s="31"/>
      <c r="D8670" s="31"/>
      <c r="E8670" s="31"/>
      <c r="F8670" s="32"/>
      <c r="G8670" s="33"/>
      <c r="H8670" s="34"/>
      <c r="I8670" s="34"/>
      <c r="J8670" s="34"/>
    </row>
    <row r="8671" spans="1:10" x14ac:dyDescent="0.35">
      <c r="A8671" t="str">
        <f t="shared" si="136"/>
        <v/>
      </c>
      <c r="B8671" s="35"/>
      <c r="C8671" s="27"/>
      <c r="D8671" s="27"/>
      <c r="E8671" s="27"/>
      <c r="F8671" s="28"/>
      <c r="G8671" s="29"/>
      <c r="H8671" s="30"/>
      <c r="I8671" s="30"/>
      <c r="J8671" s="30"/>
    </row>
    <row r="8672" spans="1:10" x14ac:dyDescent="0.35">
      <c r="A8672" t="str">
        <f t="shared" si="136"/>
        <v/>
      </c>
      <c r="B8672" s="36"/>
      <c r="C8672" s="31"/>
      <c r="D8672" s="31"/>
      <c r="E8672" s="31"/>
      <c r="F8672" s="32"/>
      <c r="G8672" s="33"/>
      <c r="H8672" s="34"/>
      <c r="I8672" s="34"/>
      <c r="J8672" s="34"/>
    </row>
    <row r="8673" spans="1:10" x14ac:dyDescent="0.35">
      <c r="A8673" t="str">
        <f t="shared" si="136"/>
        <v/>
      </c>
      <c r="B8673" s="35"/>
      <c r="C8673" s="27"/>
      <c r="D8673" s="27"/>
      <c r="E8673" s="27"/>
      <c r="F8673" s="28"/>
      <c r="G8673" s="29"/>
      <c r="H8673" s="30"/>
      <c r="I8673" s="30"/>
      <c r="J8673" s="30"/>
    </row>
    <row r="8674" spans="1:10" x14ac:dyDescent="0.35">
      <c r="A8674" t="str">
        <f t="shared" si="136"/>
        <v/>
      </c>
      <c r="B8674" s="36"/>
      <c r="C8674" s="31"/>
      <c r="D8674" s="31"/>
      <c r="E8674" s="31"/>
      <c r="F8674" s="32"/>
      <c r="G8674" s="33"/>
      <c r="H8674" s="34"/>
      <c r="I8674" s="34"/>
      <c r="J8674" s="34"/>
    </row>
    <row r="8675" spans="1:10" x14ac:dyDescent="0.35">
      <c r="A8675" t="str">
        <f t="shared" si="136"/>
        <v/>
      </c>
      <c r="B8675" s="35"/>
      <c r="C8675" s="27"/>
      <c r="D8675" s="27"/>
      <c r="E8675" s="27"/>
      <c r="F8675" s="28"/>
      <c r="G8675" s="29"/>
      <c r="H8675" s="30"/>
      <c r="I8675" s="30"/>
      <c r="J8675" s="30"/>
    </row>
    <row r="8676" spans="1:10" x14ac:dyDescent="0.35">
      <c r="A8676" t="str">
        <f t="shared" si="136"/>
        <v/>
      </c>
      <c r="B8676" s="36"/>
      <c r="C8676" s="31"/>
      <c r="D8676" s="31"/>
      <c r="E8676" s="31"/>
      <c r="F8676" s="32"/>
      <c r="G8676" s="33"/>
      <c r="H8676" s="34"/>
      <c r="I8676" s="34"/>
      <c r="J8676" s="34"/>
    </row>
    <row r="8677" spans="1:10" x14ac:dyDescent="0.35">
      <c r="A8677" t="str">
        <f t="shared" si="136"/>
        <v/>
      </c>
      <c r="B8677" s="35"/>
      <c r="C8677" s="27"/>
      <c r="D8677" s="27"/>
      <c r="E8677" s="27"/>
      <c r="F8677" s="28"/>
      <c r="G8677" s="29"/>
      <c r="H8677" s="30"/>
      <c r="I8677" s="30"/>
      <c r="J8677" s="30"/>
    </row>
    <row r="8678" spans="1:10" x14ac:dyDescent="0.35">
      <c r="A8678" t="str">
        <f t="shared" si="136"/>
        <v/>
      </c>
      <c r="B8678" s="36"/>
      <c r="C8678" s="31"/>
      <c r="D8678" s="31"/>
      <c r="E8678" s="31"/>
      <c r="F8678" s="32"/>
      <c r="G8678" s="33"/>
      <c r="H8678" s="34"/>
      <c r="I8678" s="34"/>
      <c r="J8678" s="34"/>
    </row>
    <row r="8679" spans="1:10" x14ac:dyDescent="0.35">
      <c r="A8679" t="str">
        <f t="shared" si="136"/>
        <v/>
      </c>
      <c r="B8679" s="35"/>
      <c r="C8679" s="27"/>
      <c r="D8679" s="27"/>
      <c r="E8679" s="27"/>
      <c r="F8679" s="28"/>
      <c r="G8679" s="29"/>
      <c r="H8679" s="30"/>
      <c r="I8679" s="30"/>
      <c r="J8679" s="30"/>
    </row>
    <row r="8680" spans="1:10" x14ac:dyDescent="0.35">
      <c r="A8680" t="str">
        <f t="shared" si="136"/>
        <v/>
      </c>
      <c r="B8680" s="36"/>
      <c r="C8680" s="31"/>
      <c r="D8680" s="31"/>
      <c r="E8680" s="31"/>
      <c r="F8680" s="32"/>
      <c r="G8680" s="33"/>
      <c r="H8680" s="34"/>
      <c r="I8680" s="34"/>
      <c r="J8680" s="34"/>
    </row>
    <row r="8681" spans="1:10" x14ac:dyDescent="0.35">
      <c r="A8681" t="str">
        <f t="shared" si="136"/>
        <v/>
      </c>
      <c r="B8681" s="35"/>
      <c r="C8681" s="27"/>
      <c r="D8681" s="27"/>
      <c r="E8681" s="27"/>
      <c r="F8681" s="28"/>
      <c r="G8681" s="29"/>
      <c r="H8681" s="30"/>
      <c r="I8681" s="30"/>
      <c r="J8681" s="30"/>
    </row>
    <row r="8682" spans="1:10" x14ac:dyDescent="0.35">
      <c r="A8682" t="str">
        <f t="shared" si="136"/>
        <v/>
      </c>
      <c r="B8682" s="36"/>
      <c r="C8682" s="31"/>
      <c r="D8682" s="31"/>
      <c r="E8682" s="31"/>
      <c r="F8682" s="32"/>
      <c r="G8682" s="33"/>
      <c r="H8682" s="34"/>
      <c r="I8682" s="34"/>
      <c r="J8682" s="34"/>
    </row>
    <row r="8683" spans="1:10" x14ac:dyDescent="0.35">
      <c r="A8683" t="str">
        <f t="shared" si="136"/>
        <v/>
      </c>
      <c r="B8683" s="35"/>
      <c r="C8683" s="27"/>
      <c r="D8683" s="27"/>
      <c r="E8683" s="27"/>
      <c r="F8683" s="28"/>
      <c r="G8683" s="29"/>
      <c r="H8683" s="30"/>
      <c r="I8683" s="30"/>
      <c r="J8683" s="30"/>
    </row>
    <row r="8684" spans="1:10" x14ac:dyDescent="0.35">
      <c r="A8684" t="str">
        <f t="shared" si="136"/>
        <v/>
      </c>
      <c r="B8684" s="36"/>
      <c r="C8684" s="31"/>
      <c r="D8684" s="31"/>
      <c r="E8684" s="31"/>
      <c r="F8684" s="32"/>
      <c r="G8684" s="33"/>
      <c r="H8684" s="34"/>
      <c r="I8684" s="34"/>
      <c r="J8684" s="34"/>
    </row>
    <row r="8685" spans="1:10" x14ac:dyDescent="0.35">
      <c r="A8685" t="str">
        <f t="shared" si="136"/>
        <v/>
      </c>
      <c r="B8685" s="35"/>
      <c r="C8685" s="27"/>
      <c r="D8685" s="27"/>
      <c r="E8685" s="27"/>
      <c r="F8685" s="28"/>
      <c r="G8685" s="29"/>
      <c r="H8685" s="30"/>
      <c r="I8685" s="30"/>
      <c r="J8685" s="30"/>
    </row>
    <row r="8686" spans="1:10" x14ac:dyDescent="0.35">
      <c r="A8686" t="str">
        <f t="shared" si="136"/>
        <v/>
      </c>
      <c r="B8686" s="36"/>
      <c r="C8686" s="31"/>
      <c r="D8686" s="31"/>
      <c r="E8686" s="31"/>
      <c r="F8686" s="32"/>
      <c r="G8686" s="33"/>
      <c r="H8686" s="34"/>
      <c r="I8686" s="34"/>
      <c r="J8686" s="34"/>
    </row>
    <row r="8687" spans="1:10" x14ac:dyDescent="0.35">
      <c r="A8687" t="str">
        <f t="shared" si="136"/>
        <v/>
      </c>
      <c r="B8687" s="35"/>
      <c r="C8687" s="27"/>
      <c r="D8687" s="27"/>
      <c r="E8687" s="27"/>
      <c r="F8687" s="28"/>
      <c r="G8687" s="29"/>
      <c r="H8687" s="30"/>
      <c r="I8687" s="30"/>
      <c r="J8687" s="30"/>
    </row>
    <row r="8688" spans="1:10" x14ac:dyDescent="0.35">
      <c r="A8688" t="str">
        <f t="shared" si="136"/>
        <v/>
      </c>
      <c r="B8688" s="36"/>
      <c r="C8688" s="31"/>
      <c r="D8688" s="31"/>
      <c r="E8688" s="31"/>
      <c r="F8688" s="32"/>
      <c r="G8688" s="33"/>
      <c r="H8688" s="34"/>
      <c r="I8688" s="34"/>
      <c r="J8688" s="34"/>
    </row>
    <row r="8689" spans="1:10" x14ac:dyDescent="0.35">
      <c r="A8689" t="str">
        <f t="shared" si="136"/>
        <v/>
      </c>
      <c r="B8689" s="35"/>
      <c r="C8689" s="27"/>
      <c r="D8689" s="27"/>
      <c r="E8689" s="27"/>
      <c r="F8689" s="28"/>
      <c r="G8689" s="29"/>
      <c r="H8689" s="30"/>
      <c r="I8689" s="30"/>
      <c r="J8689" s="30"/>
    </row>
    <row r="8690" spans="1:10" x14ac:dyDescent="0.35">
      <c r="A8690" t="str">
        <f t="shared" si="136"/>
        <v/>
      </c>
      <c r="B8690" s="36"/>
      <c r="C8690" s="31"/>
      <c r="D8690" s="31"/>
      <c r="E8690" s="31"/>
      <c r="F8690" s="32"/>
      <c r="G8690" s="33"/>
      <c r="H8690" s="34"/>
      <c r="I8690" s="34"/>
      <c r="J8690" s="34"/>
    </row>
    <row r="8691" spans="1:10" x14ac:dyDescent="0.35">
      <c r="A8691" t="str">
        <f t="shared" si="136"/>
        <v/>
      </c>
      <c r="B8691" s="35"/>
      <c r="C8691" s="27"/>
      <c r="D8691" s="27"/>
      <c r="E8691" s="27"/>
      <c r="F8691" s="28"/>
      <c r="G8691" s="29"/>
      <c r="H8691" s="30"/>
      <c r="I8691" s="30"/>
      <c r="J8691" s="30"/>
    </row>
    <row r="8692" spans="1:10" x14ac:dyDescent="0.35">
      <c r="A8692" t="str">
        <f t="shared" si="136"/>
        <v/>
      </c>
      <c r="B8692" s="36"/>
      <c r="C8692" s="31"/>
      <c r="D8692" s="31"/>
      <c r="E8692" s="31"/>
      <c r="F8692" s="32"/>
      <c r="G8692" s="33"/>
      <c r="H8692" s="34"/>
      <c r="I8692" s="34"/>
      <c r="J8692" s="34"/>
    </row>
    <row r="8693" spans="1:10" x14ac:dyDescent="0.35">
      <c r="A8693" t="str">
        <f t="shared" si="136"/>
        <v/>
      </c>
      <c r="B8693" s="35"/>
      <c r="C8693" s="27"/>
      <c r="D8693" s="27"/>
      <c r="E8693" s="27"/>
      <c r="F8693" s="28"/>
      <c r="G8693" s="29"/>
      <c r="H8693" s="30"/>
      <c r="I8693" s="30"/>
      <c r="J8693" s="30"/>
    </row>
    <row r="8694" spans="1:10" x14ac:dyDescent="0.35">
      <c r="A8694" t="str">
        <f t="shared" si="136"/>
        <v/>
      </c>
      <c r="B8694" s="36"/>
      <c r="C8694" s="31"/>
      <c r="D8694" s="31"/>
      <c r="E8694" s="31"/>
      <c r="F8694" s="32"/>
      <c r="G8694" s="33"/>
      <c r="H8694" s="34"/>
      <c r="I8694" s="34"/>
      <c r="J8694" s="34"/>
    </row>
    <row r="8695" spans="1:10" x14ac:dyDescent="0.35">
      <c r="A8695" t="str">
        <f t="shared" si="136"/>
        <v/>
      </c>
      <c r="B8695" s="35"/>
      <c r="C8695" s="27"/>
      <c r="D8695" s="27"/>
      <c r="E8695" s="27"/>
      <c r="F8695" s="28"/>
      <c r="G8695" s="29"/>
      <c r="H8695" s="30"/>
      <c r="I8695" s="30"/>
      <c r="J8695" s="30"/>
    </row>
    <row r="8696" spans="1:10" x14ac:dyDescent="0.35">
      <c r="A8696" t="str">
        <f t="shared" si="136"/>
        <v/>
      </c>
      <c r="B8696" s="36"/>
      <c r="C8696" s="31"/>
      <c r="D8696" s="31"/>
      <c r="E8696" s="31"/>
      <c r="F8696" s="32"/>
      <c r="G8696" s="33"/>
      <c r="H8696" s="34"/>
      <c r="I8696" s="34"/>
      <c r="J8696" s="34"/>
    </row>
    <row r="8697" spans="1:10" x14ac:dyDescent="0.35">
      <c r="A8697" t="str">
        <f t="shared" si="136"/>
        <v/>
      </c>
      <c r="B8697" s="35"/>
      <c r="C8697" s="27"/>
      <c r="D8697" s="27"/>
      <c r="E8697" s="27"/>
      <c r="F8697" s="28"/>
      <c r="G8697" s="29"/>
      <c r="H8697" s="30"/>
      <c r="I8697" s="30"/>
      <c r="J8697" s="30"/>
    </row>
    <row r="8698" spans="1:10" x14ac:dyDescent="0.35">
      <c r="A8698" t="str">
        <f t="shared" si="136"/>
        <v/>
      </c>
      <c r="B8698" s="36"/>
      <c r="C8698" s="31"/>
      <c r="D8698" s="31"/>
      <c r="E8698" s="31"/>
      <c r="F8698" s="32"/>
      <c r="G8698" s="33"/>
      <c r="H8698" s="34"/>
      <c r="I8698" s="34"/>
      <c r="J8698" s="34"/>
    </row>
    <row r="8699" spans="1:10" x14ac:dyDescent="0.35">
      <c r="A8699" t="str">
        <f t="shared" si="136"/>
        <v/>
      </c>
      <c r="B8699" s="35"/>
      <c r="C8699" s="27"/>
      <c r="D8699" s="27"/>
      <c r="E8699" s="27"/>
      <c r="F8699" s="28"/>
      <c r="G8699" s="29"/>
      <c r="H8699" s="30"/>
      <c r="I8699" s="30"/>
      <c r="J8699" s="30"/>
    </row>
    <row r="8700" spans="1:10" x14ac:dyDescent="0.35">
      <c r="A8700" t="str">
        <f t="shared" si="136"/>
        <v/>
      </c>
      <c r="B8700" s="36"/>
      <c r="C8700" s="31"/>
      <c r="D8700" s="31"/>
      <c r="E8700" s="31"/>
      <c r="F8700" s="32"/>
      <c r="G8700" s="33"/>
      <c r="H8700" s="34"/>
      <c r="I8700" s="34"/>
      <c r="J8700" s="34"/>
    </row>
    <row r="8701" spans="1:10" x14ac:dyDescent="0.35">
      <c r="A8701" t="str">
        <f t="shared" si="136"/>
        <v/>
      </c>
      <c r="B8701" s="35"/>
      <c r="C8701" s="27"/>
      <c r="D8701" s="27"/>
      <c r="E8701" s="27"/>
      <c r="F8701" s="28"/>
      <c r="G8701" s="29"/>
      <c r="H8701" s="30"/>
      <c r="I8701" s="30"/>
      <c r="J8701" s="30"/>
    </row>
    <row r="8702" spans="1:10" x14ac:dyDescent="0.35">
      <c r="A8702" t="str">
        <f t="shared" si="136"/>
        <v/>
      </c>
      <c r="B8702" s="36"/>
      <c r="C8702" s="31"/>
      <c r="D8702" s="31"/>
      <c r="E8702" s="31"/>
      <c r="F8702" s="32"/>
      <c r="G8702" s="33"/>
      <c r="H8702" s="34"/>
      <c r="I8702" s="34"/>
      <c r="J8702" s="34"/>
    </row>
    <row r="8703" spans="1:10" x14ac:dyDescent="0.35">
      <c r="A8703" t="str">
        <f t="shared" si="136"/>
        <v/>
      </c>
      <c r="B8703" s="35"/>
      <c r="C8703" s="27"/>
      <c r="D8703" s="27"/>
      <c r="E8703" s="27"/>
      <c r="F8703" s="28"/>
      <c r="G8703" s="29"/>
      <c r="H8703" s="30"/>
      <c r="I8703" s="30"/>
      <c r="J8703" s="30"/>
    </row>
    <row r="8704" spans="1:10" x14ac:dyDescent="0.35">
      <c r="A8704" t="str">
        <f t="shared" si="136"/>
        <v/>
      </c>
      <c r="B8704" s="36"/>
      <c r="C8704" s="31"/>
      <c r="D8704" s="31"/>
      <c r="E8704" s="31"/>
      <c r="F8704" s="32"/>
      <c r="G8704" s="33"/>
      <c r="H8704" s="34"/>
      <c r="I8704" s="34"/>
      <c r="J8704" s="34"/>
    </row>
    <row r="8705" spans="1:10" x14ac:dyDescent="0.35">
      <c r="A8705" t="str">
        <f t="shared" si="136"/>
        <v/>
      </c>
      <c r="B8705" s="35"/>
      <c r="C8705" s="27"/>
      <c r="D8705" s="27"/>
      <c r="E8705" s="27"/>
      <c r="F8705" s="28"/>
      <c r="G8705" s="29"/>
      <c r="H8705" s="30"/>
      <c r="I8705" s="30"/>
      <c r="J8705" s="30"/>
    </row>
    <row r="8706" spans="1:10" x14ac:dyDescent="0.35">
      <c r="A8706" t="str">
        <f t="shared" si="136"/>
        <v/>
      </c>
      <c r="B8706" s="36"/>
      <c r="C8706" s="31"/>
      <c r="D8706" s="31"/>
      <c r="E8706" s="31"/>
      <c r="F8706" s="32"/>
      <c r="G8706" s="33"/>
      <c r="H8706" s="34"/>
      <c r="I8706" s="34"/>
      <c r="J8706" s="34"/>
    </row>
    <row r="8707" spans="1:10" x14ac:dyDescent="0.35">
      <c r="A8707" t="str">
        <f t="shared" si="136"/>
        <v/>
      </c>
      <c r="B8707" s="35"/>
      <c r="C8707" s="27"/>
      <c r="D8707" s="27"/>
      <c r="E8707" s="27"/>
      <c r="F8707" s="28"/>
      <c r="G8707" s="29"/>
      <c r="H8707" s="30"/>
      <c r="I8707" s="30"/>
      <c r="J8707" s="30"/>
    </row>
    <row r="8708" spans="1:10" x14ac:dyDescent="0.35">
      <c r="A8708" t="str">
        <f t="shared" si="136"/>
        <v/>
      </c>
      <c r="B8708" s="36"/>
      <c r="C8708" s="31"/>
      <c r="D8708" s="31"/>
      <c r="E8708" s="31"/>
      <c r="F8708" s="32"/>
      <c r="G8708" s="33"/>
      <c r="H8708" s="34"/>
      <c r="I8708" s="34"/>
      <c r="J8708" s="34"/>
    </row>
    <row r="8709" spans="1:10" x14ac:dyDescent="0.35">
      <c r="A8709" t="str">
        <f t="shared" si="136"/>
        <v/>
      </c>
      <c r="B8709" s="35"/>
      <c r="C8709" s="27"/>
      <c r="D8709" s="27"/>
      <c r="E8709" s="27"/>
      <c r="F8709" s="28"/>
      <c r="G8709" s="29"/>
      <c r="H8709" s="30"/>
      <c r="I8709" s="30"/>
      <c r="J8709" s="30"/>
    </row>
    <row r="8710" spans="1:10" x14ac:dyDescent="0.35">
      <c r="A8710" t="str">
        <f t="shared" si="136"/>
        <v/>
      </c>
      <c r="B8710" s="36"/>
      <c r="C8710" s="31"/>
      <c r="D8710" s="31"/>
      <c r="E8710" s="31"/>
      <c r="F8710" s="32"/>
      <c r="G8710" s="33"/>
      <c r="H8710" s="34"/>
      <c r="I8710" s="34"/>
      <c r="J8710" s="34"/>
    </row>
    <row r="8711" spans="1:10" x14ac:dyDescent="0.35">
      <c r="A8711" t="str">
        <f t="shared" si="136"/>
        <v/>
      </c>
      <c r="B8711" s="35"/>
      <c r="C8711" s="27"/>
      <c r="D8711" s="27"/>
      <c r="E8711" s="27"/>
      <c r="F8711" s="28"/>
      <c r="G8711" s="29"/>
      <c r="H8711" s="30"/>
      <c r="I8711" s="30"/>
      <c r="J8711" s="30"/>
    </row>
    <row r="8712" spans="1:10" x14ac:dyDescent="0.35">
      <c r="A8712" t="str">
        <f t="shared" si="136"/>
        <v/>
      </c>
      <c r="B8712" s="36"/>
      <c r="C8712" s="31"/>
      <c r="D8712" s="31"/>
      <c r="E8712" s="31"/>
      <c r="F8712" s="32"/>
      <c r="G8712" s="33"/>
      <c r="H8712" s="34"/>
      <c r="I8712" s="34"/>
      <c r="J8712" s="34"/>
    </row>
    <row r="8713" spans="1:10" x14ac:dyDescent="0.35">
      <c r="A8713" t="str">
        <f t="shared" si="136"/>
        <v/>
      </c>
      <c r="B8713" s="35"/>
      <c r="C8713" s="27"/>
      <c r="D8713" s="27"/>
      <c r="E8713" s="27"/>
      <c r="F8713" s="28"/>
      <c r="G8713" s="29"/>
      <c r="H8713" s="30"/>
      <c r="I8713" s="30"/>
      <c r="J8713" s="30"/>
    </row>
    <row r="8714" spans="1:10" x14ac:dyDescent="0.35">
      <c r="A8714" t="str">
        <f t="shared" si="136"/>
        <v/>
      </c>
      <c r="B8714" s="36"/>
      <c r="C8714" s="31"/>
      <c r="D8714" s="31"/>
      <c r="E8714" s="31"/>
      <c r="F8714" s="32"/>
      <c r="G8714" s="33"/>
      <c r="H8714" s="34"/>
      <c r="I8714" s="34"/>
      <c r="J8714" s="34"/>
    </row>
    <row r="8715" spans="1:10" x14ac:dyDescent="0.35">
      <c r="A8715" t="str">
        <f t="shared" si="136"/>
        <v/>
      </c>
      <c r="B8715" s="35"/>
      <c r="C8715" s="27"/>
      <c r="D8715" s="27"/>
      <c r="E8715" s="27"/>
      <c r="F8715" s="28"/>
      <c r="G8715" s="29"/>
      <c r="H8715" s="30"/>
      <c r="I8715" s="30"/>
      <c r="J8715" s="30"/>
    </row>
    <row r="8716" spans="1:10" x14ac:dyDescent="0.35">
      <c r="A8716" t="str">
        <f t="shared" si="136"/>
        <v/>
      </c>
      <c r="B8716" s="36"/>
      <c r="C8716" s="31"/>
      <c r="D8716" s="31"/>
      <c r="E8716" s="31"/>
      <c r="F8716" s="32"/>
      <c r="G8716" s="33"/>
      <c r="H8716" s="34"/>
      <c r="I8716" s="34"/>
      <c r="J8716" s="34"/>
    </row>
    <row r="8717" spans="1:10" x14ac:dyDescent="0.35">
      <c r="A8717" t="str">
        <f t="shared" si="136"/>
        <v/>
      </c>
      <c r="B8717" s="35"/>
      <c r="C8717" s="27"/>
      <c r="D8717" s="27"/>
      <c r="E8717" s="27"/>
      <c r="F8717" s="28"/>
      <c r="G8717" s="29"/>
      <c r="H8717" s="30"/>
      <c r="I8717" s="30"/>
      <c r="J8717" s="30"/>
    </row>
    <row r="8718" spans="1:10" x14ac:dyDescent="0.35">
      <c r="A8718" t="str">
        <f t="shared" si="136"/>
        <v/>
      </c>
      <c r="B8718" s="36"/>
      <c r="C8718" s="31"/>
      <c r="D8718" s="31"/>
      <c r="E8718" s="31"/>
      <c r="F8718" s="32"/>
      <c r="G8718" s="33"/>
      <c r="H8718" s="34"/>
      <c r="I8718" s="34"/>
      <c r="J8718" s="34"/>
    </row>
    <row r="8719" spans="1:10" x14ac:dyDescent="0.35">
      <c r="A8719" t="str">
        <f t="shared" si="136"/>
        <v/>
      </c>
      <c r="B8719" s="35"/>
      <c r="C8719" s="27"/>
      <c r="D8719" s="27"/>
      <c r="E8719" s="27"/>
      <c r="F8719" s="28"/>
      <c r="G8719" s="29"/>
      <c r="H8719" s="30"/>
      <c r="I8719" s="30"/>
      <c r="J8719" s="30"/>
    </row>
    <row r="8720" spans="1:10" x14ac:dyDescent="0.35">
      <c r="A8720" t="str">
        <f t="shared" si="136"/>
        <v/>
      </c>
      <c r="B8720" s="36"/>
      <c r="C8720" s="31"/>
      <c r="D8720" s="31"/>
      <c r="E8720" s="31"/>
      <c r="F8720" s="32"/>
      <c r="G8720" s="33"/>
      <c r="H8720" s="34"/>
      <c r="I8720" s="34"/>
      <c r="J8720" s="34"/>
    </row>
    <row r="8721" spans="1:10" x14ac:dyDescent="0.35">
      <c r="A8721" t="str">
        <f t="shared" si="136"/>
        <v/>
      </c>
      <c r="B8721" s="35"/>
      <c r="C8721" s="27"/>
      <c r="D8721" s="27"/>
      <c r="E8721" s="27"/>
      <c r="F8721" s="28"/>
      <c r="G8721" s="29"/>
      <c r="H8721" s="30"/>
      <c r="I8721" s="30"/>
      <c r="J8721" s="30"/>
    </row>
    <row r="8722" spans="1:10" x14ac:dyDescent="0.35">
      <c r="A8722" t="str">
        <f t="shared" si="136"/>
        <v/>
      </c>
      <c r="B8722" s="36"/>
      <c r="C8722" s="31"/>
      <c r="D8722" s="31"/>
      <c r="E8722" s="31"/>
      <c r="F8722" s="32"/>
      <c r="G8722" s="33"/>
      <c r="H8722" s="34"/>
      <c r="I8722" s="34"/>
      <c r="J8722" s="34"/>
    </row>
    <row r="8723" spans="1:10" x14ac:dyDescent="0.35">
      <c r="A8723" t="str">
        <f t="shared" ref="A8723:A8786" si="137">CONCATENATE(B8723,C8723,D8723,E8723)</f>
        <v/>
      </c>
      <c r="B8723" s="35"/>
      <c r="C8723" s="27"/>
      <c r="D8723" s="27"/>
      <c r="E8723" s="27"/>
      <c r="F8723" s="28"/>
      <c r="G8723" s="29"/>
      <c r="H8723" s="30"/>
      <c r="I8723" s="30"/>
      <c r="J8723" s="30"/>
    </row>
    <row r="8724" spans="1:10" x14ac:dyDescent="0.35">
      <c r="A8724" t="str">
        <f t="shared" si="137"/>
        <v/>
      </c>
      <c r="B8724" s="36"/>
      <c r="C8724" s="31"/>
      <c r="D8724" s="31"/>
      <c r="E8724" s="31"/>
      <c r="F8724" s="32"/>
      <c r="G8724" s="33"/>
      <c r="H8724" s="34"/>
      <c r="I8724" s="34"/>
      <c r="J8724" s="34"/>
    </row>
    <row r="8725" spans="1:10" x14ac:dyDescent="0.35">
      <c r="A8725" t="str">
        <f t="shared" si="137"/>
        <v/>
      </c>
      <c r="B8725" s="35"/>
      <c r="C8725" s="27"/>
      <c r="D8725" s="27"/>
      <c r="E8725" s="27"/>
      <c r="F8725" s="28"/>
      <c r="G8725" s="29"/>
      <c r="H8725" s="30"/>
      <c r="I8725" s="30"/>
      <c r="J8725" s="30"/>
    </row>
    <row r="8726" spans="1:10" x14ac:dyDescent="0.35">
      <c r="A8726" t="str">
        <f t="shared" si="137"/>
        <v/>
      </c>
      <c r="B8726" s="36"/>
      <c r="C8726" s="31"/>
      <c r="D8726" s="31"/>
      <c r="E8726" s="31"/>
      <c r="F8726" s="32"/>
      <c r="G8726" s="33"/>
      <c r="H8726" s="34"/>
      <c r="I8726" s="34"/>
      <c r="J8726" s="34"/>
    </row>
    <row r="8727" spans="1:10" x14ac:dyDescent="0.35">
      <c r="A8727" t="str">
        <f t="shared" si="137"/>
        <v/>
      </c>
      <c r="B8727" s="35"/>
      <c r="C8727" s="27"/>
      <c r="D8727" s="27"/>
      <c r="E8727" s="27"/>
      <c r="F8727" s="28"/>
      <c r="G8727" s="29"/>
      <c r="H8727" s="30"/>
      <c r="I8727" s="30"/>
      <c r="J8727" s="30"/>
    </row>
    <row r="8728" spans="1:10" x14ac:dyDescent="0.35">
      <c r="A8728" t="str">
        <f t="shared" si="137"/>
        <v/>
      </c>
      <c r="B8728" s="36"/>
      <c r="C8728" s="31"/>
      <c r="D8728" s="31"/>
      <c r="E8728" s="31"/>
      <c r="F8728" s="32"/>
      <c r="G8728" s="33"/>
      <c r="H8728" s="34"/>
      <c r="I8728" s="34"/>
      <c r="J8728" s="34"/>
    </row>
    <row r="8729" spans="1:10" x14ac:dyDescent="0.35">
      <c r="A8729" t="str">
        <f t="shared" si="137"/>
        <v/>
      </c>
      <c r="B8729" s="35"/>
      <c r="C8729" s="27"/>
      <c r="D8729" s="27"/>
      <c r="E8729" s="27"/>
      <c r="F8729" s="28"/>
      <c r="G8729" s="29"/>
      <c r="H8729" s="30"/>
      <c r="I8729" s="30"/>
      <c r="J8729" s="30"/>
    </row>
    <row r="8730" spans="1:10" x14ac:dyDescent="0.35">
      <c r="A8730" t="str">
        <f t="shared" si="137"/>
        <v/>
      </c>
      <c r="B8730" s="36"/>
      <c r="C8730" s="31"/>
      <c r="D8730" s="31"/>
      <c r="E8730" s="31"/>
      <c r="F8730" s="32"/>
      <c r="G8730" s="33"/>
      <c r="H8730" s="34"/>
      <c r="I8730" s="34"/>
      <c r="J8730" s="34"/>
    </row>
    <row r="8731" spans="1:10" x14ac:dyDescent="0.35">
      <c r="A8731" t="str">
        <f t="shared" si="137"/>
        <v/>
      </c>
      <c r="B8731" s="35"/>
      <c r="C8731" s="27"/>
      <c r="D8731" s="27"/>
      <c r="E8731" s="27"/>
      <c r="F8731" s="28"/>
      <c r="G8731" s="29"/>
      <c r="H8731" s="30"/>
      <c r="I8731" s="30"/>
      <c r="J8731" s="30"/>
    </row>
    <row r="8732" spans="1:10" x14ac:dyDescent="0.35">
      <c r="A8732" t="str">
        <f t="shared" si="137"/>
        <v/>
      </c>
      <c r="B8732" s="36"/>
      <c r="C8732" s="31"/>
      <c r="D8732" s="31"/>
      <c r="E8732" s="31"/>
      <c r="F8732" s="32"/>
      <c r="G8732" s="33"/>
      <c r="H8732" s="34"/>
      <c r="I8732" s="34"/>
      <c r="J8732" s="34"/>
    </row>
    <row r="8733" spans="1:10" x14ac:dyDescent="0.35">
      <c r="A8733" t="str">
        <f t="shared" si="137"/>
        <v/>
      </c>
      <c r="B8733" s="35"/>
      <c r="C8733" s="27"/>
      <c r="D8733" s="27"/>
      <c r="E8733" s="27"/>
      <c r="F8733" s="28"/>
      <c r="G8733" s="29"/>
      <c r="H8733" s="30"/>
      <c r="I8733" s="30"/>
      <c r="J8733" s="30"/>
    </row>
    <row r="8734" spans="1:10" x14ac:dyDescent="0.35">
      <c r="A8734" t="str">
        <f t="shared" si="137"/>
        <v/>
      </c>
      <c r="B8734" s="36"/>
      <c r="C8734" s="31"/>
      <c r="D8734" s="31"/>
      <c r="E8734" s="31"/>
      <c r="F8734" s="32"/>
      <c r="G8734" s="33"/>
      <c r="H8734" s="34"/>
      <c r="I8734" s="34"/>
      <c r="J8734" s="34"/>
    </row>
    <row r="8735" spans="1:10" x14ac:dyDescent="0.35">
      <c r="A8735" t="str">
        <f t="shared" si="137"/>
        <v/>
      </c>
      <c r="B8735" s="35"/>
      <c r="C8735" s="27"/>
      <c r="D8735" s="27"/>
      <c r="E8735" s="27"/>
      <c r="F8735" s="28"/>
      <c r="G8735" s="29"/>
      <c r="H8735" s="30"/>
      <c r="I8735" s="30"/>
      <c r="J8735" s="30"/>
    </row>
    <row r="8736" spans="1:10" x14ac:dyDescent="0.35">
      <c r="A8736" t="str">
        <f t="shared" si="137"/>
        <v/>
      </c>
      <c r="B8736" s="36"/>
      <c r="C8736" s="31"/>
      <c r="D8736" s="31"/>
      <c r="E8736" s="31"/>
      <c r="F8736" s="32"/>
      <c r="G8736" s="33"/>
      <c r="H8736" s="34"/>
      <c r="I8736" s="34"/>
      <c r="J8736" s="34"/>
    </row>
    <row r="8737" spans="1:10" x14ac:dyDescent="0.35">
      <c r="A8737" t="str">
        <f t="shared" si="137"/>
        <v/>
      </c>
      <c r="B8737" s="35"/>
      <c r="C8737" s="27"/>
      <c r="D8737" s="27"/>
      <c r="E8737" s="27"/>
      <c r="F8737" s="28"/>
      <c r="G8737" s="29"/>
      <c r="H8737" s="30"/>
      <c r="I8737" s="30"/>
      <c r="J8737" s="30"/>
    </row>
    <row r="8738" spans="1:10" x14ac:dyDescent="0.35">
      <c r="A8738" t="str">
        <f t="shared" si="137"/>
        <v/>
      </c>
      <c r="B8738" s="36"/>
      <c r="C8738" s="31"/>
      <c r="D8738" s="31"/>
      <c r="E8738" s="31"/>
      <c r="F8738" s="32"/>
      <c r="G8738" s="33"/>
      <c r="H8738" s="34"/>
      <c r="I8738" s="34"/>
      <c r="J8738" s="34"/>
    </row>
    <row r="8739" spans="1:10" x14ac:dyDescent="0.35">
      <c r="A8739" t="str">
        <f t="shared" si="137"/>
        <v/>
      </c>
      <c r="B8739" s="35"/>
      <c r="C8739" s="27"/>
      <c r="D8739" s="27"/>
      <c r="E8739" s="27"/>
      <c r="F8739" s="28"/>
      <c r="G8739" s="29"/>
      <c r="H8739" s="30"/>
      <c r="I8739" s="30"/>
      <c r="J8739" s="30"/>
    </row>
    <row r="8740" spans="1:10" x14ac:dyDescent="0.35">
      <c r="A8740" t="str">
        <f t="shared" si="137"/>
        <v/>
      </c>
      <c r="B8740" s="36"/>
      <c r="C8740" s="31"/>
      <c r="D8740" s="31"/>
      <c r="E8740" s="31"/>
      <c r="F8740" s="32"/>
      <c r="G8740" s="33"/>
      <c r="H8740" s="34"/>
      <c r="I8740" s="34"/>
      <c r="J8740" s="34"/>
    </row>
    <row r="8741" spans="1:10" x14ac:dyDescent="0.35">
      <c r="A8741" t="str">
        <f t="shared" si="137"/>
        <v/>
      </c>
      <c r="B8741" s="35"/>
      <c r="C8741" s="27"/>
      <c r="D8741" s="27"/>
      <c r="E8741" s="27"/>
      <c r="F8741" s="28"/>
      <c r="G8741" s="29"/>
      <c r="H8741" s="30"/>
      <c r="I8741" s="30"/>
      <c r="J8741" s="30"/>
    </row>
    <row r="8742" spans="1:10" x14ac:dyDescent="0.35">
      <c r="A8742" t="str">
        <f t="shared" si="137"/>
        <v/>
      </c>
      <c r="B8742" s="36"/>
      <c r="C8742" s="31"/>
      <c r="D8742" s="31"/>
      <c r="E8742" s="31"/>
      <c r="F8742" s="32"/>
      <c r="G8742" s="33"/>
      <c r="H8742" s="34"/>
      <c r="I8742" s="34"/>
      <c r="J8742" s="34"/>
    </row>
    <row r="8743" spans="1:10" x14ac:dyDescent="0.35">
      <c r="A8743" t="str">
        <f t="shared" si="137"/>
        <v/>
      </c>
      <c r="B8743" s="35"/>
      <c r="C8743" s="27"/>
      <c r="D8743" s="27"/>
      <c r="E8743" s="27"/>
      <c r="F8743" s="28"/>
      <c r="G8743" s="29"/>
      <c r="H8743" s="30"/>
      <c r="I8743" s="30"/>
      <c r="J8743" s="30"/>
    </row>
    <row r="8744" spans="1:10" x14ac:dyDescent="0.35">
      <c r="A8744" t="str">
        <f t="shared" si="137"/>
        <v/>
      </c>
      <c r="B8744" s="36"/>
      <c r="C8744" s="31"/>
      <c r="D8744" s="31"/>
      <c r="E8744" s="31"/>
      <c r="F8744" s="32"/>
      <c r="G8744" s="33"/>
      <c r="H8744" s="34"/>
      <c r="I8744" s="34"/>
      <c r="J8744" s="34"/>
    </row>
    <row r="8745" spans="1:10" x14ac:dyDescent="0.35">
      <c r="A8745" t="str">
        <f t="shared" si="137"/>
        <v/>
      </c>
      <c r="B8745" s="35"/>
      <c r="C8745" s="27"/>
      <c r="D8745" s="27"/>
      <c r="E8745" s="27"/>
      <c r="F8745" s="28"/>
      <c r="G8745" s="29"/>
      <c r="H8745" s="30"/>
      <c r="I8745" s="30"/>
      <c r="J8745" s="30"/>
    </row>
    <row r="8746" spans="1:10" x14ac:dyDescent="0.35">
      <c r="A8746" t="str">
        <f t="shared" si="137"/>
        <v/>
      </c>
      <c r="B8746" s="36"/>
      <c r="C8746" s="31"/>
      <c r="D8746" s="31"/>
      <c r="E8746" s="31"/>
      <c r="F8746" s="32"/>
      <c r="G8746" s="33"/>
      <c r="H8746" s="34"/>
      <c r="I8746" s="34"/>
      <c r="J8746" s="34"/>
    </row>
    <row r="8747" spans="1:10" x14ac:dyDescent="0.35">
      <c r="A8747" t="str">
        <f t="shared" si="137"/>
        <v/>
      </c>
      <c r="B8747" s="35"/>
      <c r="C8747" s="27"/>
      <c r="D8747" s="27"/>
      <c r="E8747" s="27"/>
      <c r="F8747" s="28"/>
      <c r="G8747" s="29"/>
      <c r="H8747" s="30"/>
      <c r="I8747" s="30"/>
      <c r="J8747" s="30"/>
    </row>
    <row r="8748" spans="1:10" x14ac:dyDescent="0.35">
      <c r="A8748" t="str">
        <f t="shared" si="137"/>
        <v/>
      </c>
      <c r="B8748" s="36"/>
      <c r="C8748" s="31"/>
      <c r="D8748" s="31"/>
      <c r="E8748" s="31"/>
      <c r="F8748" s="32"/>
      <c r="G8748" s="33"/>
      <c r="H8748" s="34"/>
      <c r="I8748" s="34"/>
      <c r="J8748" s="34"/>
    </row>
    <row r="8749" spans="1:10" x14ac:dyDescent="0.35">
      <c r="A8749" t="str">
        <f t="shared" si="137"/>
        <v/>
      </c>
      <c r="B8749" s="35"/>
      <c r="C8749" s="27"/>
      <c r="D8749" s="27"/>
      <c r="E8749" s="27"/>
      <c r="F8749" s="28"/>
      <c r="G8749" s="29"/>
      <c r="H8749" s="30"/>
      <c r="I8749" s="30"/>
      <c r="J8749" s="30"/>
    </row>
    <row r="8750" spans="1:10" x14ac:dyDescent="0.35">
      <c r="A8750" t="str">
        <f t="shared" si="137"/>
        <v/>
      </c>
      <c r="B8750" s="36"/>
      <c r="C8750" s="31"/>
      <c r="D8750" s="31"/>
      <c r="E8750" s="31"/>
      <c r="F8750" s="32"/>
      <c r="G8750" s="33"/>
      <c r="H8750" s="34"/>
      <c r="I8750" s="34"/>
      <c r="J8750" s="34"/>
    </row>
    <row r="8751" spans="1:10" x14ac:dyDescent="0.35">
      <c r="A8751" t="str">
        <f t="shared" si="137"/>
        <v/>
      </c>
      <c r="B8751" s="35"/>
      <c r="C8751" s="27"/>
      <c r="D8751" s="27"/>
      <c r="E8751" s="27"/>
      <c r="F8751" s="28"/>
      <c r="G8751" s="29"/>
      <c r="H8751" s="30"/>
      <c r="I8751" s="30"/>
      <c r="J8751" s="30"/>
    </row>
    <row r="8752" spans="1:10" x14ac:dyDescent="0.35">
      <c r="A8752" t="str">
        <f t="shared" si="137"/>
        <v/>
      </c>
      <c r="B8752" s="36"/>
      <c r="C8752" s="31"/>
      <c r="D8752" s="31"/>
      <c r="E8752" s="31"/>
      <c r="F8752" s="32"/>
      <c r="G8752" s="33"/>
      <c r="H8752" s="34"/>
      <c r="I8752" s="34"/>
      <c r="J8752" s="34"/>
    </row>
    <row r="8753" spans="1:10" x14ac:dyDescent="0.35">
      <c r="A8753" t="str">
        <f t="shared" si="137"/>
        <v/>
      </c>
      <c r="B8753" s="35"/>
      <c r="C8753" s="27"/>
      <c r="D8753" s="27"/>
      <c r="E8753" s="27"/>
      <c r="F8753" s="28"/>
      <c r="G8753" s="29"/>
      <c r="H8753" s="30"/>
      <c r="I8753" s="30"/>
      <c r="J8753" s="30"/>
    </row>
    <row r="8754" spans="1:10" x14ac:dyDescent="0.35">
      <c r="A8754" t="str">
        <f t="shared" si="137"/>
        <v/>
      </c>
      <c r="B8754" s="36"/>
      <c r="C8754" s="31"/>
      <c r="D8754" s="31"/>
      <c r="E8754" s="31"/>
      <c r="F8754" s="32"/>
      <c r="G8754" s="33"/>
      <c r="H8754" s="34"/>
      <c r="I8754" s="34"/>
      <c r="J8754" s="34"/>
    </row>
    <row r="8755" spans="1:10" x14ac:dyDescent="0.35">
      <c r="A8755" t="str">
        <f t="shared" si="137"/>
        <v/>
      </c>
      <c r="B8755" s="35"/>
      <c r="C8755" s="27"/>
      <c r="D8755" s="27"/>
      <c r="E8755" s="27"/>
      <c r="F8755" s="28"/>
      <c r="G8755" s="29"/>
      <c r="H8755" s="30"/>
      <c r="I8755" s="30"/>
      <c r="J8755" s="30"/>
    </row>
    <row r="8756" spans="1:10" x14ac:dyDescent="0.35">
      <c r="A8756" t="str">
        <f t="shared" si="137"/>
        <v/>
      </c>
      <c r="B8756" s="36"/>
      <c r="C8756" s="31"/>
      <c r="D8756" s="31"/>
      <c r="E8756" s="31"/>
      <c r="F8756" s="32"/>
      <c r="G8756" s="33"/>
      <c r="H8756" s="34"/>
      <c r="I8756" s="34"/>
      <c r="J8756" s="34"/>
    </row>
    <row r="8757" spans="1:10" x14ac:dyDescent="0.35">
      <c r="A8757" t="str">
        <f t="shared" si="137"/>
        <v/>
      </c>
      <c r="B8757" s="35"/>
      <c r="C8757" s="27"/>
      <c r="D8757" s="27"/>
      <c r="E8757" s="27"/>
      <c r="F8757" s="28"/>
      <c r="G8757" s="29"/>
      <c r="H8757" s="30"/>
      <c r="I8757" s="30"/>
      <c r="J8757" s="30"/>
    </row>
    <row r="8758" spans="1:10" x14ac:dyDescent="0.35">
      <c r="A8758" t="str">
        <f t="shared" si="137"/>
        <v/>
      </c>
      <c r="B8758" s="36"/>
      <c r="C8758" s="31"/>
      <c r="D8758" s="31"/>
      <c r="E8758" s="31"/>
      <c r="F8758" s="32"/>
      <c r="G8758" s="33"/>
      <c r="H8758" s="34"/>
      <c r="I8758" s="34"/>
      <c r="J8758" s="34"/>
    </row>
    <row r="8759" spans="1:10" x14ac:dyDescent="0.35">
      <c r="A8759" t="str">
        <f t="shared" si="137"/>
        <v/>
      </c>
      <c r="B8759" s="35"/>
      <c r="C8759" s="27"/>
      <c r="D8759" s="27"/>
      <c r="E8759" s="27"/>
      <c r="F8759" s="28"/>
      <c r="G8759" s="29"/>
      <c r="H8759" s="30"/>
      <c r="I8759" s="30"/>
      <c r="J8759" s="30"/>
    </row>
    <row r="8760" spans="1:10" x14ac:dyDescent="0.35">
      <c r="A8760" t="str">
        <f t="shared" si="137"/>
        <v/>
      </c>
      <c r="B8760" s="36"/>
      <c r="C8760" s="31"/>
      <c r="D8760" s="31"/>
      <c r="E8760" s="31"/>
      <c r="F8760" s="32"/>
      <c r="G8760" s="33"/>
      <c r="H8760" s="34"/>
      <c r="I8760" s="34"/>
      <c r="J8760" s="34"/>
    </row>
    <row r="8761" spans="1:10" x14ac:dyDescent="0.35">
      <c r="A8761" t="str">
        <f t="shared" si="137"/>
        <v/>
      </c>
      <c r="B8761" s="35"/>
      <c r="C8761" s="27"/>
      <c r="D8761" s="27"/>
      <c r="E8761" s="27"/>
      <c r="F8761" s="28"/>
      <c r="G8761" s="29"/>
      <c r="H8761" s="30"/>
      <c r="I8761" s="30"/>
      <c r="J8761" s="30"/>
    </row>
    <row r="8762" spans="1:10" x14ac:dyDescent="0.35">
      <c r="A8762" t="str">
        <f t="shared" si="137"/>
        <v/>
      </c>
      <c r="B8762" s="36"/>
      <c r="C8762" s="31"/>
      <c r="D8762" s="31"/>
      <c r="E8762" s="31"/>
      <c r="F8762" s="32"/>
      <c r="G8762" s="33"/>
      <c r="H8762" s="34"/>
      <c r="I8762" s="34"/>
      <c r="J8762" s="34"/>
    </row>
    <row r="8763" spans="1:10" x14ac:dyDescent="0.35">
      <c r="A8763" t="str">
        <f t="shared" si="137"/>
        <v/>
      </c>
      <c r="B8763" s="35"/>
      <c r="C8763" s="27"/>
      <c r="D8763" s="27"/>
      <c r="E8763" s="27"/>
      <c r="F8763" s="28"/>
      <c r="G8763" s="29"/>
      <c r="H8763" s="30"/>
      <c r="I8763" s="30"/>
      <c r="J8763" s="30"/>
    </row>
    <row r="8764" spans="1:10" x14ac:dyDescent="0.35">
      <c r="A8764" t="str">
        <f t="shared" si="137"/>
        <v/>
      </c>
      <c r="B8764" s="36"/>
      <c r="C8764" s="31"/>
      <c r="D8764" s="31"/>
      <c r="E8764" s="31"/>
      <c r="F8764" s="32"/>
      <c r="G8764" s="33"/>
      <c r="H8764" s="34"/>
      <c r="I8764" s="34"/>
      <c r="J8764" s="34"/>
    </row>
    <row r="8765" spans="1:10" x14ac:dyDescent="0.35">
      <c r="A8765" t="str">
        <f t="shared" si="137"/>
        <v/>
      </c>
      <c r="B8765" s="35"/>
      <c r="C8765" s="27"/>
      <c r="D8765" s="27"/>
      <c r="E8765" s="27"/>
      <c r="F8765" s="28"/>
      <c r="G8765" s="29"/>
      <c r="H8765" s="30"/>
      <c r="I8765" s="30"/>
      <c r="J8765" s="30"/>
    </row>
    <row r="8766" spans="1:10" x14ac:dyDescent="0.35">
      <c r="A8766" t="str">
        <f t="shared" si="137"/>
        <v/>
      </c>
      <c r="B8766" s="36"/>
      <c r="C8766" s="31"/>
      <c r="D8766" s="31"/>
      <c r="E8766" s="31"/>
      <c r="F8766" s="32"/>
      <c r="G8766" s="33"/>
      <c r="H8766" s="34"/>
      <c r="I8766" s="34"/>
      <c r="J8766" s="34"/>
    </row>
    <row r="8767" spans="1:10" x14ac:dyDescent="0.35">
      <c r="A8767" t="str">
        <f t="shared" si="137"/>
        <v/>
      </c>
      <c r="B8767" s="35"/>
      <c r="C8767" s="27"/>
      <c r="D8767" s="27"/>
      <c r="E8767" s="27"/>
      <c r="F8767" s="28"/>
      <c r="G8767" s="29"/>
      <c r="H8767" s="30"/>
      <c r="I8767" s="30"/>
      <c r="J8767" s="30"/>
    </row>
    <row r="8768" spans="1:10" x14ac:dyDescent="0.35">
      <c r="A8768" t="str">
        <f t="shared" si="137"/>
        <v/>
      </c>
      <c r="B8768" s="36"/>
      <c r="C8768" s="31"/>
      <c r="D8768" s="31"/>
      <c r="E8768" s="31"/>
      <c r="F8768" s="32"/>
      <c r="G8768" s="33"/>
      <c r="H8768" s="34"/>
      <c r="I8768" s="34"/>
      <c r="J8768" s="34"/>
    </row>
    <row r="8769" spans="1:10" x14ac:dyDescent="0.35">
      <c r="A8769" t="str">
        <f t="shared" si="137"/>
        <v/>
      </c>
      <c r="B8769" s="35"/>
      <c r="C8769" s="27"/>
      <c r="D8769" s="27"/>
      <c r="E8769" s="27"/>
      <c r="F8769" s="28"/>
      <c r="G8769" s="29"/>
      <c r="H8769" s="30"/>
      <c r="I8769" s="30"/>
      <c r="J8769" s="30"/>
    </row>
    <row r="8770" spans="1:10" x14ac:dyDescent="0.35">
      <c r="A8770" t="str">
        <f t="shared" si="137"/>
        <v/>
      </c>
      <c r="B8770" s="36"/>
      <c r="C8770" s="31"/>
      <c r="D8770" s="31"/>
      <c r="E8770" s="31"/>
      <c r="F8770" s="32"/>
      <c r="G8770" s="33"/>
      <c r="H8770" s="34"/>
      <c r="I8770" s="34"/>
      <c r="J8770" s="34"/>
    </row>
    <row r="8771" spans="1:10" x14ac:dyDescent="0.35">
      <c r="A8771" t="str">
        <f t="shared" si="137"/>
        <v/>
      </c>
      <c r="B8771" s="35"/>
      <c r="C8771" s="27"/>
      <c r="D8771" s="27"/>
      <c r="E8771" s="27"/>
      <c r="F8771" s="28"/>
      <c r="G8771" s="29"/>
      <c r="H8771" s="30"/>
      <c r="I8771" s="30"/>
      <c r="J8771" s="30"/>
    </row>
    <row r="8772" spans="1:10" x14ac:dyDescent="0.35">
      <c r="A8772" t="str">
        <f t="shared" si="137"/>
        <v/>
      </c>
      <c r="B8772" s="36"/>
      <c r="C8772" s="31"/>
      <c r="D8772" s="31"/>
      <c r="E8772" s="31"/>
      <c r="F8772" s="32"/>
      <c r="G8772" s="33"/>
      <c r="H8772" s="34"/>
      <c r="I8772" s="34"/>
      <c r="J8772" s="34"/>
    </row>
    <row r="8773" spans="1:10" x14ac:dyDescent="0.35">
      <c r="A8773" t="str">
        <f t="shared" si="137"/>
        <v/>
      </c>
      <c r="B8773" s="35"/>
      <c r="C8773" s="27"/>
      <c r="D8773" s="27"/>
      <c r="E8773" s="27"/>
      <c r="F8773" s="28"/>
      <c r="G8773" s="29"/>
      <c r="H8773" s="30"/>
      <c r="I8773" s="30"/>
      <c r="J8773" s="30"/>
    </row>
    <row r="8774" spans="1:10" x14ac:dyDescent="0.35">
      <c r="A8774" t="str">
        <f t="shared" si="137"/>
        <v/>
      </c>
      <c r="B8774" s="36"/>
      <c r="C8774" s="31"/>
      <c r="D8774" s="31"/>
      <c r="E8774" s="31"/>
      <c r="F8774" s="32"/>
      <c r="G8774" s="33"/>
      <c r="H8774" s="34"/>
      <c r="I8774" s="34"/>
      <c r="J8774" s="34"/>
    </row>
    <row r="8775" spans="1:10" x14ac:dyDescent="0.35">
      <c r="A8775" t="str">
        <f t="shared" si="137"/>
        <v/>
      </c>
      <c r="B8775" s="35"/>
      <c r="C8775" s="27"/>
      <c r="D8775" s="27"/>
      <c r="E8775" s="27"/>
      <c r="F8775" s="28"/>
      <c r="G8775" s="29"/>
      <c r="H8775" s="30"/>
      <c r="I8775" s="30"/>
      <c r="J8775" s="30"/>
    </row>
    <row r="8776" spans="1:10" x14ac:dyDescent="0.35">
      <c r="A8776" t="str">
        <f t="shared" si="137"/>
        <v/>
      </c>
      <c r="B8776" s="36"/>
      <c r="C8776" s="31"/>
      <c r="D8776" s="31"/>
      <c r="E8776" s="31"/>
      <c r="F8776" s="32"/>
      <c r="G8776" s="33"/>
      <c r="H8776" s="34"/>
      <c r="I8776" s="34"/>
      <c r="J8776" s="34"/>
    </row>
    <row r="8777" spans="1:10" x14ac:dyDescent="0.35">
      <c r="A8777" t="str">
        <f t="shared" si="137"/>
        <v/>
      </c>
      <c r="B8777" s="35"/>
      <c r="C8777" s="27"/>
      <c r="D8777" s="27"/>
      <c r="E8777" s="27"/>
      <c r="F8777" s="28"/>
      <c r="G8777" s="29"/>
      <c r="H8777" s="30"/>
      <c r="I8777" s="30"/>
      <c r="J8777" s="30"/>
    </row>
    <row r="8778" spans="1:10" x14ac:dyDescent="0.35">
      <c r="A8778" t="str">
        <f t="shared" si="137"/>
        <v/>
      </c>
      <c r="B8778" s="36"/>
      <c r="C8778" s="31"/>
      <c r="D8778" s="31"/>
      <c r="E8778" s="31"/>
      <c r="F8778" s="32"/>
      <c r="G8778" s="33"/>
      <c r="H8778" s="34"/>
      <c r="I8778" s="34"/>
      <c r="J8778" s="34"/>
    </row>
    <row r="8779" spans="1:10" x14ac:dyDescent="0.35">
      <c r="A8779" t="str">
        <f t="shared" si="137"/>
        <v/>
      </c>
      <c r="B8779" s="35"/>
      <c r="C8779" s="27"/>
      <c r="D8779" s="27"/>
      <c r="E8779" s="27"/>
      <c r="F8779" s="28"/>
      <c r="G8779" s="29"/>
      <c r="H8779" s="30"/>
      <c r="I8779" s="30"/>
      <c r="J8779" s="30"/>
    </row>
    <row r="8780" spans="1:10" x14ac:dyDescent="0.35">
      <c r="A8780" t="str">
        <f t="shared" si="137"/>
        <v/>
      </c>
      <c r="B8780" s="36"/>
      <c r="C8780" s="31"/>
      <c r="D8780" s="31"/>
      <c r="E8780" s="31"/>
      <c r="F8780" s="32"/>
      <c r="G8780" s="33"/>
      <c r="H8780" s="34"/>
      <c r="I8780" s="34"/>
      <c r="J8780" s="34"/>
    </row>
    <row r="8781" spans="1:10" x14ac:dyDescent="0.35">
      <c r="A8781" t="str">
        <f t="shared" si="137"/>
        <v/>
      </c>
      <c r="B8781" s="35"/>
      <c r="C8781" s="27"/>
      <c r="D8781" s="27"/>
      <c r="E8781" s="27"/>
      <c r="F8781" s="28"/>
      <c r="G8781" s="29"/>
      <c r="H8781" s="30"/>
      <c r="I8781" s="30"/>
      <c r="J8781" s="30"/>
    </row>
    <row r="8782" spans="1:10" x14ac:dyDescent="0.35">
      <c r="A8782" t="str">
        <f t="shared" si="137"/>
        <v/>
      </c>
      <c r="B8782" s="36"/>
      <c r="C8782" s="31"/>
      <c r="D8782" s="31"/>
      <c r="E8782" s="31"/>
      <c r="F8782" s="32"/>
      <c r="G8782" s="33"/>
      <c r="H8782" s="34"/>
      <c r="I8782" s="34"/>
      <c r="J8782" s="34"/>
    </row>
    <row r="8783" spans="1:10" x14ac:dyDescent="0.35">
      <c r="A8783" t="str">
        <f t="shared" si="137"/>
        <v/>
      </c>
      <c r="B8783" s="35"/>
      <c r="C8783" s="27"/>
      <c r="D8783" s="27"/>
      <c r="E8783" s="27"/>
      <c r="F8783" s="28"/>
      <c r="G8783" s="29"/>
      <c r="H8783" s="30"/>
      <c r="I8783" s="30"/>
      <c r="J8783" s="30"/>
    </row>
    <row r="8784" spans="1:10" x14ac:dyDescent="0.35">
      <c r="A8784" t="str">
        <f t="shared" si="137"/>
        <v/>
      </c>
      <c r="B8784" s="36"/>
      <c r="C8784" s="31"/>
      <c r="D8784" s="31"/>
      <c r="E8784" s="31"/>
      <c r="F8784" s="32"/>
      <c r="G8784" s="33"/>
      <c r="H8784" s="34"/>
      <c r="I8784" s="34"/>
      <c r="J8784" s="34"/>
    </row>
    <row r="8785" spans="1:10" x14ac:dyDescent="0.35">
      <c r="A8785" t="str">
        <f t="shared" si="137"/>
        <v/>
      </c>
      <c r="B8785" s="35"/>
      <c r="C8785" s="27"/>
      <c r="D8785" s="27"/>
      <c r="E8785" s="27"/>
      <c r="F8785" s="28"/>
      <c r="G8785" s="29"/>
      <c r="H8785" s="30"/>
      <c r="I8785" s="30"/>
      <c r="J8785" s="30"/>
    </row>
    <row r="8786" spans="1:10" x14ac:dyDescent="0.35">
      <c r="A8786" t="str">
        <f t="shared" si="137"/>
        <v/>
      </c>
      <c r="B8786" s="36"/>
      <c r="C8786" s="31"/>
      <c r="D8786" s="31"/>
      <c r="E8786" s="31"/>
      <c r="F8786" s="32"/>
      <c r="G8786" s="33"/>
      <c r="H8786" s="34"/>
      <c r="I8786" s="34"/>
      <c r="J8786" s="34"/>
    </row>
    <row r="8787" spans="1:10" x14ac:dyDescent="0.35">
      <c r="A8787" t="str">
        <f t="shared" ref="A8787:A8850" si="138">CONCATENATE(B8787,C8787,D8787,E8787)</f>
        <v/>
      </c>
      <c r="B8787" s="35"/>
      <c r="C8787" s="27"/>
      <c r="D8787" s="27"/>
      <c r="E8787" s="27"/>
      <c r="F8787" s="28"/>
      <c r="G8787" s="29"/>
      <c r="H8787" s="30"/>
      <c r="I8787" s="30"/>
      <c r="J8787" s="30"/>
    </row>
    <row r="8788" spans="1:10" x14ac:dyDescent="0.35">
      <c r="A8788" t="str">
        <f t="shared" si="138"/>
        <v/>
      </c>
      <c r="B8788" s="36"/>
      <c r="C8788" s="31"/>
      <c r="D8788" s="31"/>
      <c r="E8788" s="31"/>
      <c r="F8788" s="32"/>
      <c r="G8788" s="33"/>
      <c r="H8788" s="34"/>
      <c r="I8788" s="34"/>
      <c r="J8788" s="34"/>
    </row>
    <row r="8789" spans="1:10" x14ac:dyDescent="0.35">
      <c r="A8789" t="str">
        <f t="shared" si="138"/>
        <v/>
      </c>
      <c r="B8789" s="35"/>
      <c r="C8789" s="27"/>
      <c r="D8789" s="27"/>
      <c r="E8789" s="27"/>
      <c r="F8789" s="28"/>
      <c r="G8789" s="29"/>
      <c r="H8789" s="30"/>
      <c r="I8789" s="30"/>
      <c r="J8789" s="30"/>
    </row>
    <row r="8790" spans="1:10" x14ac:dyDescent="0.35">
      <c r="A8790" t="str">
        <f t="shared" si="138"/>
        <v/>
      </c>
      <c r="B8790" s="36"/>
      <c r="C8790" s="31"/>
      <c r="D8790" s="31"/>
      <c r="E8790" s="31"/>
      <c r="F8790" s="32"/>
      <c r="G8790" s="33"/>
      <c r="H8790" s="34"/>
      <c r="I8790" s="34"/>
      <c r="J8790" s="34"/>
    </row>
    <row r="8791" spans="1:10" x14ac:dyDescent="0.35">
      <c r="A8791" t="str">
        <f t="shared" si="138"/>
        <v/>
      </c>
      <c r="B8791" s="35"/>
      <c r="C8791" s="27"/>
      <c r="D8791" s="27"/>
      <c r="E8791" s="27"/>
      <c r="F8791" s="28"/>
      <c r="G8791" s="29"/>
      <c r="H8791" s="30"/>
      <c r="I8791" s="30"/>
      <c r="J8791" s="30"/>
    </row>
    <row r="8792" spans="1:10" x14ac:dyDescent="0.35">
      <c r="A8792" t="str">
        <f t="shared" si="138"/>
        <v/>
      </c>
      <c r="B8792" s="36"/>
      <c r="C8792" s="31"/>
      <c r="D8792" s="31"/>
      <c r="E8792" s="31"/>
      <c r="F8792" s="32"/>
      <c r="G8792" s="33"/>
      <c r="H8792" s="34"/>
      <c r="I8792" s="34"/>
      <c r="J8792" s="34"/>
    </row>
    <row r="8793" spans="1:10" x14ac:dyDescent="0.35">
      <c r="A8793" t="str">
        <f t="shared" si="138"/>
        <v/>
      </c>
      <c r="B8793" s="35"/>
      <c r="C8793" s="27"/>
      <c r="D8793" s="27"/>
      <c r="E8793" s="27"/>
      <c r="F8793" s="28"/>
      <c r="G8793" s="29"/>
      <c r="H8793" s="30"/>
      <c r="I8793" s="30"/>
      <c r="J8793" s="30"/>
    </row>
    <row r="8794" spans="1:10" x14ac:dyDescent="0.35">
      <c r="A8794" t="str">
        <f t="shared" si="138"/>
        <v/>
      </c>
    </row>
    <row r="8795" spans="1:10" x14ac:dyDescent="0.35">
      <c r="A8795" t="str">
        <f t="shared" si="138"/>
        <v/>
      </c>
    </row>
    <row r="8796" spans="1:10" x14ac:dyDescent="0.35">
      <c r="A8796" t="str">
        <f t="shared" si="138"/>
        <v/>
      </c>
    </row>
    <row r="8797" spans="1:10" x14ac:dyDescent="0.35">
      <c r="A8797" t="str">
        <f t="shared" si="138"/>
        <v/>
      </c>
    </row>
    <row r="8798" spans="1:10" x14ac:dyDescent="0.35">
      <c r="A8798" t="str">
        <f t="shared" si="138"/>
        <v/>
      </c>
    </row>
    <row r="8799" spans="1:10" x14ac:dyDescent="0.35">
      <c r="A8799" t="str">
        <f t="shared" si="138"/>
        <v/>
      </c>
    </row>
    <row r="8800" spans="1:10" x14ac:dyDescent="0.35">
      <c r="A8800" t="str">
        <f t="shared" si="138"/>
        <v/>
      </c>
    </row>
    <row r="8801" spans="1:1" x14ac:dyDescent="0.35">
      <c r="A8801" t="str">
        <f t="shared" si="138"/>
        <v/>
      </c>
    </row>
    <row r="8802" spans="1:1" x14ac:dyDescent="0.35">
      <c r="A8802" t="str">
        <f t="shared" si="138"/>
        <v/>
      </c>
    </row>
    <row r="8803" spans="1:1" x14ac:dyDescent="0.35">
      <c r="A8803" t="str">
        <f t="shared" si="138"/>
        <v/>
      </c>
    </row>
    <row r="8804" spans="1:1" x14ac:dyDescent="0.35">
      <c r="A8804" t="str">
        <f t="shared" si="138"/>
        <v/>
      </c>
    </row>
    <row r="8805" spans="1:1" x14ac:dyDescent="0.35">
      <c r="A8805" t="str">
        <f t="shared" si="138"/>
        <v/>
      </c>
    </row>
    <row r="8806" spans="1:1" x14ac:dyDescent="0.35">
      <c r="A8806" t="str">
        <f t="shared" si="138"/>
        <v/>
      </c>
    </row>
    <row r="8807" spans="1:1" x14ac:dyDescent="0.35">
      <c r="A8807" t="str">
        <f t="shared" si="138"/>
        <v/>
      </c>
    </row>
    <row r="8808" spans="1:1" x14ac:dyDescent="0.35">
      <c r="A8808" t="str">
        <f t="shared" si="138"/>
        <v/>
      </c>
    </row>
    <row r="8809" spans="1:1" x14ac:dyDescent="0.35">
      <c r="A8809" t="str">
        <f t="shared" si="138"/>
        <v/>
      </c>
    </row>
    <row r="8810" spans="1:1" x14ac:dyDescent="0.35">
      <c r="A8810" t="str">
        <f t="shared" si="138"/>
        <v/>
      </c>
    </row>
    <row r="8811" spans="1:1" x14ac:dyDescent="0.35">
      <c r="A8811" t="str">
        <f t="shared" si="138"/>
        <v/>
      </c>
    </row>
    <row r="8812" spans="1:1" x14ac:dyDescent="0.35">
      <c r="A8812" t="str">
        <f t="shared" si="138"/>
        <v/>
      </c>
    </row>
    <row r="8813" spans="1:1" x14ac:dyDescent="0.35">
      <c r="A8813" t="str">
        <f t="shared" si="138"/>
        <v/>
      </c>
    </row>
    <row r="8814" spans="1:1" x14ac:dyDescent="0.35">
      <c r="A8814" t="str">
        <f t="shared" si="138"/>
        <v/>
      </c>
    </row>
    <row r="8815" spans="1:1" x14ac:dyDescent="0.35">
      <c r="A8815" t="str">
        <f t="shared" si="138"/>
        <v/>
      </c>
    </row>
    <row r="8816" spans="1:1" x14ac:dyDescent="0.35">
      <c r="A8816" t="str">
        <f t="shared" si="138"/>
        <v/>
      </c>
    </row>
    <row r="8817" spans="1:1" x14ac:dyDescent="0.35">
      <c r="A8817" t="str">
        <f t="shared" si="138"/>
        <v/>
      </c>
    </row>
    <row r="8818" spans="1:1" x14ac:dyDescent="0.35">
      <c r="A8818" t="str">
        <f t="shared" si="138"/>
        <v/>
      </c>
    </row>
    <row r="8819" spans="1:1" x14ac:dyDescent="0.35">
      <c r="A8819" t="str">
        <f t="shared" si="138"/>
        <v/>
      </c>
    </row>
    <row r="8820" spans="1:1" x14ac:dyDescent="0.35">
      <c r="A8820" t="str">
        <f t="shared" si="138"/>
        <v/>
      </c>
    </row>
    <row r="8821" spans="1:1" x14ac:dyDescent="0.35">
      <c r="A8821" t="str">
        <f t="shared" si="138"/>
        <v/>
      </c>
    </row>
    <row r="8822" spans="1:1" x14ac:dyDescent="0.35">
      <c r="A8822" t="str">
        <f t="shared" si="138"/>
        <v/>
      </c>
    </row>
    <row r="8823" spans="1:1" x14ac:dyDescent="0.35">
      <c r="A8823" t="str">
        <f t="shared" si="138"/>
        <v/>
      </c>
    </row>
    <row r="8824" spans="1:1" x14ac:dyDescent="0.35">
      <c r="A8824" t="str">
        <f t="shared" si="138"/>
        <v/>
      </c>
    </row>
    <row r="8825" spans="1:1" x14ac:dyDescent="0.35">
      <c r="A8825" t="str">
        <f t="shared" si="138"/>
        <v/>
      </c>
    </row>
    <row r="8826" spans="1:1" x14ac:dyDescent="0.35">
      <c r="A8826" t="str">
        <f t="shared" si="138"/>
        <v/>
      </c>
    </row>
    <row r="8827" spans="1:1" x14ac:dyDescent="0.35">
      <c r="A8827" t="str">
        <f t="shared" si="138"/>
        <v/>
      </c>
    </row>
    <row r="8828" spans="1:1" x14ac:dyDescent="0.35">
      <c r="A8828" t="str">
        <f t="shared" si="138"/>
        <v/>
      </c>
    </row>
    <row r="8829" spans="1:1" x14ac:dyDescent="0.35">
      <c r="A8829" t="str">
        <f t="shared" si="138"/>
        <v/>
      </c>
    </row>
    <row r="8830" spans="1:1" x14ac:dyDescent="0.35">
      <c r="A8830" t="str">
        <f t="shared" si="138"/>
        <v/>
      </c>
    </row>
    <row r="8831" spans="1:1" x14ac:dyDescent="0.35">
      <c r="A8831" t="str">
        <f t="shared" si="138"/>
        <v/>
      </c>
    </row>
    <row r="8832" spans="1:1" x14ac:dyDescent="0.35">
      <c r="A8832" t="str">
        <f t="shared" si="138"/>
        <v/>
      </c>
    </row>
    <row r="8833" spans="1:1" x14ac:dyDescent="0.35">
      <c r="A8833" t="str">
        <f t="shared" si="138"/>
        <v/>
      </c>
    </row>
    <row r="8834" spans="1:1" x14ac:dyDescent="0.35">
      <c r="A8834" t="str">
        <f t="shared" si="138"/>
        <v/>
      </c>
    </row>
    <row r="8835" spans="1:1" x14ac:dyDescent="0.35">
      <c r="A8835" t="str">
        <f t="shared" si="138"/>
        <v/>
      </c>
    </row>
    <row r="8836" spans="1:1" x14ac:dyDescent="0.35">
      <c r="A8836" t="str">
        <f t="shared" si="138"/>
        <v/>
      </c>
    </row>
    <row r="8837" spans="1:1" x14ac:dyDescent="0.35">
      <c r="A8837" t="str">
        <f t="shared" si="138"/>
        <v/>
      </c>
    </row>
    <row r="8838" spans="1:1" x14ac:dyDescent="0.35">
      <c r="A8838" t="str">
        <f t="shared" si="138"/>
        <v/>
      </c>
    </row>
    <row r="8839" spans="1:1" x14ac:dyDescent="0.35">
      <c r="A8839" t="str">
        <f t="shared" si="138"/>
        <v/>
      </c>
    </row>
    <row r="8840" spans="1:1" x14ac:dyDescent="0.35">
      <c r="A8840" t="str">
        <f t="shared" si="138"/>
        <v/>
      </c>
    </row>
    <row r="8841" spans="1:1" x14ac:dyDescent="0.35">
      <c r="A8841" t="str">
        <f t="shared" si="138"/>
        <v/>
      </c>
    </row>
    <row r="8842" spans="1:1" x14ac:dyDescent="0.35">
      <c r="A8842" t="str">
        <f t="shared" si="138"/>
        <v/>
      </c>
    </row>
    <row r="8843" spans="1:1" x14ac:dyDescent="0.35">
      <c r="A8843" t="str">
        <f t="shared" si="138"/>
        <v/>
      </c>
    </row>
    <row r="8844" spans="1:1" x14ac:dyDescent="0.35">
      <c r="A8844" t="str">
        <f t="shared" si="138"/>
        <v/>
      </c>
    </row>
    <row r="8845" spans="1:1" x14ac:dyDescent="0.35">
      <c r="A8845" t="str">
        <f t="shared" si="138"/>
        <v/>
      </c>
    </row>
    <row r="8846" spans="1:1" x14ac:dyDescent="0.35">
      <c r="A8846" t="str">
        <f t="shared" si="138"/>
        <v/>
      </c>
    </row>
    <row r="8847" spans="1:1" x14ac:dyDescent="0.35">
      <c r="A8847" t="str">
        <f t="shared" si="138"/>
        <v/>
      </c>
    </row>
    <row r="8848" spans="1:1" x14ac:dyDescent="0.35">
      <c r="A8848" t="str">
        <f t="shared" si="138"/>
        <v/>
      </c>
    </row>
    <row r="8849" spans="1:1" x14ac:dyDescent="0.35">
      <c r="A8849" t="str">
        <f t="shared" si="138"/>
        <v/>
      </c>
    </row>
    <row r="8850" spans="1:1" x14ac:dyDescent="0.35">
      <c r="A8850" t="str">
        <f t="shared" si="138"/>
        <v/>
      </c>
    </row>
    <row r="8851" spans="1:1" x14ac:dyDescent="0.35">
      <c r="A8851" t="str">
        <f t="shared" ref="A8851:A8914" si="139">CONCATENATE(B8851,C8851,D8851,E8851)</f>
        <v/>
      </c>
    </row>
    <row r="8852" spans="1:1" x14ac:dyDescent="0.35">
      <c r="A8852" t="str">
        <f t="shared" si="139"/>
        <v/>
      </c>
    </row>
    <row r="8853" spans="1:1" x14ac:dyDescent="0.35">
      <c r="A8853" t="str">
        <f t="shared" si="139"/>
        <v/>
      </c>
    </row>
    <row r="8854" spans="1:1" x14ac:dyDescent="0.35">
      <c r="A8854" t="str">
        <f t="shared" si="139"/>
        <v/>
      </c>
    </row>
    <row r="8855" spans="1:1" x14ac:dyDescent="0.35">
      <c r="A8855" t="str">
        <f t="shared" si="139"/>
        <v/>
      </c>
    </row>
    <row r="8856" spans="1:1" x14ac:dyDescent="0.35">
      <c r="A8856" t="str">
        <f t="shared" si="139"/>
        <v/>
      </c>
    </row>
    <row r="8857" spans="1:1" x14ac:dyDescent="0.35">
      <c r="A8857" t="str">
        <f t="shared" si="139"/>
        <v/>
      </c>
    </row>
    <row r="8858" spans="1:1" x14ac:dyDescent="0.35">
      <c r="A8858" t="str">
        <f t="shared" si="139"/>
        <v/>
      </c>
    </row>
    <row r="8859" spans="1:1" x14ac:dyDescent="0.35">
      <c r="A8859" t="str">
        <f t="shared" si="139"/>
        <v/>
      </c>
    </row>
    <row r="8860" spans="1:1" x14ac:dyDescent="0.35">
      <c r="A8860" t="str">
        <f t="shared" si="139"/>
        <v/>
      </c>
    </row>
    <row r="8861" spans="1:1" x14ac:dyDescent="0.35">
      <c r="A8861" t="str">
        <f t="shared" si="139"/>
        <v/>
      </c>
    </row>
    <row r="8862" spans="1:1" x14ac:dyDescent="0.35">
      <c r="A8862" t="str">
        <f t="shared" si="139"/>
        <v/>
      </c>
    </row>
    <row r="8863" spans="1:1" x14ac:dyDescent="0.35">
      <c r="A8863" t="str">
        <f t="shared" si="139"/>
        <v/>
      </c>
    </row>
    <row r="8864" spans="1:1" x14ac:dyDescent="0.35">
      <c r="A8864" t="str">
        <f t="shared" si="139"/>
        <v/>
      </c>
    </row>
    <row r="8865" spans="1:1" x14ac:dyDescent="0.35">
      <c r="A8865" t="str">
        <f t="shared" si="139"/>
        <v/>
      </c>
    </row>
    <row r="8866" spans="1:1" x14ac:dyDescent="0.35">
      <c r="A8866" t="str">
        <f t="shared" si="139"/>
        <v/>
      </c>
    </row>
    <row r="8867" spans="1:1" x14ac:dyDescent="0.35">
      <c r="A8867" t="str">
        <f t="shared" si="139"/>
        <v/>
      </c>
    </row>
    <row r="8868" spans="1:1" x14ac:dyDescent="0.35">
      <c r="A8868" t="str">
        <f t="shared" si="139"/>
        <v/>
      </c>
    </row>
    <row r="8869" spans="1:1" x14ac:dyDescent="0.35">
      <c r="A8869" t="str">
        <f t="shared" si="139"/>
        <v/>
      </c>
    </row>
    <row r="8870" spans="1:1" x14ac:dyDescent="0.35">
      <c r="A8870" t="str">
        <f t="shared" si="139"/>
        <v/>
      </c>
    </row>
    <row r="8871" spans="1:1" x14ac:dyDescent="0.35">
      <c r="A8871" t="str">
        <f t="shared" si="139"/>
        <v/>
      </c>
    </row>
    <row r="8872" spans="1:1" x14ac:dyDescent="0.35">
      <c r="A8872" t="str">
        <f t="shared" si="139"/>
        <v/>
      </c>
    </row>
    <row r="8873" spans="1:1" x14ac:dyDescent="0.35">
      <c r="A8873" t="str">
        <f t="shared" si="139"/>
        <v/>
      </c>
    </row>
    <row r="8874" spans="1:1" x14ac:dyDescent="0.35">
      <c r="A8874" t="str">
        <f t="shared" si="139"/>
        <v/>
      </c>
    </row>
    <row r="8875" spans="1:1" x14ac:dyDescent="0.35">
      <c r="A8875" t="str">
        <f t="shared" si="139"/>
        <v/>
      </c>
    </row>
    <row r="8876" spans="1:1" x14ac:dyDescent="0.35">
      <c r="A8876" t="str">
        <f t="shared" si="139"/>
        <v/>
      </c>
    </row>
    <row r="8877" spans="1:1" x14ac:dyDescent="0.35">
      <c r="A8877" t="str">
        <f t="shared" si="139"/>
        <v/>
      </c>
    </row>
    <row r="8878" spans="1:1" x14ac:dyDescent="0.35">
      <c r="A8878" t="str">
        <f t="shared" si="139"/>
        <v/>
      </c>
    </row>
    <row r="8879" spans="1:1" x14ac:dyDescent="0.35">
      <c r="A8879" t="str">
        <f t="shared" si="139"/>
        <v/>
      </c>
    </row>
    <row r="8880" spans="1:1" x14ac:dyDescent="0.35">
      <c r="A8880" t="str">
        <f t="shared" si="139"/>
        <v/>
      </c>
    </row>
    <row r="8881" spans="1:1" x14ac:dyDescent="0.35">
      <c r="A8881" t="str">
        <f t="shared" si="139"/>
        <v/>
      </c>
    </row>
    <row r="8882" spans="1:1" x14ac:dyDescent="0.35">
      <c r="A8882" t="str">
        <f t="shared" si="139"/>
        <v/>
      </c>
    </row>
    <row r="8883" spans="1:1" x14ac:dyDescent="0.35">
      <c r="A8883" t="str">
        <f t="shared" si="139"/>
        <v/>
      </c>
    </row>
    <row r="8884" spans="1:1" x14ac:dyDescent="0.35">
      <c r="A8884" t="str">
        <f t="shared" si="139"/>
        <v/>
      </c>
    </row>
    <row r="8885" spans="1:1" x14ac:dyDescent="0.35">
      <c r="A8885" t="str">
        <f t="shared" si="139"/>
        <v/>
      </c>
    </row>
    <row r="8886" spans="1:1" x14ac:dyDescent="0.35">
      <c r="A8886" t="str">
        <f t="shared" si="139"/>
        <v/>
      </c>
    </row>
    <row r="8887" spans="1:1" x14ac:dyDescent="0.35">
      <c r="A8887" t="str">
        <f t="shared" si="139"/>
        <v/>
      </c>
    </row>
    <row r="8888" spans="1:1" x14ac:dyDescent="0.35">
      <c r="A8888" t="str">
        <f t="shared" si="139"/>
        <v/>
      </c>
    </row>
    <row r="8889" spans="1:1" x14ac:dyDescent="0.35">
      <c r="A8889" t="str">
        <f t="shared" si="139"/>
        <v/>
      </c>
    </row>
    <row r="8890" spans="1:1" x14ac:dyDescent="0.35">
      <c r="A8890" t="str">
        <f t="shared" si="139"/>
        <v/>
      </c>
    </row>
    <row r="8891" spans="1:1" x14ac:dyDescent="0.35">
      <c r="A8891" t="str">
        <f t="shared" si="139"/>
        <v/>
      </c>
    </row>
    <row r="8892" spans="1:1" x14ac:dyDescent="0.35">
      <c r="A8892" t="str">
        <f t="shared" si="139"/>
        <v/>
      </c>
    </row>
    <row r="8893" spans="1:1" x14ac:dyDescent="0.35">
      <c r="A8893" t="str">
        <f t="shared" si="139"/>
        <v/>
      </c>
    </row>
    <row r="8894" spans="1:1" x14ac:dyDescent="0.35">
      <c r="A8894" t="str">
        <f t="shared" si="139"/>
        <v/>
      </c>
    </row>
    <row r="8895" spans="1:1" x14ac:dyDescent="0.35">
      <c r="A8895" t="str">
        <f t="shared" si="139"/>
        <v/>
      </c>
    </row>
    <row r="8896" spans="1:1" x14ac:dyDescent="0.35">
      <c r="A8896" t="str">
        <f t="shared" si="139"/>
        <v/>
      </c>
    </row>
    <row r="8897" spans="1:1" x14ac:dyDescent="0.35">
      <c r="A8897" t="str">
        <f t="shared" si="139"/>
        <v/>
      </c>
    </row>
    <row r="8898" spans="1:1" x14ac:dyDescent="0.35">
      <c r="A8898" t="str">
        <f t="shared" si="139"/>
        <v/>
      </c>
    </row>
    <row r="8899" spans="1:1" x14ac:dyDescent="0.35">
      <c r="A8899" t="str">
        <f t="shared" si="139"/>
        <v/>
      </c>
    </row>
    <row r="8900" spans="1:1" x14ac:dyDescent="0.35">
      <c r="A8900" t="str">
        <f t="shared" si="139"/>
        <v/>
      </c>
    </row>
    <row r="8901" spans="1:1" x14ac:dyDescent="0.35">
      <c r="A8901" t="str">
        <f t="shared" si="139"/>
        <v/>
      </c>
    </row>
    <row r="8902" spans="1:1" x14ac:dyDescent="0.35">
      <c r="A8902" t="str">
        <f t="shared" si="139"/>
        <v/>
      </c>
    </row>
    <row r="8903" spans="1:1" x14ac:dyDescent="0.35">
      <c r="A8903" t="str">
        <f t="shared" si="139"/>
        <v/>
      </c>
    </row>
    <row r="8904" spans="1:1" x14ac:dyDescent="0.35">
      <c r="A8904" t="str">
        <f t="shared" si="139"/>
        <v/>
      </c>
    </row>
    <row r="8905" spans="1:1" x14ac:dyDescent="0.35">
      <c r="A8905" t="str">
        <f t="shared" si="139"/>
        <v/>
      </c>
    </row>
    <row r="8906" spans="1:1" x14ac:dyDescent="0.35">
      <c r="A8906" t="str">
        <f t="shared" si="139"/>
        <v/>
      </c>
    </row>
    <row r="8907" spans="1:1" x14ac:dyDescent="0.35">
      <c r="A8907" t="str">
        <f t="shared" si="139"/>
        <v/>
      </c>
    </row>
    <row r="8908" spans="1:1" x14ac:dyDescent="0.35">
      <c r="A8908" t="str">
        <f t="shared" si="139"/>
        <v/>
      </c>
    </row>
    <row r="8909" spans="1:1" x14ac:dyDescent="0.35">
      <c r="A8909" t="str">
        <f t="shared" si="139"/>
        <v/>
      </c>
    </row>
    <row r="8910" spans="1:1" x14ac:dyDescent="0.35">
      <c r="A8910" t="str">
        <f t="shared" si="139"/>
        <v/>
      </c>
    </row>
    <row r="8911" spans="1:1" x14ac:dyDescent="0.35">
      <c r="A8911" t="str">
        <f t="shared" si="139"/>
        <v/>
      </c>
    </row>
    <row r="8912" spans="1:1" x14ac:dyDescent="0.35">
      <c r="A8912" t="str">
        <f t="shared" si="139"/>
        <v/>
      </c>
    </row>
    <row r="8913" spans="1:1" x14ac:dyDescent="0.35">
      <c r="A8913" t="str">
        <f t="shared" si="139"/>
        <v/>
      </c>
    </row>
    <row r="8914" spans="1:1" x14ac:dyDescent="0.35">
      <c r="A8914" t="str">
        <f t="shared" si="139"/>
        <v/>
      </c>
    </row>
    <row r="8915" spans="1:1" x14ac:dyDescent="0.35">
      <c r="A8915" t="str">
        <f t="shared" ref="A8915:A8978" si="140">CONCATENATE(B8915,C8915,D8915,E8915)</f>
        <v/>
      </c>
    </row>
    <row r="8916" spans="1:1" x14ac:dyDescent="0.35">
      <c r="A8916" t="str">
        <f t="shared" si="140"/>
        <v/>
      </c>
    </row>
    <row r="8917" spans="1:1" x14ac:dyDescent="0.35">
      <c r="A8917" t="str">
        <f t="shared" si="140"/>
        <v/>
      </c>
    </row>
    <row r="8918" spans="1:1" x14ac:dyDescent="0.35">
      <c r="A8918" t="str">
        <f t="shared" si="140"/>
        <v/>
      </c>
    </row>
    <row r="8919" spans="1:1" x14ac:dyDescent="0.35">
      <c r="A8919" t="str">
        <f t="shared" si="140"/>
        <v/>
      </c>
    </row>
    <row r="8920" spans="1:1" x14ac:dyDescent="0.35">
      <c r="A8920" t="str">
        <f t="shared" si="140"/>
        <v/>
      </c>
    </row>
    <row r="8921" spans="1:1" x14ac:dyDescent="0.35">
      <c r="A8921" t="str">
        <f t="shared" si="140"/>
        <v/>
      </c>
    </row>
    <row r="8922" spans="1:1" x14ac:dyDescent="0.35">
      <c r="A8922" t="str">
        <f t="shared" si="140"/>
        <v/>
      </c>
    </row>
    <row r="8923" spans="1:1" x14ac:dyDescent="0.35">
      <c r="A8923" t="str">
        <f t="shared" si="140"/>
        <v/>
      </c>
    </row>
    <row r="8924" spans="1:1" x14ac:dyDescent="0.35">
      <c r="A8924" t="str">
        <f t="shared" si="140"/>
        <v/>
      </c>
    </row>
    <row r="8925" spans="1:1" x14ac:dyDescent="0.35">
      <c r="A8925" t="str">
        <f t="shared" si="140"/>
        <v/>
      </c>
    </row>
    <row r="8926" spans="1:1" x14ac:dyDescent="0.35">
      <c r="A8926" t="str">
        <f t="shared" si="140"/>
        <v/>
      </c>
    </row>
    <row r="8927" spans="1:1" x14ac:dyDescent="0.35">
      <c r="A8927" t="str">
        <f t="shared" si="140"/>
        <v/>
      </c>
    </row>
    <row r="8928" spans="1:1" x14ac:dyDescent="0.35">
      <c r="A8928" t="str">
        <f t="shared" si="140"/>
        <v/>
      </c>
    </row>
    <row r="8929" spans="1:1" x14ac:dyDescent="0.35">
      <c r="A8929" t="str">
        <f t="shared" si="140"/>
        <v/>
      </c>
    </row>
    <row r="8930" spans="1:1" x14ac:dyDescent="0.35">
      <c r="A8930" t="str">
        <f t="shared" si="140"/>
        <v/>
      </c>
    </row>
    <row r="8931" spans="1:1" x14ac:dyDescent="0.35">
      <c r="A8931" t="str">
        <f t="shared" si="140"/>
        <v/>
      </c>
    </row>
    <row r="8932" spans="1:1" x14ac:dyDescent="0.35">
      <c r="A8932" t="str">
        <f t="shared" si="140"/>
        <v/>
      </c>
    </row>
    <row r="8933" spans="1:1" x14ac:dyDescent="0.35">
      <c r="A8933" t="str">
        <f t="shared" si="140"/>
        <v/>
      </c>
    </row>
    <row r="8934" spans="1:1" x14ac:dyDescent="0.35">
      <c r="A8934" t="str">
        <f t="shared" si="140"/>
        <v/>
      </c>
    </row>
    <row r="8935" spans="1:1" x14ac:dyDescent="0.35">
      <c r="A8935" t="str">
        <f t="shared" si="140"/>
        <v/>
      </c>
    </row>
    <row r="8936" spans="1:1" x14ac:dyDescent="0.35">
      <c r="A8936" t="str">
        <f t="shared" si="140"/>
        <v/>
      </c>
    </row>
    <row r="8937" spans="1:1" x14ac:dyDescent="0.35">
      <c r="A8937" t="str">
        <f t="shared" si="140"/>
        <v/>
      </c>
    </row>
    <row r="8938" spans="1:1" x14ac:dyDescent="0.35">
      <c r="A8938" t="str">
        <f t="shared" si="140"/>
        <v/>
      </c>
    </row>
    <row r="8939" spans="1:1" x14ac:dyDescent="0.35">
      <c r="A8939" t="str">
        <f t="shared" si="140"/>
        <v/>
      </c>
    </row>
    <row r="8940" spans="1:1" x14ac:dyDescent="0.35">
      <c r="A8940" t="str">
        <f t="shared" si="140"/>
        <v/>
      </c>
    </row>
    <row r="8941" spans="1:1" x14ac:dyDescent="0.35">
      <c r="A8941" t="str">
        <f t="shared" si="140"/>
        <v/>
      </c>
    </row>
    <row r="8942" spans="1:1" x14ac:dyDescent="0.35">
      <c r="A8942" t="str">
        <f t="shared" si="140"/>
        <v/>
      </c>
    </row>
    <row r="8943" spans="1:1" x14ac:dyDescent="0.35">
      <c r="A8943" t="str">
        <f t="shared" si="140"/>
        <v/>
      </c>
    </row>
    <row r="8944" spans="1:1" x14ac:dyDescent="0.35">
      <c r="A8944" t="str">
        <f t="shared" si="140"/>
        <v/>
      </c>
    </row>
    <row r="8945" spans="1:1" x14ac:dyDescent="0.35">
      <c r="A8945" t="str">
        <f t="shared" si="140"/>
        <v/>
      </c>
    </row>
    <row r="8946" spans="1:1" x14ac:dyDescent="0.35">
      <c r="A8946" t="str">
        <f t="shared" si="140"/>
        <v/>
      </c>
    </row>
    <row r="8947" spans="1:1" x14ac:dyDescent="0.35">
      <c r="A8947" t="str">
        <f t="shared" si="140"/>
        <v/>
      </c>
    </row>
    <row r="8948" spans="1:1" x14ac:dyDescent="0.35">
      <c r="A8948" t="str">
        <f t="shared" si="140"/>
        <v/>
      </c>
    </row>
    <row r="8949" spans="1:1" x14ac:dyDescent="0.35">
      <c r="A8949" t="str">
        <f t="shared" si="140"/>
        <v/>
      </c>
    </row>
    <row r="8950" spans="1:1" x14ac:dyDescent="0.35">
      <c r="A8950" t="str">
        <f t="shared" si="140"/>
        <v/>
      </c>
    </row>
    <row r="8951" spans="1:1" x14ac:dyDescent="0.35">
      <c r="A8951" t="str">
        <f t="shared" si="140"/>
        <v/>
      </c>
    </row>
    <row r="8952" spans="1:1" x14ac:dyDescent="0.35">
      <c r="A8952" t="str">
        <f t="shared" si="140"/>
        <v/>
      </c>
    </row>
    <row r="8953" spans="1:1" x14ac:dyDescent="0.35">
      <c r="A8953" t="str">
        <f t="shared" si="140"/>
        <v/>
      </c>
    </row>
    <row r="8954" spans="1:1" x14ac:dyDescent="0.35">
      <c r="A8954" t="str">
        <f t="shared" si="140"/>
        <v/>
      </c>
    </row>
    <row r="8955" spans="1:1" x14ac:dyDescent="0.35">
      <c r="A8955" t="str">
        <f t="shared" si="140"/>
        <v/>
      </c>
    </row>
    <row r="8956" spans="1:1" x14ac:dyDescent="0.35">
      <c r="A8956" t="str">
        <f t="shared" si="140"/>
        <v/>
      </c>
    </row>
    <row r="8957" spans="1:1" x14ac:dyDescent="0.35">
      <c r="A8957" t="str">
        <f t="shared" si="140"/>
        <v/>
      </c>
    </row>
    <row r="8958" spans="1:1" x14ac:dyDescent="0.35">
      <c r="A8958" t="str">
        <f t="shared" si="140"/>
        <v/>
      </c>
    </row>
    <row r="8959" spans="1:1" x14ac:dyDescent="0.35">
      <c r="A8959" t="str">
        <f t="shared" si="140"/>
        <v/>
      </c>
    </row>
    <row r="8960" spans="1:1" x14ac:dyDescent="0.35">
      <c r="A8960" t="str">
        <f t="shared" si="140"/>
        <v/>
      </c>
    </row>
    <row r="8961" spans="1:1" x14ac:dyDescent="0.35">
      <c r="A8961" t="str">
        <f t="shared" si="140"/>
        <v/>
      </c>
    </row>
    <row r="8962" spans="1:1" x14ac:dyDescent="0.35">
      <c r="A8962" t="str">
        <f t="shared" si="140"/>
        <v/>
      </c>
    </row>
    <row r="8963" spans="1:1" x14ac:dyDescent="0.35">
      <c r="A8963" t="str">
        <f t="shared" si="140"/>
        <v/>
      </c>
    </row>
    <row r="8964" spans="1:1" x14ac:dyDescent="0.35">
      <c r="A8964" t="str">
        <f t="shared" si="140"/>
        <v/>
      </c>
    </row>
    <row r="8965" spans="1:1" x14ac:dyDescent="0.35">
      <c r="A8965" t="str">
        <f t="shared" si="140"/>
        <v/>
      </c>
    </row>
    <row r="8966" spans="1:1" x14ac:dyDescent="0.35">
      <c r="A8966" t="str">
        <f t="shared" si="140"/>
        <v/>
      </c>
    </row>
    <row r="8967" spans="1:1" x14ac:dyDescent="0.35">
      <c r="A8967" t="str">
        <f t="shared" si="140"/>
        <v/>
      </c>
    </row>
    <row r="8968" spans="1:1" x14ac:dyDescent="0.35">
      <c r="A8968" t="str">
        <f t="shared" si="140"/>
        <v/>
      </c>
    </row>
    <row r="8969" spans="1:1" x14ac:dyDescent="0.35">
      <c r="A8969" t="str">
        <f t="shared" si="140"/>
        <v/>
      </c>
    </row>
    <row r="8970" spans="1:1" x14ac:dyDescent="0.35">
      <c r="A8970" t="str">
        <f t="shared" si="140"/>
        <v/>
      </c>
    </row>
    <row r="8971" spans="1:1" x14ac:dyDescent="0.35">
      <c r="A8971" t="str">
        <f t="shared" si="140"/>
        <v/>
      </c>
    </row>
    <row r="8972" spans="1:1" x14ac:dyDescent="0.35">
      <c r="A8972" t="str">
        <f t="shared" si="140"/>
        <v/>
      </c>
    </row>
    <row r="8973" spans="1:1" x14ac:dyDescent="0.35">
      <c r="A8973" t="str">
        <f t="shared" si="140"/>
        <v/>
      </c>
    </row>
    <row r="8974" spans="1:1" x14ac:dyDescent="0.35">
      <c r="A8974" t="str">
        <f t="shared" si="140"/>
        <v/>
      </c>
    </row>
    <row r="8975" spans="1:1" x14ac:dyDescent="0.35">
      <c r="A8975" t="str">
        <f t="shared" si="140"/>
        <v/>
      </c>
    </row>
    <row r="8976" spans="1:1" x14ac:dyDescent="0.35">
      <c r="A8976" t="str">
        <f t="shared" si="140"/>
        <v/>
      </c>
    </row>
    <row r="8977" spans="1:1" x14ac:dyDescent="0.35">
      <c r="A8977" t="str">
        <f t="shared" si="140"/>
        <v/>
      </c>
    </row>
    <row r="8978" spans="1:1" x14ac:dyDescent="0.35">
      <c r="A8978" t="str">
        <f t="shared" si="140"/>
        <v/>
      </c>
    </row>
    <row r="8979" spans="1:1" x14ac:dyDescent="0.35">
      <c r="A8979" t="str">
        <f t="shared" ref="A8979:A9042" si="141">CONCATENATE(B8979,C8979,D8979,E8979)</f>
        <v/>
      </c>
    </row>
    <row r="8980" spans="1:1" x14ac:dyDescent="0.35">
      <c r="A8980" t="str">
        <f t="shared" si="141"/>
        <v/>
      </c>
    </row>
    <row r="8981" spans="1:1" x14ac:dyDescent="0.35">
      <c r="A8981" t="str">
        <f t="shared" si="141"/>
        <v/>
      </c>
    </row>
    <row r="8982" spans="1:1" x14ac:dyDescent="0.35">
      <c r="A8982" t="str">
        <f t="shared" si="141"/>
        <v/>
      </c>
    </row>
    <row r="8983" spans="1:1" x14ac:dyDescent="0.35">
      <c r="A8983" t="str">
        <f t="shared" si="141"/>
        <v/>
      </c>
    </row>
    <row r="8984" spans="1:1" x14ac:dyDescent="0.35">
      <c r="A8984" t="str">
        <f t="shared" si="141"/>
        <v/>
      </c>
    </row>
    <row r="8985" spans="1:1" x14ac:dyDescent="0.35">
      <c r="A8985" t="str">
        <f t="shared" si="141"/>
        <v/>
      </c>
    </row>
    <row r="8986" spans="1:1" x14ac:dyDescent="0.35">
      <c r="A8986" t="str">
        <f t="shared" si="141"/>
        <v/>
      </c>
    </row>
    <row r="8987" spans="1:1" x14ac:dyDescent="0.35">
      <c r="A8987" t="str">
        <f t="shared" si="141"/>
        <v/>
      </c>
    </row>
    <row r="8988" spans="1:1" x14ac:dyDescent="0.35">
      <c r="A8988" t="str">
        <f t="shared" si="141"/>
        <v/>
      </c>
    </row>
    <row r="8989" spans="1:1" x14ac:dyDescent="0.35">
      <c r="A8989" t="str">
        <f t="shared" si="141"/>
        <v/>
      </c>
    </row>
    <row r="8990" spans="1:1" x14ac:dyDescent="0.35">
      <c r="A8990" t="str">
        <f t="shared" si="141"/>
        <v/>
      </c>
    </row>
    <row r="8991" spans="1:1" x14ac:dyDescent="0.35">
      <c r="A8991" t="str">
        <f t="shared" si="141"/>
        <v/>
      </c>
    </row>
    <row r="8992" spans="1:1" x14ac:dyDescent="0.35">
      <c r="A8992" t="str">
        <f t="shared" si="141"/>
        <v/>
      </c>
    </row>
    <row r="8993" spans="1:1" x14ac:dyDescent="0.35">
      <c r="A8993" t="str">
        <f t="shared" si="141"/>
        <v/>
      </c>
    </row>
    <row r="8994" spans="1:1" x14ac:dyDescent="0.35">
      <c r="A8994" t="str">
        <f t="shared" si="141"/>
        <v/>
      </c>
    </row>
    <row r="8995" spans="1:1" x14ac:dyDescent="0.35">
      <c r="A8995" t="str">
        <f t="shared" si="141"/>
        <v/>
      </c>
    </row>
    <row r="8996" spans="1:1" x14ac:dyDescent="0.35">
      <c r="A8996" t="str">
        <f t="shared" si="141"/>
        <v/>
      </c>
    </row>
    <row r="8997" spans="1:1" x14ac:dyDescent="0.35">
      <c r="A8997" t="str">
        <f t="shared" si="141"/>
        <v/>
      </c>
    </row>
    <row r="8998" spans="1:1" x14ac:dyDescent="0.35">
      <c r="A8998" t="str">
        <f t="shared" si="141"/>
        <v/>
      </c>
    </row>
    <row r="8999" spans="1:1" x14ac:dyDescent="0.35">
      <c r="A8999" t="str">
        <f t="shared" si="141"/>
        <v/>
      </c>
    </row>
    <row r="9000" spans="1:1" x14ac:dyDescent="0.35">
      <c r="A9000" t="str">
        <f t="shared" si="141"/>
        <v/>
      </c>
    </row>
    <row r="9001" spans="1:1" x14ac:dyDescent="0.35">
      <c r="A9001" t="str">
        <f t="shared" si="141"/>
        <v/>
      </c>
    </row>
    <row r="9002" spans="1:1" x14ac:dyDescent="0.35">
      <c r="A9002" t="str">
        <f t="shared" si="141"/>
        <v/>
      </c>
    </row>
    <row r="9003" spans="1:1" x14ac:dyDescent="0.35">
      <c r="A9003" t="str">
        <f t="shared" si="141"/>
        <v/>
      </c>
    </row>
    <row r="9004" spans="1:1" x14ac:dyDescent="0.35">
      <c r="A9004" t="str">
        <f t="shared" si="141"/>
        <v/>
      </c>
    </row>
    <row r="9005" spans="1:1" x14ac:dyDescent="0.35">
      <c r="A9005" t="str">
        <f t="shared" si="141"/>
        <v/>
      </c>
    </row>
    <row r="9006" spans="1:1" x14ac:dyDescent="0.35">
      <c r="A9006" t="str">
        <f t="shared" si="141"/>
        <v/>
      </c>
    </row>
    <row r="9007" spans="1:1" x14ac:dyDescent="0.35">
      <c r="A9007" t="str">
        <f t="shared" si="141"/>
        <v/>
      </c>
    </row>
    <row r="9008" spans="1:1" x14ac:dyDescent="0.35">
      <c r="A9008" t="str">
        <f t="shared" si="141"/>
        <v/>
      </c>
    </row>
    <row r="9009" spans="1:1" x14ac:dyDescent="0.35">
      <c r="A9009" t="str">
        <f t="shared" si="141"/>
        <v/>
      </c>
    </row>
    <row r="9010" spans="1:1" x14ac:dyDescent="0.35">
      <c r="A9010" t="str">
        <f t="shared" si="141"/>
        <v/>
      </c>
    </row>
    <row r="9011" spans="1:1" x14ac:dyDescent="0.35">
      <c r="A9011" t="str">
        <f t="shared" si="141"/>
        <v/>
      </c>
    </row>
    <row r="9012" spans="1:1" x14ac:dyDescent="0.35">
      <c r="A9012" t="str">
        <f t="shared" si="141"/>
        <v/>
      </c>
    </row>
    <row r="9013" spans="1:1" x14ac:dyDescent="0.35">
      <c r="A9013" t="str">
        <f t="shared" si="141"/>
        <v/>
      </c>
    </row>
    <row r="9014" spans="1:1" x14ac:dyDescent="0.35">
      <c r="A9014" t="str">
        <f t="shared" si="141"/>
        <v/>
      </c>
    </row>
    <row r="9015" spans="1:1" x14ac:dyDescent="0.35">
      <c r="A9015" t="str">
        <f t="shared" si="141"/>
        <v/>
      </c>
    </row>
    <row r="9016" spans="1:1" x14ac:dyDescent="0.35">
      <c r="A9016" t="str">
        <f t="shared" si="141"/>
        <v/>
      </c>
    </row>
    <row r="9017" spans="1:1" x14ac:dyDescent="0.35">
      <c r="A9017" t="str">
        <f t="shared" si="141"/>
        <v/>
      </c>
    </row>
    <row r="9018" spans="1:1" x14ac:dyDescent="0.35">
      <c r="A9018" t="str">
        <f t="shared" si="141"/>
        <v/>
      </c>
    </row>
    <row r="9019" spans="1:1" x14ac:dyDescent="0.35">
      <c r="A9019" t="str">
        <f t="shared" si="141"/>
        <v/>
      </c>
    </row>
    <row r="9020" spans="1:1" x14ac:dyDescent="0.35">
      <c r="A9020" t="str">
        <f t="shared" si="141"/>
        <v/>
      </c>
    </row>
    <row r="9021" spans="1:1" x14ac:dyDescent="0.35">
      <c r="A9021" t="str">
        <f t="shared" si="141"/>
        <v/>
      </c>
    </row>
    <row r="9022" spans="1:1" x14ac:dyDescent="0.35">
      <c r="A9022" t="str">
        <f t="shared" si="141"/>
        <v/>
      </c>
    </row>
    <row r="9023" spans="1:1" x14ac:dyDescent="0.35">
      <c r="A9023" t="str">
        <f t="shared" si="141"/>
        <v/>
      </c>
    </row>
    <row r="9024" spans="1:1" x14ac:dyDescent="0.35">
      <c r="A9024" t="str">
        <f t="shared" si="141"/>
        <v/>
      </c>
    </row>
    <row r="9025" spans="1:1" x14ac:dyDescent="0.35">
      <c r="A9025" t="str">
        <f t="shared" si="141"/>
        <v/>
      </c>
    </row>
    <row r="9026" spans="1:1" x14ac:dyDescent="0.35">
      <c r="A9026" t="str">
        <f t="shared" si="141"/>
        <v/>
      </c>
    </row>
    <row r="9027" spans="1:1" x14ac:dyDescent="0.35">
      <c r="A9027" t="str">
        <f t="shared" si="141"/>
        <v/>
      </c>
    </row>
    <row r="9028" spans="1:1" x14ac:dyDescent="0.35">
      <c r="A9028" t="str">
        <f t="shared" si="141"/>
        <v/>
      </c>
    </row>
    <row r="9029" spans="1:1" x14ac:dyDescent="0.35">
      <c r="A9029" t="str">
        <f t="shared" si="141"/>
        <v/>
      </c>
    </row>
    <row r="9030" spans="1:1" x14ac:dyDescent="0.35">
      <c r="A9030" t="str">
        <f t="shared" si="141"/>
        <v/>
      </c>
    </row>
    <row r="9031" spans="1:1" x14ac:dyDescent="0.35">
      <c r="A9031" t="str">
        <f t="shared" si="141"/>
        <v/>
      </c>
    </row>
    <row r="9032" spans="1:1" x14ac:dyDescent="0.35">
      <c r="A9032" t="str">
        <f t="shared" si="141"/>
        <v/>
      </c>
    </row>
    <row r="9033" spans="1:1" x14ac:dyDescent="0.35">
      <c r="A9033" t="str">
        <f t="shared" si="141"/>
        <v/>
      </c>
    </row>
    <row r="9034" spans="1:1" x14ac:dyDescent="0.35">
      <c r="A9034" t="str">
        <f t="shared" si="141"/>
        <v/>
      </c>
    </row>
    <row r="9035" spans="1:1" x14ac:dyDescent="0.35">
      <c r="A9035" t="str">
        <f t="shared" si="141"/>
        <v/>
      </c>
    </row>
    <row r="9036" spans="1:1" x14ac:dyDescent="0.35">
      <c r="A9036" t="str">
        <f t="shared" si="141"/>
        <v/>
      </c>
    </row>
    <row r="9037" spans="1:1" x14ac:dyDescent="0.35">
      <c r="A9037" t="str">
        <f t="shared" si="141"/>
        <v/>
      </c>
    </row>
    <row r="9038" spans="1:1" x14ac:dyDescent="0.35">
      <c r="A9038" t="str">
        <f t="shared" si="141"/>
        <v/>
      </c>
    </row>
    <row r="9039" spans="1:1" x14ac:dyDescent="0.35">
      <c r="A9039" t="str">
        <f t="shared" si="141"/>
        <v/>
      </c>
    </row>
    <row r="9040" spans="1:1" x14ac:dyDescent="0.35">
      <c r="A9040" t="str">
        <f t="shared" si="141"/>
        <v/>
      </c>
    </row>
    <row r="9041" spans="1:1" x14ac:dyDescent="0.35">
      <c r="A9041" t="str">
        <f t="shared" si="141"/>
        <v/>
      </c>
    </row>
    <row r="9042" spans="1:1" x14ac:dyDescent="0.35">
      <c r="A9042" t="str">
        <f t="shared" si="141"/>
        <v/>
      </c>
    </row>
    <row r="9043" spans="1:1" x14ac:dyDescent="0.35">
      <c r="A9043" t="str">
        <f t="shared" ref="A9043:A9106" si="142">CONCATENATE(B9043,C9043,D9043,E9043)</f>
        <v/>
      </c>
    </row>
    <row r="9044" spans="1:1" x14ac:dyDescent="0.35">
      <c r="A9044" t="str">
        <f t="shared" si="142"/>
        <v/>
      </c>
    </row>
    <row r="9045" spans="1:1" x14ac:dyDescent="0.35">
      <c r="A9045" t="str">
        <f t="shared" si="142"/>
        <v/>
      </c>
    </row>
    <row r="9046" spans="1:1" x14ac:dyDescent="0.35">
      <c r="A9046" t="str">
        <f t="shared" si="142"/>
        <v/>
      </c>
    </row>
    <row r="9047" spans="1:1" x14ac:dyDescent="0.35">
      <c r="A9047" t="str">
        <f t="shared" si="142"/>
        <v/>
      </c>
    </row>
    <row r="9048" spans="1:1" x14ac:dyDescent="0.35">
      <c r="A9048" t="str">
        <f t="shared" si="142"/>
        <v/>
      </c>
    </row>
    <row r="9049" spans="1:1" x14ac:dyDescent="0.35">
      <c r="A9049" t="str">
        <f t="shared" si="142"/>
        <v/>
      </c>
    </row>
    <row r="9050" spans="1:1" x14ac:dyDescent="0.35">
      <c r="A9050" t="str">
        <f t="shared" si="142"/>
        <v/>
      </c>
    </row>
    <row r="9051" spans="1:1" x14ac:dyDescent="0.35">
      <c r="A9051" t="str">
        <f t="shared" si="142"/>
        <v/>
      </c>
    </row>
    <row r="9052" spans="1:1" x14ac:dyDescent="0.35">
      <c r="A9052" t="str">
        <f t="shared" si="142"/>
        <v/>
      </c>
    </row>
    <row r="9053" spans="1:1" x14ac:dyDescent="0.35">
      <c r="A9053" t="str">
        <f t="shared" si="142"/>
        <v/>
      </c>
    </row>
    <row r="9054" spans="1:1" x14ac:dyDescent="0.35">
      <c r="A9054" t="str">
        <f t="shared" si="142"/>
        <v/>
      </c>
    </row>
    <row r="9055" spans="1:1" x14ac:dyDescent="0.35">
      <c r="A9055" t="str">
        <f t="shared" si="142"/>
        <v/>
      </c>
    </row>
    <row r="9056" spans="1:1" x14ac:dyDescent="0.35">
      <c r="A9056" t="str">
        <f t="shared" si="142"/>
        <v/>
      </c>
    </row>
    <row r="9057" spans="1:1" x14ac:dyDescent="0.35">
      <c r="A9057" t="str">
        <f t="shared" si="142"/>
        <v/>
      </c>
    </row>
    <row r="9058" spans="1:1" x14ac:dyDescent="0.35">
      <c r="A9058" t="str">
        <f t="shared" si="142"/>
        <v/>
      </c>
    </row>
    <row r="9059" spans="1:1" x14ac:dyDescent="0.35">
      <c r="A9059" t="str">
        <f t="shared" si="142"/>
        <v/>
      </c>
    </row>
    <row r="9060" spans="1:1" x14ac:dyDescent="0.35">
      <c r="A9060" t="str">
        <f t="shared" si="142"/>
        <v/>
      </c>
    </row>
    <row r="9061" spans="1:1" x14ac:dyDescent="0.35">
      <c r="A9061" t="str">
        <f t="shared" si="142"/>
        <v/>
      </c>
    </row>
    <row r="9062" spans="1:1" x14ac:dyDescent="0.35">
      <c r="A9062" t="str">
        <f t="shared" si="142"/>
        <v/>
      </c>
    </row>
    <row r="9063" spans="1:1" x14ac:dyDescent="0.35">
      <c r="A9063" t="str">
        <f t="shared" si="142"/>
        <v/>
      </c>
    </row>
    <row r="9064" spans="1:1" x14ac:dyDescent="0.35">
      <c r="A9064" t="str">
        <f t="shared" si="142"/>
        <v/>
      </c>
    </row>
    <row r="9065" spans="1:1" x14ac:dyDescent="0.35">
      <c r="A9065" t="str">
        <f t="shared" si="142"/>
        <v/>
      </c>
    </row>
    <row r="9066" spans="1:1" x14ac:dyDescent="0.35">
      <c r="A9066" t="str">
        <f t="shared" si="142"/>
        <v/>
      </c>
    </row>
    <row r="9067" spans="1:1" x14ac:dyDescent="0.35">
      <c r="A9067" t="str">
        <f t="shared" si="142"/>
        <v/>
      </c>
    </row>
    <row r="9068" spans="1:1" x14ac:dyDescent="0.35">
      <c r="A9068" t="str">
        <f t="shared" si="142"/>
        <v/>
      </c>
    </row>
    <row r="9069" spans="1:1" x14ac:dyDescent="0.35">
      <c r="A9069" t="str">
        <f t="shared" si="142"/>
        <v/>
      </c>
    </row>
    <row r="9070" spans="1:1" x14ac:dyDescent="0.35">
      <c r="A9070" t="str">
        <f t="shared" si="142"/>
        <v/>
      </c>
    </row>
    <row r="9071" spans="1:1" x14ac:dyDescent="0.35">
      <c r="A9071" t="str">
        <f t="shared" si="142"/>
        <v/>
      </c>
    </row>
    <row r="9072" spans="1:1" x14ac:dyDescent="0.35">
      <c r="A9072" t="str">
        <f t="shared" si="142"/>
        <v/>
      </c>
    </row>
    <row r="9073" spans="1:1" x14ac:dyDescent="0.35">
      <c r="A9073" t="str">
        <f t="shared" si="142"/>
        <v/>
      </c>
    </row>
    <row r="9074" spans="1:1" x14ac:dyDescent="0.35">
      <c r="A9074" t="str">
        <f t="shared" si="142"/>
        <v/>
      </c>
    </row>
    <row r="9075" spans="1:1" x14ac:dyDescent="0.35">
      <c r="A9075" t="str">
        <f t="shared" si="142"/>
        <v/>
      </c>
    </row>
    <row r="9076" spans="1:1" x14ac:dyDescent="0.35">
      <c r="A9076" t="str">
        <f t="shared" si="142"/>
        <v/>
      </c>
    </row>
    <row r="9077" spans="1:1" x14ac:dyDescent="0.35">
      <c r="A9077" t="str">
        <f t="shared" si="142"/>
        <v/>
      </c>
    </row>
    <row r="9078" spans="1:1" x14ac:dyDescent="0.35">
      <c r="A9078" t="str">
        <f t="shared" si="142"/>
        <v/>
      </c>
    </row>
    <row r="9079" spans="1:1" x14ac:dyDescent="0.35">
      <c r="A9079" t="str">
        <f t="shared" si="142"/>
        <v/>
      </c>
    </row>
    <row r="9080" spans="1:1" x14ac:dyDescent="0.35">
      <c r="A9080" t="str">
        <f t="shared" si="142"/>
        <v/>
      </c>
    </row>
    <row r="9081" spans="1:1" x14ac:dyDescent="0.35">
      <c r="A9081" t="str">
        <f t="shared" si="142"/>
        <v/>
      </c>
    </row>
    <row r="9082" spans="1:1" x14ac:dyDescent="0.35">
      <c r="A9082" t="str">
        <f t="shared" si="142"/>
        <v/>
      </c>
    </row>
    <row r="9083" spans="1:1" x14ac:dyDescent="0.35">
      <c r="A9083" t="str">
        <f t="shared" si="142"/>
        <v/>
      </c>
    </row>
    <row r="9084" spans="1:1" x14ac:dyDescent="0.35">
      <c r="A9084" t="str">
        <f t="shared" si="142"/>
        <v/>
      </c>
    </row>
    <row r="9085" spans="1:1" x14ac:dyDescent="0.35">
      <c r="A9085" t="str">
        <f t="shared" si="142"/>
        <v/>
      </c>
    </row>
    <row r="9086" spans="1:1" x14ac:dyDescent="0.35">
      <c r="A9086" t="str">
        <f t="shared" si="142"/>
        <v/>
      </c>
    </row>
    <row r="9087" spans="1:1" x14ac:dyDescent="0.35">
      <c r="A9087" t="str">
        <f t="shared" si="142"/>
        <v/>
      </c>
    </row>
    <row r="9088" spans="1:1" x14ac:dyDescent="0.35">
      <c r="A9088" t="str">
        <f t="shared" si="142"/>
        <v/>
      </c>
    </row>
    <row r="9089" spans="1:1" x14ac:dyDescent="0.35">
      <c r="A9089" t="str">
        <f t="shared" si="142"/>
        <v/>
      </c>
    </row>
    <row r="9090" spans="1:1" x14ac:dyDescent="0.35">
      <c r="A9090" t="str">
        <f t="shared" si="142"/>
        <v/>
      </c>
    </row>
    <row r="9091" spans="1:1" x14ac:dyDescent="0.35">
      <c r="A9091" t="str">
        <f t="shared" si="142"/>
        <v/>
      </c>
    </row>
    <row r="9092" spans="1:1" x14ac:dyDescent="0.35">
      <c r="A9092" t="str">
        <f t="shared" si="142"/>
        <v/>
      </c>
    </row>
    <row r="9093" spans="1:1" x14ac:dyDescent="0.35">
      <c r="A9093" t="str">
        <f t="shared" si="142"/>
        <v/>
      </c>
    </row>
    <row r="9094" spans="1:1" x14ac:dyDescent="0.35">
      <c r="A9094" t="str">
        <f t="shared" si="142"/>
        <v/>
      </c>
    </row>
    <row r="9095" spans="1:1" x14ac:dyDescent="0.35">
      <c r="A9095" t="str">
        <f t="shared" si="142"/>
        <v/>
      </c>
    </row>
    <row r="9096" spans="1:1" x14ac:dyDescent="0.35">
      <c r="A9096" t="str">
        <f t="shared" si="142"/>
        <v/>
      </c>
    </row>
    <row r="9097" spans="1:1" x14ac:dyDescent="0.35">
      <c r="A9097" t="str">
        <f t="shared" si="142"/>
        <v/>
      </c>
    </row>
    <row r="9098" spans="1:1" x14ac:dyDescent="0.35">
      <c r="A9098" t="str">
        <f t="shared" si="142"/>
        <v/>
      </c>
    </row>
    <row r="9099" spans="1:1" x14ac:dyDescent="0.35">
      <c r="A9099" t="str">
        <f t="shared" si="142"/>
        <v/>
      </c>
    </row>
    <row r="9100" spans="1:1" x14ac:dyDescent="0.35">
      <c r="A9100" t="str">
        <f t="shared" si="142"/>
        <v/>
      </c>
    </row>
    <row r="9101" spans="1:1" x14ac:dyDescent="0.35">
      <c r="A9101" t="str">
        <f t="shared" si="142"/>
        <v/>
      </c>
    </row>
    <row r="9102" spans="1:1" x14ac:dyDescent="0.35">
      <c r="A9102" t="str">
        <f t="shared" si="142"/>
        <v/>
      </c>
    </row>
    <row r="9103" spans="1:1" x14ac:dyDescent="0.35">
      <c r="A9103" t="str">
        <f t="shared" si="142"/>
        <v/>
      </c>
    </row>
    <row r="9104" spans="1:1" x14ac:dyDescent="0.35">
      <c r="A9104" t="str">
        <f t="shared" si="142"/>
        <v/>
      </c>
    </row>
    <row r="9105" spans="1:1" x14ac:dyDescent="0.35">
      <c r="A9105" t="str">
        <f t="shared" si="142"/>
        <v/>
      </c>
    </row>
    <row r="9106" spans="1:1" x14ac:dyDescent="0.35">
      <c r="A9106" t="str">
        <f t="shared" si="142"/>
        <v/>
      </c>
    </row>
    <row r="9107" spans="1:1" x14ac:dyDescent="0.35">
      <c r="A9107" t="str">
        <f t="shared" ref="A9107:A9170" si="143">CONCATENATE(B9107,C9107,D9107,E9107)</f>
        <v/>
      </c>
    </row>
    <row r="9108" spans="1:1" x14ac:dyDescent="0.35">
      <c r="A9108" t="str">
        <f t="shared" si="143"/>
        <v/>
      </c>
    </row>
    <row r="9109" spans="1:1" x14ac:dyDescent="0.35">
      <c r="A9109" t="str">
        <f t="shared" si="143"/>
        <v/>
      </c>
    </row>
    <row r="9110" spans="1:1" x14ac:dyDescent="0.35">
      <c r="A9110" t="str">
        <f t="shared" si="143"/>
        <v/>
      </c>
    </row>
    <row r="9111" spans="1:1" x14ac:dyDescent="0.35">
      <c r="A9111" t="str">
        <f t="shared" si="143"/>
        <v/>
      </c>
    </row>
    <row r="9112" spans="1:1" x14ac:dyDescent="0.35">
      <c r="A9112" t="str">
        <f t="shared" si="143"/>
        <v/>
      </c>
    </row>
    <row r="9113" spans="1:1" x14ac:dyDescent="0.35">
      <c r="A9113" t="str">
        <f t="shared" si="143"/>
        <v/>
      </c>
    </row>
    <row r="9114" spans="1:1" x14ac:dyDescent="0.35">
      <c r="A9114" t="str">
        <f t="shared" si="143"/>
        <v/>
      </c>
    </row>
    <row r="9115" spans="1:1" x14ac:dyDescent="0.35">
      <c r="A9115" t="str">
        <f t="shared" si="143"/>
        <v/>
      </c>
    </row>
    <row r="9116" spans="1:1" x14ac:dyDescent="0.35">
      <c r="A9116" t="str">
        <f t="shared" si="143"/>
        <v/>
      </c>
    </row>
    <row r="9117" spans="1:1" x14ac:dyDescent="0.35">
      <c r="A9117" t="str">
        <f t="shared" si="143"/>
        <v/>
      </c>
    </row>
    <row r="9118" spans="1:1" x14ac:dyDescent="0.35">
      <c r="A9118" t="str">
        <f t="shared" si="143"/>
        <v/>
      </c>
    </row>
    <row r="9119" spans="1:1" x14ac:dyDescent="0.35">
      <c r="A9119" t="str">
        <f t="shared" si="143"/>
        <v/>
      </c>
    </row>
    <row r="9120" spans="1:1" x14ac:dyDescent="0.35">
      <c r="A9120" t="str">
        <f t="shared" si="143"/>
        <v/>
      </c>
    </row>
    <row r="9121" spans="1:1" x14ac:dyDescent="0.35">
      <c r="A9121" t="str">
        <f t="shared" si="143"/>
        <v/>
      </c>
    </row>
    <row r="9122" spans="1:1" x14ac:dyDescent="0.35">
      <c r="A9122" t="str">
        <f t="shared" si="143"/>
        <v/>
      </c>
    </row>
    <row r="9123" spans="1:1" x14ac:dyDescent="0.35">
      <c r="A9123" t="str">
        <f t="shared" si="143"/>
        <v/>
      </c>
    </row>
    <row r="9124" spans="1:1" x14ac:dyDescent="0.35">
      <c r="A9124" t="str">
        <f t="shared" si="143"/>
        <v/>
      </c>
    </row>
    <row r="9125" spans="1:1" x14ac:dyDescent="0.35">
      <c r="A9125" t="str">
        <f t="shared" si="143"/>
        <v/>
      </c>
    </row>
    <row r="9126" spans="1:1" x14ac:dyDescent="0.35">
      <c r="A9126" t="str">
        <f t="shared" si="143"/>
        <v/>
      </c>
    </row>
    <row r="9127" spans="1:1" x14ac:dyDescent="0.35">
      <c r="A9127" t="str">
        <f t="shared" si="143"/>
        <v/>
      </c>
    </row>
    <row r="9128" spans="1:1" x14ac:dyDescent="0.35">
      <c r="A9128" t="str">
        <f t="shared" si="143"/>
        <v/>
      </c>
    </row>
    <row r="9129" spans="1:1" x14ac:dyDescent="0.35">
      <c r="A9129" t="str">
        <f t="shared" si="143"/>
        <v/>
      </c>
    </row>
    <row r="9130" spans="1:1" x14ac:dyDescent="0.35">
      <c r="A9130" t="str">
        <f t="shared" si="143"/>
        <v/>
      </c>
    </row>
    <row r="9131" spans="1:1" x14ac:dyDescent="0.35">
      <c r="A9131" t="str">
        <f t="shared" si="143"/>
        <v/>
      </c>
    </row>
    <row r="9132" spans="1:1" x14ac:dyDescent="0.35">
      <c r="A9132" t="str">
        <f t="shared" si="143"/>
        <v/>
      </c>
    </row>
    <row r="9133" spans="1:1" x14ac:dyDescent="0.35">
      <c r="A9133" t="str">
        <f t="shared" si="143"/>
        <v/>
      </c>
    </row>
    <row r="9134" spans="1:1" x14ac:dyDescent="0.35">
      <c r="A9134" t="str">
        <f t="shared" si="143"/>
        <v/>
      </c>
    </row>
    <row r="9135" spans="1:1" x14ac:dyDescent="0.35">
      <c r="A9135" t="str">
        <f t="shared" si="143"/>
        <v/>
      </c>
    </row>
    <row r="9136" spans="1:1" x14ac:dyDescent="0.35">
      <c r="A9136" t="str">
        <f t="shared" si="143"/>
        <v/>
      </c>
    </row>
    <row r="9137" spans="1:1" x14ac:dyDescent="0.35">
      <c r="A9137" t="str">
        <f t="shared" si="143"/>
        <v/>
      </c>
    </row>
    <row r="9138" spans="1:1" x14ac:dyDescent="0.35">
      <c r="A9138" t="str">
        <f t="shared" si="143"/>
        <v/>
      </c>
    </row>
    <row r="9139" spans="1:1" x14ac:dyDescent="0.35">
      <c r="A9139" t="str">
        <f t="shared" si="143"/>
        <v/>
      </c>
    </row>
    <row r="9140" spans="1:1" x14ac:dyDescent="0.35">
      <c r="A9140" t="str">
        <f t="shared" si="143"/>
        <v/>
      </c>
    </row>
    <row r="9141" spans="1:1" x14ac:dyDescent="0.35">
      <c r="A9141" t="str">
        <f t="shared" si="143"/>
        <v/>
      </c>
    </row>
    <row r="9142" spans="1:1" x14ac:dyDescent="0.35">
      <c r="A9142" t="str">
        <f t="shared" si="143"/>
        <v/>
      </c>
    </row>
    <row r="9143" spans="1:1" x14ac:dyDescent="0.35">
      <c r="A9143" t="str">
        <f t="shared" si="143"/>
        <v/>
      </c>
    </row>
    <row r="9144" spans="1:1" x14ac:dyDescent="0.35">
      <c r="A9144" t="str">
        <f t="shared" si="143"/>
        <v/>
      </c>
    </row>
    <row r="9145" spans="1:1" x14ac:dyDescent="0.35">
      <c r="A9145" t="str">
        <f t="shared" si="143"/>
        <v/>
      </c>
    </row>
    <row r="9146" spans="1:1" x14ac:dyDescent="0.35">
      <c r="A9146" t="str">
        <f t="shared" si="143"/>
        <v/>
      </c>
    </row>
    <row r="9147" spans="1:1" x14ac:dyDescent="0.35">
      <c r="A9147" t="str">
        <f t="shared" si="143"/>
        <v/>
      </c>
    </row>
    <row r="9148" spans="1:1" x14ac:dyDescent="0.35">
      <c r="A9148" t="str">
        <f t="shared" si="143"/>
        <v/>
      </c>
    </row>
    <row r="9149" spans="1:1" x14ac:dyDescent="0.35">
      <c r="A9149" t="str">
        <f t="shared" si="143"/>
        <v/>
      </c>
    </row>
    <row r="9150" spans="1:1" x14ac:dyDescent="0.35">
      <c r="A9150" t="str">
        <f t="shared" si="143"/>
        <v/>
      </c>
    </row>
    <row r="9151" spans="1:1" x14ac:dyDescent="0.35">
      <c r="A9151" t="str">
        <f t="shared" si="143"/>
        <v/>
      </c>
    </row>
    <row r="9152" spans="1:1" x14ac:dyDescent="0.35">
      <c r="A9152" t="str">
        <f t="shared" si="143"/>
        <v/>
      </c>
    </row>
    <row r="9153" spans="1:1" x14ac:dyDescent="0.35">
      <c r="A9153" t="str">
        <f t="shared" si="143"/>
        <v/>
      </c>
    </row>
    <row r="9154" spans="1:1" x14ac:dyDescent="0.35">
      <c r="A9154" t="str">
        <f t="shared" si="143"/>
        <v/>
      </c>
    </row>
    <row r="9155" spans="1:1" x14ac:dyDescent="0.35">
      <c r="A9155" t="str">
        <f t="shared" si="143"/>
        <v/>
      </c>
    </row>
    <row r="9156" spans="1:1" x14ac:dyDescent="0.35">
      <c r="A9156" t="str">
        <f t="shared" si="143"/>
        <v/>
      </c>
    </row>
    <row r="9157" spans="1:1" x14ac:dyDescent="0.35">
      <c r="A9157" t="str">
        <f t="shared" si="143"/>
        <v/>
      </c>
    </row>
    <row r="9158" spans="1:1" x14ac:dyDescent="0.35">
      <c r="A9158" t="str">
        <f t="shared" si="143"/>
        <v/>
      </c>
    </row>
    <row r="9159" spans="1:1" x14ac:dyDescent="0.35">
      <c r="A9159" t="str">
        <f t="shared" si="143"/>
        <v/>
      </c>
    </row>
    <row r="9160" spans="1:1" x14ac:dyDescent="0.35">
      <c r="A9160" t="str">
        <f t="shared" si="143"/>
        <v/>
      </c>
    </row>
    <row r="9161" spans="1:1" x14ac:dyDescent="0.35">
      <c r="A9161" t="str">
        <f t="shared" si="143"/>
        <v/>
      </c>
    </row>
    <row r="9162" spans="1:1" x14ac:dyDescent="0.35">
      <c r="A9162" t="str">
        <f t="shared" si="143"/>
        <v/>
      </c>
    </row>
    <row r="9163" spans="1:1" x14ac:dyDescent="0.35">
      <c r="A9163" t="str">
        <f t="shared" si="143"/>
        <v/>
      </c>
    </row>
    <row r="9164" spans="1:1" x14ac:dyDescent="0.35">
      <c r="A9164" t="str">
        <f t="shared" si="143"/>
        <v/>
      </c>
    </row>
    <row r="9165" spans="1:1" x14ac:dyDescent="0.35">
      <c r="A9165" t="str">
        <f t="shared" si="143"/>
        <v/>
      </c>
    </row>
    <row r="9166" spans="1:1" x14ac:dyDescent="0.35">
      <c r="A9166" t="str">
        <f t="shared" si="143"/>
        <v/>
      </c>
    </row>
    <row r="9167" spans="1:1" x14ac:dyDescent="0.35">
      <c r="A9167" t="str">
        <f t="shared" si="143"/>
        <v/>
      </c>
    </row>
    <row r="9168" spans="1:1" x14ac:dyDescent="0.35">
      <c r="A9168" t="str">
        <f t="shared" si="143"/>
        <v/>
      </c>
    </row>
    <row r="9169" spans="1:1" x14ac:dyDescent="0.35">
      <c r="A9169" t="str">
        <f t="shared" si="143"/>
        <v/>
      </c>
    </row>
    <row r="9170" spans="1:1" x14ac:dyDescent="0.35">
      <c r="A9170" t="str">
        <f t="shared" si="143"/>
        <v/>
      </c>
    </row>
    <row r="9171" spans="1:1" x14ac:dyDescent="0.35">
      <c r="A9171" t="str">
        <f t="shared" ref="A9171:A9234" si="144">CONCATENATE(B9171,C9171,D9171,E9171)</f>
        <v/>
      </c>
    </row>
    <row r="9172" spans="1:1" x14ac:dyDescent="0.35">
      <c r="A9172" t="str">
        <f t="shared" si="144"/>
        <v/>
      </c>
    </row>
    <row r="9173" spans="1:1" x14ac:dyDescent="0.35">
      <c r="A9173" t="str">
        <f t="shared" si="144"/>
        <v/>
      </c>
    </row>
    <row r="9174" spans="1:1" x14ac:dyDescent="0.35">
      <c r="A9174" t="str">
        <f t="shared" si="144"/>
        <v/>
      </c>
    </row>
    <row r="9175" spans="1:1" x14ac:dyDescent="0.35">
      <c r="A9175" t="str">
        <f t="shared" si="144"/>
        <v/>
      </c>
    </row>
    <row r="9176" spans="1:1" x14ac:dyDescent="0.35">
      <c r="A9176" t="str">
        <f t="shared" si="144"/>
        <v/>
      </c>
    </row>
    <row r="9177" spans="1:1" x14ac:dyDescent="0.35">
      <c r="A9177" t="str">
        <f t="shared" si="144"/>
        <v/>
      </c>
    </row>
    <row r="9178" spans="1:1" x14ac:dyDescent="0.35">
      <c r="A9178" t="str">
        <f t="shared" si="144"/>
        <v/>
      </c>
    </row>
    <row r="9179" spans="1:1" x14ac:dyDescent="0.35">
      <c r="A9179" t="str">
        <f t="shared" si="144"/>
        <v/>
      </c>
    </row>
    <row r="9180" spans="1:1" x14ac:dyDescent="0.35">
      <c r="A9180" t="str">
        <f t="shared" si="144"/>
        <v/>
      </c>
    </row>
    <row r="9181" spans="1:1" x14ac:dyDescent="0.35">
      <c r="A9181" t="str">
        <f t="shared" si="144"/>
        <v/>
      </c>
    </row>
    <row r="9182" spans="1:1" x14ac:dyDescent="0.35">
      <c r="A9182" t="str">
        <f t="shared" si="144"/>
        <v/>
      </c>
    </row>
    <row r="9183" spans="1:1" x14ac:dyDescent="0.35">
      <c r="A9183" t="str">
        <f t="shared" si="144"/>
        <v/>
      </c>
    </row>
    <row r="9184" spans="1:1" x14ac:dyDescent="0.35">
      <c r="A9184" t="str">
        <f t="shared" si="144"/>
        <v/>
      </c>
    </row>
    <row r="9185" spans="1:1" x14ac:dyDescent="0.35">
      <c r="A9185" t="str">
        <f t="shared" si="144"/>
        <v/>
      </c>
    </row>
    <row r="9186" spans="1:1" x14ac:dyDescent="0.35">
      <c r="A9186" t="str">
        <f t="shared" si="144"/>
        <v/>
      </c>
    </row>
    <row r="9187" spans="1:1" x14ac:dyDescent="0.35">
      <c r="A9187" t="str">
        <f t="shared" si="144"/>
        <v/>
      </c>
    </row>
    <row r="9188" spans="1:1" x14ac:dyDescent="0.35">
      <c r="A9188" t="str">
        <f t="shared" si="144"/>
        <v/>
      </c>
    </row>
    <row r="9189" spans="1:1" x14ac:dyDescent="0.35">
      <c r="A9189" t="str">
        <f t="shared" si="144"/>
        <v/>
      </c>
    </row>
    <row r="9190" spans="1:1" x14ac:dyDescent="0.35">
      <c r="A9190" t="str">
        <f t="shared" si="144"/>
        <v/>
      </c>
    </row>
    <row r="9191" spans="1:1" x14ac:dyDescent="0.35">
      <c r="A9191" t="str">
        <f t="shared" si="144"/>
        <v/>
      </c>
    </row>
    <row r="9192" spans="1:1" x14ac:dyDescent="0.35">
      <c r="A9192" t="str">
        <f t="shared" si="144"/>
        <v/>
      </c>
    </row>
    <row r="9193" spans="1:1" x14ac:dyDescent="0.35">
      <c r="A9193" t="str">
        <f t="shared" si="144"/>
        <v/>
      </c>
    </row>
    <row r="9194" spans="1:1" x14ac:dyDescent="0.35">
      <c r="A9194" t="str">
        <f t="shared" si="144"/>
        <v/>
      </c>
    </row>
    <row r="9195" spans="1:1" x14ac:dyDescent="0.35">
      <c r="A9195" t="str">
        <f t="shared" si="144"/>
        <v/>
      </c>
    </row>
    <row r="9196" spans="1:1" x14ac:dyDescent="0.35">
      <c r="A9196" t="str">
        <f t="shared" si="144"/>
        <v/>
      </c>
    </row>
    <row r="9197" spans="1:1" x14ac:dyDescent="0.35">
      <c r="A9197" t="str">
        <f t="shared" si="144"/>
        <v/>
      </c>
    </row>
    <row r="9198" spans="1:1" x14ac:dyDescent="0.35">
      <c r="A9198" t="str">
        <f t="shared" si="144"/>
        <v/>
      </c>
    </row>
    <row r="9199" spans="1:1" x14ac:dyDescent="0.35">
      <c r="A9199" t="str">
        <f t="shared" si="144"/>
        <v/>
      </c>
    </row>
    <row r="9200" spans="1:1" x14ac:dyDescent="0.35">
      <c r="A9200" t="str">
        <f t="shared" si="144"/>
        <v/>
      </c>
    </row>
    <row r="9201" spans="1:1" x14ac:dyDescent="0.35">
      <c r="A9201" t="str">
        <f t="shared" si="144"/>
        <v/>
      </c>
    </row>
    <row r="9202" spans="1:1" x14ac:dyDescent="0.35">
      <c r="A9202" t="str">
        <f t="shared" si="144"/>
        <v/>
      </c>
    </row>
    <row r="9203" spans="1:1" x14ac:dyDescent="0.35">
      <c r="A9203" t="str">
        <f t="shared" si="144"/>
        <v/>
      </c>
    </row>
    <row r="9204" spans="1:1" x14ac:dyDescent="0.35">
      <c r="A9204" t="str">
        <f t="shared" si="144"/>
        <v/>
      </c>
    </row>
    <row r="9205" spans="1:1" x14ac:dyDescent="0.35">
      <c r="A9205" t="str">
        <f t="shared" si="144"/>
        <v/>
      </c>
    </row>
    <row r="9206" spans="1:1" x14ac:dyDescent="0.35">
      <c r="A9206" t="str">
        <f t="shared" si="144"/>
        <v/>
      </c>
    </row>
    <row r="9207" spans="1:1" x14ac:dyDescent="0.35">
      <c r="A9207" t="str">
        <f t="shared" si="144"/>
        <v/>
      </c>
    </row>
    <row r="9208" spans="1:1" x14ac:dyDescent="0.35">
      <c r="A9208" t="str">
        <f t="shared" si="144"/>
        <v/>
      </c>
    </row>
    <row r="9209" spans="1:1" x14ac:dyDescent="0.35">
      <c r="A9209" t="str">
        <f t="shared" si="144"/>
        <v/>
      </c>
    </row>
    <row r="9210" spans="1:1" x14ac:dyDescent="0.35">
      <c r="A9210" t="str">
        <f t="shared" si="144"/>
        <v/>
      </c>
    </row>
    <row r="9211" spans="1:1" x14ac:dyDescent="0.35">
      <c r="A9211" t="str">
        <f t="shared" si="144"/>
        <v/>
      </c>
    </row>
    <row r="9212" spans="1:1" x14ac:dyDescent="0.35">
      <c r="A9212" t="str">
        <f t="shared" si="144"/>
        <v/>
      </c>
    </row>
    <row r="9213" spans="1:1" x14ac:dyDescent="0.35">
      <c r="A9213" t="str">
        <f t="shared" si="144"/>
        <v/>
      </c>
    </row>
    <row r="9214" spans="1:1" x14ac:dyDescent="0.35">
      <c r="A9214" t="str">
        <f t="shared" si="144"/>
        <v/>
      </c>
    </row>
    <row r="9215" spans="1:1" x14ac:dyDescent="0.35">
      <c r="A9215" t="str">
        <f t="shared" si="144"/>
        <v/>
      </c>
    </row>
    <row r="9216" spans="1:1" x14ac:dyDescent="0.35">
      <c r="A9216" t="str">
        <f t="shared" si="144"/>
        <v/>
      </c>
    </row>
    <row r="9217" spans="1:1" x14ac:dyDescent="0.35">
      <c r="A9217" t="str">
        <f t="shared" si="144"/>
        <v/>
      </c>
    </row>
    <row r="9218" spans="1:1" x14ac:dyDescent="0.35">
      <c r="A9218" t="str">
        <f t="shared" si="144"/>
        <v/>
      </c>
    </row>
    <row r="9219" spans="1:1" x14ac:dyDescent="0.35">
      <c r="A9219" t="str">
        <f t="shared" si="144"/>
        <v/>
      </c>
    </row>
    <row r="9220" spans="1:1" x14ac:dyDescent="0.35">
      <c r="A9220" t="str">
        <f t="shared" si="144"/>
        <v/>
      </c>
    </row>
    <row r="9221" spans="1:1" x14ac:dyDescent="0.35">
      <c r="A9221" t="str">
        <f t="shared" si="144"/>
        <v/>
      </c>
    </row>
    <row r="9222" spans="1:1" x14ac:dyDescent="0.35">
      <c r="A9222" t="str">
        <f t="shared" si="144"/>
        <v/>
      </c>
    </row>
    <row r="9223" spans="1:1" x14ac:dyDescent="0.35">
      <c r="A9223" t="str">
        <f t="shared" si="144"/>
        <v/>
      </c>
    </row>
    <row r="9224" spans="1:1" x14ac:dyDescent="0.35">
      <c r="A9224" t="str">
        <f t="shared" si="144"/>
        <v/>
      </c>
    </row>
    <row r="9225" spans="1:1" x14ac:dyDescent="0.35">
      <c r="A9225" t="str">
        <f t="shared" si="144"/>
        <v/>
      </c>
    </row>
    <row r="9226" spans="1:1" x14ac:dyDescent="0.35">
      <c r="A9226" t="str">
        <f t="shared" si="144"/>
        <v/>
      </c>
    </row>
    <row r="9227" spans="1:1" x14ac:dyDescent="0.35">
      <c r="A9227" t="str">
        <f t="shared" si="144"/>
        <v/>
      </c>
    </row>
    <row r="9228" spans="1:1" x14ac:dyDescent="0.35">
      <c r="A9228" t="str">
        <f t="shared" si="144"/>
        <v/>
      </c>
    </row>
    <row r="9229" spans="1:1" x14ac:dyDescent="0.35">
      <c r="A9229" t="str">
        <f t="shared" si="144"/>
        <v/>
      </c>
    </row>
    <row r="9230" spans="1:1" x14ac:dyDescent="0.35">
      <c r="A9230" t="str">
        <f t="shared" si="144"/>
        <v/>
      </c>
    </row>
    <row r="9231" spans="1:1" x14ac:dyDescent="0.35">
      <c r="A9231" t="str">
        <f t="shared" si="144"/>
        <v/>
      </c>
    </row>
    <row r="9232" spans="1:1" x14ac:dyDescent="0.35">
      <c r="A9232" t="str">
        <f t="shared" si="144"/>
        <v/>
      </c>
    </row>
    <row r="9233" spans="1:1" x14ac:dyDescent="0.35">
      <c r="A9233" t="str">
        <f t="shared" si="144"/>
        <v/>
      </c>
    </row>
    <row r="9234" spans="1:1" x14ac:dyDescent="0.35">
      <c r="A9234" t="str">
        <f t="shared" si="144"/>
        <v/>
      </c>
    </row>
    <row r="9235" spans="1:1" x14ac:dyDescent="0.35">
      <c r="A9235" t="str">
        <f t="shared" ref="A9235:A9298" si="145">CONCATENATE(B9235,C9235,D9235,E9235)</f>
        <v/>
      </c>
    </row>
    <row r="9236" spans="1:1" x14ac:dyDescent="0.35">
      <c r="A9236" t="str">
        <f t="shared" si="145"/>
        <v/>
      </c>
    </row>
    <row r="9237" spans="1:1" x14ac:dyDescent="0.35">
      <c r="A9237" t="str">
        <f t="shared" si="145"/>
        <v/>
      </c>
    </row>
    <row r="9238" spans="1:1" x14ac:dyDescent="0.35">
      <c r="A9238" t="str">
        <f t="shared" si="145"/>
        <v/>
      </c>
    </row>
    <row r="9239" spans="1:1" x14ac:dyDescent="0.35">
      <c r="A9239" t="str">
        <f t="shared" si="145"/>
        <v/>
      </c>
    </row>
    <row r="9240" spans="1:1" x14ac:dyDescent="0.35">
      <c r="A9240" t="str">
        <f t="shared" si="145"/>
        <v/>
      </c>
    </row>
    <row r="9241" spans="1:1" x14ac:dyDescent="0.35">
      <c r="A9241" t="str">
        <f t="shared" si="145"/>
        <v/>
      </c>
    </row>
    <row r="9242" spans="1:1" x14ac:dyDescent="0.35">
      <c r="A9242" t="str">
        <f t="shared" si="145"/>
        <v/>
      </c>
    </row>
    <row r="9243" spans="1:1" x14ac:dyDescent="0.35">
      <c r="A9243" t="str">
        <f t="shared" si="145"/>
        <v/>
      </c>
    </row>
    <row r="9244" spans="1:1" x14ac:dyDescent="0.35">
      <c r="A9244" t="str">
        <f t="shared" si="145"/>
        <v/>
      </c>
    </row>
    <row r="9245" spans="1:1" x14ac:dyDescent="0.35">
      <c r="A9245" t="str">
        <f t="shared" si="145"/>
        <v/>
      </c>
    </row>
    <row r="9246" spans="1:1" x14ac:dyDescent="0.35">
      <c r="A9246" t="str">
        <f t="shared" si="145"/>
        <v/>
      </c>
    </row>
    <row r="9247" spans="1:1" x14ac:dyDescent="0.35">
      <c r="A9247" t="str">
        <f t="shared" si="145"/>
        <v/>
      </c>
    </row>
    <row r="9248" spans="1:1" x14ac:dyDescent="0.35">
      <c r="A9248" t="str">
        <f t="shared" si="145"/>
        <v/>
      </c>
    </row>
    <row r="9249" spans="1:1" x14ac:dyDescent="0.35">
      <c r="A9249" t="str">
        <f t="shared" si="145"/>
        <v/>
      </c>
    </row>
    <row r="9250" spans="1:1" x14ac:dyDescent="0.35">
      <c r="A9250" t="str">
        <f t="shared" si="145"/>
        <v/>
      </c>
    </row>
    <row r="9251" spans="1:1" x14ac:dyDescent="0.35">
      <c r="A9251" t="str">
        <f t="shared" si="145"/>
        <v/>
      </c>
    </row>
    <row r="9252" spans="1:1" x14ac:dyDescent="0.35">
      <c r="A9252" t="str">
        <f t="shared" si="145"/>
        <v/>
      </c>
    </row>
    <row r="9253" spans="1:1" x14ac:dyDescent="0.35">
      <c r="A9253" t="str">
        <f t="shared" si="145"/>
        <v/>
      </c>
    </row>
    <row r="9254" spans="1:1" x14ac:dyDescent="0.35">
      <c r="A9254" t="str">
        <f t="shared" si="145"/>
        <v/>
      </c>
    </row>
    <row r="9255" spans="1:1" x14ac:dyDescent="0.35">
      <c r="A9255" t="str">
        <f t="shared" si="145"/>
        <v/>
      </c>
    </row>
    <row r="9256" spans="1:1" x14ac:dyDescent="0.35">
      <c r="A9256" t="str">
        <f t="shared" si="145"/>
        <v/>
      </c>
    </row>
    <row r="9257" spans="1:1" x14ac:dyDescent="0.35">
      <c r="A9257" t="str">
        <f t="shared" si="145"/>
        <v/>
      </c>
    </row>
    <row r="9258" spans="1:1" x14ac:dyDescent="0.35">
      <c r="A9258" t="str">
        <f t="shared" si="145"/>
        <v/>
      </c>
    </row>
    <row r="9259" spans="1:1" x14ac:dyDescent="0.35">
      <c r="A9259" t="str">
        <f t="shared" si="145"/>
        <v/>
      </c>
    </row>
    <row r="9260" spans="1:1" x14ac:dyDescent="0.35">
      <c r="A9260" t="str">
        <f t="shared" si="145"/>
        <v/>
      </c>
    </row>
    <row r="9261" spans="1:1" x14ac:dyDescent="0.35">
      <c r="A9261" t="str">
        <f t="shared" si="145"/>
        <v/>
      </c>
    </row>
    <row r="9262" spans="1:1" x14ac:dyDescent="0.35">
      <c r="A9262" t="str">
        <f t="shared" si="145"/>
        <v/>
      </c>
    </row>
    <row r="9263" spans="1:1" x14ac:dyDescent="0.35">
      <c r="A9263" t="str">
        <f t="shared" si="145"/>
        <v/>
      </c>
    </row>
    <row r="9264" spans="1:1" x14ac:dyDescent="0.35">
      <c r="A9264" t="str">
        <f t="shared" si="145"/>
        <v/>
      </c>
    </row>
    <row r="9265" spans="1:1" x14ac:dyDescent="0.35">
      <c r="A9265" t="str">
        <f t="shared" si="145"/>
        <v/>
      </c>
    </row>
    <row r="9266" spans="1:1" x14ac:dyDescent="0.35">
      <c r="A9266" t="str">
        <f t="shared" si="145"/>
        <v/>
      </c>
    </row>
    <row r="9267" spans="1:1" x14ac:dyDescent="0.35">
      <c r="A9267" t="str">
        <f t="shared" si="145"/>
        <v/>
      </c>
    </row>
    <row r="9268" spans="1:1" x14ac:dyDescent="0.35">
      <c r="A9268" t="str">
        <f t="shared" si="145"/>
        <v/>
      </c>
    </row>
    <row r="9269" spans="1:1" x14ac:dyDescent="0.35">
      <c r="A9269" t="str">
        <f t="shared" si="145"/>
        <v/>
      </c>
    </row>
    <row r="9270" spans="1:1" x14ac:dyDescent="0.35">
      <c r="A9270" t="str">
        <f t="shared" si="145"/>
        <v/>
      </c>
    </row>
    <row r="9271" spans="1:1" x14ac:dyDescent="0.35">
      <c r="A9271" t="str">
        <f t="shared" si="145"/>
        <v/>
      </c>
    </row>
    <row r="9272" spans="1:1" x14ac:dyDescent="0.35">
      <c r="A9272" t="str">
        <f t="shared" si="145"/>
        <v/>
      </c>
    </row>
    <row r="9273" spans="1:1" x14ac:dyDescent="0.35">
      <c r="A9273" t="str">
        <f t="shared" si="145"/>
        <v/>
      </c>
    </row>
    <row r="9274" spans="1:1" x14ac:dyDescent="0.35">
      <c r="A9274" t="str">
        <f t="shared" si="145"/>
        <v/>
      </c>
    </row>
    <row r="9275" spans="1:1" x14ac:dyDescent="0.35">
      <c r="A9275" t="str">
        <f t="shared" si="145"/>
        <v/>
      </c>
    </row>
    <row r="9276" spans="1:1" x14ac:dyDescent="0.35">
      <c r="A9276" t="str">
        <f t="shared" si="145"/>
        <v/>
      </c>
    </row>
    <row r="9277" spans="1:1" x14ac:dyDescent="0.35">
      <c r="A9277" t="str">
        <f t="shared" si="145"/>
        <v/>
      </c>
    </row>
    <row r="9278" spans="1:1" x14ac:dyDescent="0.35">
      <c r="A9278" t="str">
        <f t="shared" si="145"/>
        <v/>
      </c>
    </row>
    <row r="9279" spans="1:1" x14ac:dyDescent="0.35">
      <c r="A9279" t="str">
        <f t="shared" si="145"/>
        <v/>
      </c>
    </row>
    <row r="9280" spans="1:1" x14ac:dyDescent="0.35">
      <c r="A9280" t="str">
        <f t="shared" si="145"/>
        <v/>
      </c>
    </row>
    <row r="9281" spans="1:1" x14ac:dyDescent="0.35">
      <c r="A9281" t="str">
        <f t="shared" si="145"/>
        <v/>
      </c>
    </row>
    <row r="9282" spans="1:1" x14ac:dyDescent="0.35">
      <c r="A9282" t="str">
        <f t="shared" si="145"/>
        <v/>
      </c>
    </row>
    <row r="9283" spans="1:1" x14ac:dyDescent="0.35">
      <c r="A9283" t="str">
        <f t="shared" si="145"/>
        <v/>
      </c>
    </row>
    <row r="9284" spans="1:1" x14ac:dyDescent="0.35">
      <c r="A9284" t="str">
        <f t="shared" si="145"/>
        <v/>
      </c>
    </row>
    <row r="9285" spans="1:1" x14ac:dyDescent="0.35">
      <c r="A9285" t="str">
        <f t="shared" si="145"/>
        <v/>
      </c>
    </row>
    <row r="9286" spans="1:1" x14ac:dyDescent="0.35">
      <c r="A9286" t="str">
        <f t="shared" si="145"/>
        <v/>
      </c>
    </row>
    <row r="9287" spans="1:1" x14ac:dyDescent="0.35">
      <c r="A9287" t="str">
        <f t="shared" si="145"/>
        <v/>
      </c>
    </row>
    <row r="9288" spans="1:1" x14ac:dyDescent="0.35">
      <c r="A9288" t="str">
        <f t="shared" si="145"/>
        <v/>
      </c>
    </row>
    <row r="9289" spans="1:1" x14ac:dyDescent="0.35">
      <c r="A9289" t="str">
        <f t="shared" si="145"/>
        <v/>
      </c>
    </row>
    <row r="9290" spans="1:1" x14ac:dyDescent="0.35">
      <c r="A9290" t="str">
        <f t="shared" si="145"/>
        <v/>
      </c>
    </row>
    <row r="9291" spans="1:1" x14ac:dyDescent="0.35">
      <c r="A9291" t="str">
        <f t="shared" si="145"/>
        <v/>
      </c>
    </row>
    <row r="9292" spans="1:1" x14ac:dyDescent="0.35">
      <c r="A9292" t="str">
        <f t="shared" si="145"/>
        <v/>
      </c>
    </row>
    <row r="9293" spans="1:1" x14ac:dyDescent="0.35">
      <c r="A9293" t="str">
        <f t="shared" si="145"/>
        <v/>
      </c>
    </row>
    <row r="9294" spans="1:1" x14ac:dyDescent="0.35">
      <c r="A9294" t="str">
        <f t="shared" si="145"/>
        <v/>
      </c>
    </row>
    <row r="9295" spans="1:1" x14ac:dyDescent="0.35">
      <c r="A9295" t="str">
        <f t="shared" si="145"/>
        <v/>
      </c>
    </row>
    <row r="9296" spans="1:1" x14ac:dyDescent="0.35">
      <c r="A9296" t="str">
        <f t="shared" si="145"/>
        <v/>
      </c>
    </row>
    <row r="9297" spans="1:1" x14ac:dyDescent="0.35">
      <c r="A9297" t="str">
        <f t="shared" si="145"/>
        <v/>
      </c>
    </row>
    <row r="9298" spans="1:1" x14ac:dyDescent="0.35">
      <c r="A9298" t="str">
        <f t="shared" si="145"/>
        <v/>
      </c>
    </row>
    <row r="9299" spans="1:1" x14ac:dyDescent="0.35">
      <c r="A9299" t="str">
        <f t="shared" ref="A9299:A9362" si="146">CONCATENATE(B9299,C9299,D9299,E9299)</f>
        <v/>
      </c>
    </row>
    <row r="9300" spans="1:1" x14ac:dyDescent="0.35">
      <c r="A9300" t="str">
        <f t="shared" si="146"/>
        <v/>
      </c>
    </row>
    <row r="9301" spans="1:1" x14ac:dyDescent="0.35">
      <c r="A9301" t="str">
        <f t="shared" si="146"/>
        <v/>
      </c>
    </row>
    <row r="9302" spans="1:1" x14ac:dyDescent="0.35">
      <c r="A9302" t="str">
        <f t="shared" si="146"/>
        <v/>
      </c>
    </row>
    <row r="9303" spans="1:1" x14ac:dyDescent="0.35">
      <c r="A9303" t="str">
        <f t="shared" si="146"/>
        <v/>
      </c>
    </row>
    <row r="9304" spans="1:1" x14ac:dyDescent="0.35">
      <c r="A9304" t="str">
        <f t="shared" si="146"/>
        <v/>
      </c>
    </row>
    <row r="9305" spans="1:1" x14ac:dyDescent="0.35">
      <c r="A9305" t="str">
        <f t="shared" si="146"/>
        <v/>
      </c>
    </row>
    <row r="9306" spans="1:1" x14ac:dyDescent="0.35">
      <c r="A9306" t="str">
        <f t="shared" si="146"/>
        <v/>
      </c>
    </row>
    <row r="9307" spans="1:1" x14ac:dyDescent="0.35">
      <c r="A9307" t="str">
        <f t="shared" si="146"/>
        <v/>
      </c>
    </row>
    <row r="9308" spans="1:1" x14ac:dyDescent="0.35">
      <c r="A9308" t="str">
        <f t="shared" si="146"/>
        <v/>
      </c>
    </row>
    <row r="9309" spans="1:1" x14ac:dyDescent="0.35">
      <c r="A9309" t="str">
        <f t="shared" si="146"/>
        <v/>
      </c>
    </row>
    <row r="9310" spans="1:1" x14ac:dyDescent="0.35">
      <c r="A9310" t="str">
        <f t="shared" si="146"/>
        <v/>
      </c>
    </row>
    <row r="9311" spans="1:1" x14ac:dyDescent="0.35">
      <c r="A9311" t="str">
        <f t="shared" si="146"/>
        <v/>
      </c>
    </row>
    <row r="9312" spans="1:1" x14ac:dyDescent="0.35">
      <c r="A9312" t="str">
        <f t="shared" si="146"/>
        <v/>
      </c>
    </row>
    <row r="9313" spans="1:1" x14ac:dyDescent="0.35">
      <c r="A9313" t="str">
        <f t="shared" si="146"/>
        <v/>
      </c>
    </row>
    <row r="9314" spans="1:1" x14ac:dyDescent="0.35">
      <c r="A9314" t="str">
        <f t="shared" si="146"/>
        <v/>
      </c>
    </row>
    <row r="9315" spans="1:1" x14ac:dyDescent="0.35">
      <c r="A9315" t="str">
        <f t="shared" si="146"/>
        <v/>
      </c>
    </row>
    <row r="9316" spans="1:1" x14ac:dyDescent="0.35">
      <c r="A9316" t="str">
        <f t="shared" si="146"/>
        <v/>
      </c>
    </row>
    <row r="9317" spans="1:1" x14ac:dyDescent="0.35">
      <c r="A9317" t="str">
        <f t="shared" si="146"/>
        <v/>
      </c>
    </row>
    <row r="9318" spans="1:1" x14ac:dyDescent="0.35">
      <c r="A9318" t="str">
        <f t="shared" si="146"/>
        <v/>
      </c>
    </row>
    <row r="9319" spans="1:1" x14ac:dyDescent="0.35">
      <c r="A9319" t="str">
        <f t="shared" si="146"/>
        <v/>
      </c>
    </row>
    <row r="9320" spans="1:1" x14ac:dyDescent="0.35">
      <c r="A9320" t="str">
        <f t="shared" si="146"/>
        <v/>
      </c>
    </row>
    <row r="9321" spans="1:1" x14ac:dyDescent="0.35">
      <c r="A9321" t="str">
        <f t="shared" si="146"/>
        <v/>
      </c>
    </row>
    <row r="9322" spans="1:1" x14ac:dyDescent="0.35">
      <c r="A9322" t="str">
        <f t="shared" si="146"/>
        <v/>
      </c>
    </row>
    <row r="9323" spans="1:1" x14ac:dyDescent="0.35">
      <c r="A9323" t="str">
        <f t="shared" si="146"/>
        <v/>
      </c>
    </row>
    <row r="9324" spans="1:1" x14ac:dyDescent="0.35">
      <c r="A9324" t="str">
        <f t="shared" si="146"/>
        <v/>
      </c>
    </row>
    <row r="9325" spans="1:1" x14ac:dyDescent="0.35">
      <c r="A9325" t="str">
        <f t="shared" si="146"/>
        <v/>
      </c>
    </row>
    <row r="9326" spans="1:1" x14ac:dyDescent="0.35">
      <c r="A9326" t="str">
        <f t="shared" si="146"/>
        <v/>
      </c>
    </row>
    <row r="9327" spans="1:1" x14ac:dyDescent="0.35">
      <c r="A9327" t="str">
        <f t="shared" si="146"/>
        <v/>
      </c>
    </row>
    <row r="9328" spans="1:1" x14ac:dyDescent="0.35">
      <c r="A9328" t="str">
        <f t="shared" si="146"/>
        <v/>
      </c>
    </row>
    <row r="9329" spans="1:1" x14ac:dyDescent="0.35">
      <c r="A9329" t="str">
        <f t="shared" si="146"/>
        <v/>
      </c>
    </row>
    <row r="9330" spans="1:1" x14ac:dyDescent="0.35">
      <c r="A9330" t="str">
        <f t="shared" si="146"/>
        <v/>
      </c>
    </row>
    <row r="9331" spans="1:1" x14ac:dyDescent="0.35">
      <c r="A9331" t="str">
        <f t="shared" si="146"/>
        <v/>
      </c>
    </row>
    <row r="9332" spans="1:1" x14ac:dyDescent="0.35">
      <c r="A9332" t="str">
        <f t="shared" si="146"/>
        <v/>
      </c>
    </row>
    <row r="9333" spans="1:1" x14ac:dyDescent="0.35">
      <c r="A9333" t="str">
        <f t="shared" si="146"/>
        <v/>
      </c>
    </row>
    <row r="9334" spans="1:1" x14ac:dyDescent="0.35">
      <c r="A9334" t="str">
        <f t="shared" si="146"/>
        <v/>
      </c>
    </row>
    <row r="9335" spans="1:1" x14ac:dyDescent="0.35">
      <c r="A9335" t="str">
        <f t="shared" si="146"/>
        <v/>
      </c>
    </row>
    <row r="9336" spans="1:1" x14ac:dyDescent="0.35">
      <c r="A9336" t="str">
        <f t="shared" si="146"/>
        <v/>
      </c>
    </row>
    <row r="9337" spans="1:1" x14ac:dyDescent="0.35">
      <c r="A9337" t="str">
        <f t="shared" si="146"/>
        <v/>
      </c>
    </row>
    <row r="9338" spans="1:1" x14ac:dyDescent="0.35">
      <c r="A9338" t="str">
        <f t="shared" si="146"/>
        <v/>
      </c>
    </row>
    <row r="9339" spans="1:1" x14ac:dyDescent="0.35">
      <c r="A9339" t="str">
        <f t="shared" si="146"/>
        <v/>
      </c>
    </row>
    <row r="9340" spans="1:1" x14ac:dyDescent="0.35">
      <c r="A9340" t="str">
        <f t="shared" si="146"/>
        <v/>
      </c>
    </row>
    <row r="9341" spans="1:1" x14ac:dyDescent="0.35">
      <c r="A9341" t="str">
        <f t="shared" si="146"/>
        <v/>
      </c>
    </row>
    <row r="9342" spans="1:1" x14ac:dyDescent="0.35">
      <c r="A9342" t="str">
        <f t="shared" si="146"/>
        <v/>
      </c>
    </row>
    <row r="9343" spans="1:1" x14ac:dyDescent="0.35">
      <c r="A9343" t="str">
        <f t="shared" si="146"/>
        <v/>
      </c>
    </row>
    <row r="9344" spans="1:1" x14ac:dyDescent="0.35">
      <c r="A9344" t="str">
        <f t="shared" si="146"/>
        <v/>
      </c>
    </row>
    <row r="9345" spans="1:1" x14ac:dyDescent="0.35">
      <c r="A9345" t="str">
        <f t="shared" si="146"/>
        <v/>
      </c>
    </row>
    <row r="9346" spans="1:1" x14ac:dyDescent="0.35">
      <c r="A9346" t="str">
        <f t="shared" si="146"/>
        <v/>
      </c>
    </row>
    <row r="9347" spans="1:1" x14ac:dyDescent="0.35">
      <c r="A9347" t="str">
        <f t="shared" si="146"/>
        <v/>
      </c>
    </row>
    <row r="9348" spans="1:1" x14ac:dyDescent="0.35">
      <c r="A9348" t="str">
        <f t="shared" si="146"/>
        <v/>
      </c>
    </row>
    <row r="9349" spans="1:1" x14ac:dyDescent="0.35">
      <c r="A9349" t="str">
        <f t="shared" si="146"/>
        <v/>
      </c>
    </row>
    <row r="9350" spans="1:1" x14ac:dyDescent="0.35">
      <c r="A9350" t="str">
        <f t="shared" si="146"/>
        <v/>
      </c>
    </row>
    <row r="9351" spans="1:1" x14ac:dyDescent="0.35">
      <c r="A9351" t="str">
        <f t="shared" si="146"/>
        <v/>
      </c>
    </row>
    <row r="9352" spans="1:1" x14ac:dyDescent="0.35">
      <c r="A9352" t="str">
        <f t="shared" si="146"/>
        <v/>
      </c>
    </row>
    <row r="9353" spans="1:1" x14ac:dyDescent="0.35">
      <c r="A9353" t="str">
        <f t="shared" si="146"/>
        <v/>
      </c>
    </row>
    <row r="9354" spans="1:1" x14ac:dyDescent="0.35">
      <c r="A9354" t="str">
        <f t="shared" si="146"/>
        <v/>
      </c>
    </row>
    <row r="9355" spans="1:1" x14ac:dyDescent="0.35">
      <c r="A9355" t="str">
        <f t="shared" si="146"/>
        <v/>
      </c>
    </row>
    <row r="9356" spans="1:1" x14ac:dyDescent="0.35">
      <c r="A9356" t="str">
        <f t="shared" si="146"/>
        <v/>
      </c>
    </row>
    <row r="9357" spans="1:1" x14ac:dyDescent="0.35">
      <c r="A9357" t="str">
        <f t="shared" si="146"/>
        <v/>
      </c>
    </row>
    <row r="9358" spans="1:1" x14ac:dyDescent="0.35">
      <c r="A9358" t="str">
        <f t="shared" si="146"/>
        <v/>
      </c>
    </row>
    <row r="9359" spans="1:1" x14ac:dyDescent="0.35">
      <c r="A9359" t="str">
        <f t="shared" si="146"/>
        <v/>
      </c>
    </row>
    <row r="9360" spans="1:1" x14ac:dyDescent="0.35">
      <c r="A9360" t="str">
        <f t="shared" si="146"/>
        <v/>
      </c>
    </row>
    <row r="9361" spans="1:1" x14ac:dyDescent="0.35">
      <c r="A9361" t="str">
        <f t="shared" si="146"/>
        <v/>
      </c>
    </row>
    <row r="9362" spans="1:1" x14ac:dyDescent="0.35">
      <c r="A9362" t="str">
        <f t="shared" si="146"/>
        <v/>
      </c>
    </row>
    <row r="9363" spans="1:1" x14ac:dyDescent="0.35">
      <c r="A9363" t="str">
        <f t="shared" ref="A9363:A9426" si="147">CONCATENATE(B9363,C9363,D9363,E9363)</f>
        <v/>
      </c>
    </row>
    <row r="9364" spans="1:1" x14ac:dyDescent="0.35">
      <c r="A9364" t="str">
        <f t="shared" si="147"/>
        <v/>
      </c>
    </row>
    <row r="9365" spans="1:1" x14ac:dyDescent="0.35">
      <c r="A9365" t="str">
        <f t="shared" si="147"/>
        <v/>
      </c>
    </row>
    <row r="9366" spans="1:1" x14ac:dyDescent="0.35">
      <c r="A9366" t="str">
        <f t="shared" si="147"/>
        <v/>
      </c>
    </row>
    <row r="9367" spans="1:1" x14ac:dyDescent="0.35">
      <c r="A9367" t="str">
        <f t="shared" si="147"/>
        <v/>
      </c>
    </row>
    <row r="9368" spans="1:1" x14ac:dyDescent="0.35">
      <c r="A9368" t="str">
        <f t="shared" si="147"/>
        <v/>
      </c>
    </row>
    <row r="9369" spans="1:1" x14ac:dyDescent="0.35">
      <c r="A9369" t="str">
        <f t="shared" si="147"/>
        <v/>
      </c>
    </row>
    <row r="9370" spans="1:1" x14ac:dyDescent="0.35">
      <c r="A9370" t="str">
        <f t="shared" si="147"/>
        <v/>
      </c>
    </row>
    <row r="9371" spans="1:1" x14ac:dyDescent="0.35">
      <c r="A9371" t="str">
        <f t="shared" si="147"/>
        <v/>
      </c>
    </row>
    <row r="9372" spans="1:1" x14ac:dyDescent="0.35">
      <c r="A9372" t="str">
        <f t="shared" si="147"/>
        <v/>
      </c>
    </row>
    <row r="9373" spans="1:1" x14ac:dyDescent="0.35">
      <c r="A9373" t="str">
        <f t="shared" si="147"/>
        <v/>
      </c>
    </row>
    <row r="9374" spans="1:1" x14ac:dyDescent="0.35">
      <c r="A9374" t="str">
        <f t="shared" si="147"/>
        <v/>
      </c>
    </row>
    <row r="9375" spans="1:1" x14ac:dyDescent="0.35">
      <c r="A9375" t="str">
        <f t="shared" si="147"/>
        <v/>
      </c>
    </row>
    <row r="9376" spans="1:1" x14ac:dyDescent="0.35">
      <c r="A9376" t="str">
        <f t="shared" si="147"/>
        <v/>
      </c>
    </row>
    <row r="9377" spans="1:1" x14ac:dyDescent="0.35">
      <c r="A9377" t="str">
        <f t="shared" si="147"/>
        <v/>
      </c>
    </row>
    <row r="9378" spans="1:1" x14ac:dyDescent="0.35">
      <c r="A9378" t="str">
        <f t="shared" si="147"/>
        <v/>
      </c>
    </row>
    <row r="9379" spans="1:1" x14ac:dyDescent="0.35">
      <c r="A9379" t="str">
        <f t="shared" si="147"/>
        <v/>
      </c>
    </row>
    <row r="9380" spans="1:1" x14ac:dyDescent="0.35">
      <c r="A9380" t="str">
        <f t="shared" si="147"/>
        <v/>
      </c>
    </row>
    <row r="9381" spans="1:1" x14ac:dyDescent="0.35">
      <c r="A9381" t="str">
        <f t="shared" si="147"/>
        <v/>
      </c>
    </row>
    <row r="9382" spans="1:1" x14ac:dyDescent="0.35">
      <c r="A9382" t="str">
        <f t="shared" si="147"/>
        <v/>
      </c>
    </row>
    <row r="9383" spans="1:1" x14ac:dyDescent="0.35">
      <c r="A9383" t="str">
        <f t="shared" si="147"/>
        <v/>
      </c>
    </row>
    <row r="9384" spans="1:1" x14ac:dyDescent="0.35">
      <c r="A9384" t="str">
        <f t="shared" si="147"/>
        <v/>
      </c>
    </row>
    <row r="9385" spans="1:1" x14ac:dyDescent="0.35">
      <c r="A9385" t="str">
        <f t="shared" si="147"/>
        <v/>
      </c>
    </row>
    <row r="9386" spans="1:1" x14ac:dyDescent="0.35">
      <c r="A9386" t="str">
        <f t="shared" si="147"/>
        <v/>
      </c>
    </row>
    <row r="9387" spans="1:1" x14ac:dyDescent="0.35">
      <c r="A9387" t="str">
        <f t="shared" si="147"/>
        <v/>
      </c>
    </row>
    <row r="9388" spans="1:1" x14ac:dyDescent="0.35">
      <c r="A9388" t="str">
        <f t="shared" si="147"/>
        <v/>
      </c>
    </row>
    <row r="9389" spans="1:1" x14ac:dyDescent="0.35">
      <c r="A9389" t="str">
        <f t="shared" si="147"/>
        <v/>
      </c>
    </row>
    <row r="9390" spans="1:1" x14ac:dyDescent="0.35">
      <c r="A9390" t="str">
        <f t="shared" si="147"/>
        <v/>
      </c>
    </row>
    <row r="9391" spans="1:1" x14ac:dyDescent="0.35">
      <c r="A9391" t="str">
        <f t="shared" si="147"/>
        <v/>
      </c>
    </row>
    <row r="9392" spans="1:1" x14ac:dyDescent="0.35">
      <c r="A9392" t="str">
        <f t="shared" si="147"/>
        <v/>
      </c>
    </row>
    <row r="9393" spans="1:1" x14ac:dyDescent="0.35">
      <c r="A9393" t="str">
        <f t="shared" si="147"/>
        <v/>
      </c>
    </row>
    <row r="9394" spans="1:1" x14ac:dyDescent="0.35">
      <c r="A9394" t="str">
        <f t="shared" si="147"/>
        <v/>
      </c>
    </row>
    <row r="9395" spans="1:1" x14ac:dyDescent="0.35">
      <c r="A9395" t="str">
        <f t="shared" si="147"/>
        <v/>
      </c>
    </row>
    <row r="9396" spans="1:1" x14ac:dyDescent="0.35">
      <c r="A9396" t="str">
        <f t="shared" si="147"/>
        <v/>
      </c>
    </row>
    <row r="9397" spans="1:1" x14ac:dyDescent="0.35">
      <c r="A9397" t="str">
        <f t="shared" si="147"/>
        <v/>
      </c>
    </row>
    <row r="9398" spans="1:1" x14ac:dyDescent="0.35">
      <c r="A9398" t="str">
        <f t="shared" si="147"/>
        <v/>
      </c>
    </row>
    <row r="9399" spans="1:1" x14ac:dyDescent="0.35">
      <c r="A9399" t="str">
        <f t="shared" si="147"/>
        <v/>
      </c>
    </row>
    <row r="9400" spans="1:1" x14ac:dyDescent="0.35">
      <c r="A9400" t="str">
        <f t="shared" si="147"/>
        <v/>
      </c>
    </row>
    <row r="9401" spans="1:1" x14ac:dyDescent="0.35">
      <c r="A9401" t="str">
        <f t="shared" si="147"/>
        <v/>
      </c>
    </row>
    <row r="9402" spans="1:1" x14ac:dyDescent="0.35">
      <c r="A9402" t="str">
        <f t="shared" si="147"/>
        <v/>
      </c>
    </row>
    <row r="9403" spans="1:1" x14ac:dyDescent="0.35">
      <c r="A9403" t="str">
        <f t="shared" si="147"/>
        <v/>
      </c>
    </row>
    <row r="9404" spans="1:1" x14ac:dyDescent="0.35">
      <c r="A9404" t="str">
        <f t="shared" si="147"/>
        <v/>
      </c>
    </row>
    <row r="9405" spans="1:1" x14ac:dyDescent="0.35">
      <c r="A9405" t="str">
        <f t="shared" si="147"/>
        <v/>
      </c>
    </row>
    <row r="9406" spans="1:1" x14ac:dyDescent="0.35">
      <c r="A9406" t="str">
        <f t="shared" si="147"/>
        <v/>
      </c>
    </row>
    <row r="9407" spans="1:1" x14ac:dyDescent="0.35">
      <c r="A9407" t="str">
        <f t="shared" si="147"/>
        <v/>
      </c>
    </row>
    <row r="9408" spans="1:1" x14ac:dyDescent="0.35">
      <c r="A9408" t="str">
        <f t="shared" si="147"/>
        <v/>
      </c>
    </row>
    <row r="9409" spans="1:1" x14ac:dyDescent="0.35">
      <c r="A9409" t="str">
        <f t="shared" si="147"/>
        <v/>
      </c>
    </row>
    <row r="9410" spans="1:1" x14ac:dyDescent="0.35">
      <c r="A9410" t="str">
        <f t="shared" si="147"/>
        <v/>
      </c>
    </row>
    <row r="9411" spans="1:1" x14ac:dyDescent="0.35">
      <c r="A9411" t="str">
        <f t="shared" si="147"/>
        <v/>
      </c>
    </row>
    <row r="9412" spans="1:1" x14ac:dyDescent="0.35">
      <c r="A9412" t="str">
        <f t="shared" si="147"/>
        <v/>
      </c>
    </row>
    <row r="9413" spans="1:1" x14ac:dyDescent="0.35">
      <c r="A9413" t="str">
        <f t="shared" si="147"/>
        <v/>
      </c>
    </row>
    <row r="9414" spans="1:1" x14ac:dyDescent="0.35">
      <c r="A9414" t="str">
        <f t="shared" si="147"/>
        <v/>
      </c>
    </row>
    <row r="9415" spans="1:1" x14ac:dyDescent="0.35">
      <c r="A9415" t="str">
        <f t="shared" si="147"/>
        <v/>
      </c>
    </row>
    <row r="9416" spans="1:1" x14ac:dyDescent="0.35">
      <c r="A9416" t="str">
        <f t="shared" si="147"/>
        <v/>
      </c>
    </row>
    <row r="9417" spans="1:1" x14ac:dyDescent="0.35">
      <c r="A9417" t="str">
        <f t="shared" si="147"/>
        <v/>
      </c>
    </row>
    <row r="9418" spans="1:1" x14ac:dyDescent="0.35">
      <c r="A9418" t="str">
        <f t="shared" si="147"/>
        <v/>
      </c>
    </row>
    <row r="9419" spans="1:1" x14ac:dyDescent="0.35">
      <c r="A9419" t="str">
        <f t="shared" si="147"/>
        <v/>
      </c>
    </row>
    <row r="9420" spans="1:1" x14ac:dyDescent="0.35">
      <c r="A9420" t="str">
        <f t="shared" si="147"/>
        <v/>
      </c>
    </row>
    <row r="9421" spans="1:1" x14ac:dyDescent="0.35">
      <c r="A9421" t="str">
        <f t="shared" si="147"/>
        <v/>
      </c>
    </row>
    <row r="9422" spans="1:1" x14ac:dyDescent="0.35">
      <c r="A9422" t="str">
        <f t="shared" si="147"/>
        <v/>
      </c>
    </row>
    <row r="9423" spans="1:1" x14ac:dyDescent="0.35">
      <c r="A9423" t="str">
        <f t="shared" si="147"/>
        <v/>
      </c>
    </row>
    <row r="9424" spans="1:1" x14ac:dyDescent="0.35">
      <c r="A9424" t="str">
        <f t="shared" si="147"/>
        <v/>
      </c>
    </row>
    <row r="9425" spans="1:1" x14ac:dyDescent="0.35">
      <c r="A9425" t="str">
        <f t="shared" si="147"/>
        <v/>
      </c>
    </row>
    <row r="9426" spans="1:1" x14ac:dyDescent="0.35">
      <c r="A9426" t="str">
        <f t="shared" si="147"/>
        <v/>
      </c>
    </row>
    <row r="9427" spans="1:1" x14ac:dyDescent="0.35">
      <c r="A9427" t="str">
        <f t="shared" ref="A9427:A9490" si="148">CONCATENATE(B9427,C9427,D9427,E9427)</f>
        <v/>
      </c>
    </row>
    <row r="9428" spans="1:1" x14ac:dyDescent="0.35">
      <c r="A9428" t="str">
        <f t="shared" si="148"/>
        <v/>
      </c>
    </row>
    <row r="9429" spans="1:1" x14ac:dyDescent="0.35">
      <c r="A9429" t="str">
        <f t="shared" si="148"/>
        <v/>
      </c>
    </row>
    <row r="9430" spans="1:1" x14ac:dyDescent="0.35">
      <c r="A9430" t="str">
        <f t="shared" si="148"/>
        <v/>
      </c>
    </row>
    <row r="9431" spans="1:1" x14ac:dyDescent="0.35">
      <c r="A9431" t="str">
        <f t="shared" si="148"/>
        <v/>
      </c>
    </row>
    <row r="9432" spans="1:1" x14ac:dyDescent="0.35">
      <c r="A9432" t="str">
        <f t="shared" si="148"/>
        <v/>
      </c>
    </row>
    <row r="9433" spans="1:1" x14ac:dyDescent="0.35">
      <c r="A9433" t="str">
        <f t="shared" si="148"/>
        <v/>
      </c>
    </row>
    <row r="9434" spans="1:1" x14ac:dyDescent="0.35">
      <c r="A9434" t="str">
        <f t="shared" si="148"/>
        <v/>
      </c>
    </row>
    <row r="9435" spans="1:1" x14ac:dyDescent="0.35">
      <c r="A9435" t="str">
        <f t="shared" si="148"/>
        <v/>
      </c>
    </row>
    <row r="9436" spans="1:1" x14ac:dyDescent="0.35">
      <c r="A9436" t="str">
        <f t="shared" si="148"/>
        <v/>
      </c>
    </row>
    <row r="9437" spans="1:1" x14ac:dyDescent="0.35">
      <c r="A9437" t="str">
        <f t="shared" si="148"/>
        <v/>
      </c>
    </row>
    <row r="9438" spans="1:1" x14ac:dyDescent="0.35">
      <c r="A9438" t="str">
        <f t="shared" si="148"/>
        <v/>
      </c>
    </row>
    <row r="9439" spans="1:1" x14ac:dyDescent="0.35">
      <c r="A9439" t="str">
        <f t="shared" si="148"/>
        <v/>
      </c>
    </row>
    <row r="9440" spans="1:1" x14ac:dyDescent="0.35">
      <c r="A9440" t="str">
        <f t="shared" si="148"/>
        <v/>
      </c>
    </row>
    <row r="9441" spans="1:1" x14ac:dyDescent="0.35">
      <c r="A9441" t="str">
        <f t="shared" si="148"/>
        <v/>
      </c>
    </row>
    <row r="9442" spans="1:1" x14ac:dyDescent="0.35">
      <c r="A9442" t="str">
        <f t="shared" si="148"/>
        <v/>
      </c>
    </row>
    <row r="9443" spans="1:1" x14ac:dyDescent="0.35">
      <c r="A9443" t="str">
        <f t="shared" si="148"/>
        <v/>
      </c>
    </row>
    <row r="9444" spans="1:1" x14ac:dyDescent="0.35">
      <c r="A9444" t="str">
        <f t="shared" si="148"/>
        <v/>
      </c>
    </row>
    <row r="9445" spans="1:1" x14ac:dyDescent="0.35">
      <c r="A9445" t="str">
        <f t="shared" si="148"/>
        <v/>
      </c>
    </row>
    <row r="9446" spans="1:1" x14ac:dyDescent="0.35">
      <c r="A9446" t="str">
        <f t="shared" si="148"/>
        <v/>
      </c>
    </row>
    <row r="9447" spans="1:1" x14ac:dyDescent="0.35">
      <c r="A9447" t="str">
        <f t="shared" si="148"/>
        <v/>
      </c>
    </row>
    <row r="9448" spans="1:1" x14ac:dyDescent="0.35">
      <c r="A9448" t="str">
        <f t="shared" si="148"/>
        <v/>
      </c>
    </row>
    <row r="9449" spans="1:1" x14ac:dyDescent="0.35">
      <c r="A9449" t="str">
        <f t="shared" si="148"/>
        <v/>
      </c>
    </row>
    <row r="9450" spans="1:1" x14ac:dyDescent="0.35">
      <c r="A9450" t="str">
        <f t="shared" si="148"/>
        <v/>
      </c>
    </row>
    <row r="9451" spans="1:1" x14ac:dyDescent="0.35">
      <c r="A9451" t="str">
        <f t="shared" si="148"/>
        <v/>
      </c>
    </row>
    <row r="9452" spans="1:1" x14ac:dyDescent="0.35">
      <c r="A9452" t="str">
        <f t="shared" si="148"/>
        <v/>
      </c>
    </row>
    <row r="9453" spans="1:1" x14ac:dyDescent="0.35">
      <c r="A9453" t="str">
        <f t="shared" si="148"/>
        <v/>
      </c>
    </row>
    <row r="9454" spans="1:1" x14ac:dyDescent="0.35">
      <c r="A9454" t="str">
        <f t="shared" si="148"/>
        <v/>
      </c>
    </row>
    <row r="9455" spans="1:1" x14ac:dyDescent="0.35">
      <c r="A9455" t="str">
        <f t="shared" si="148"/>
        <v/>
      </c>
    </row>
    <row r="9456" spans="1:1" x14ac:dyDescent="0.35">
      <c r="A9456" t="str">
        <f t="shared" si="148"/>
        <v/>
      </c>
    </row>
    <row r="9457" spans="1:1" x14ac:dyDescent="0.35">
      <c r="A9457" t="str">
        <f t="shared" si="148"/>
        <v/>
      </c>
    </row>
    <row r="9458" spans="1:1" x14ac:dyDescent="0.35">
      <c r="A9458" t="str">
        <f t="shared" si="148"/>
        <v/>
      </c>
    </row>
    <row r="9459" spans="1:1" x14ac:dyDescent="0.35">
      <c r="A9459" t="str">
        <f t="shared" si="148"/>
        <v/>
      </c>
    </row>
    <row r="9460" spans="1:1" x14ac:dyDescent="0.35">
      <c r="A9460" t="str">
        <f t="shared" si="148"/>
        <v/>
      </c>
    </row>
    <row r="9461" spans="1:1" x14ac:dyDescent="0.35">
      <c r="A9461" t="str">
        <f t="shared" si="148"/>
        <v/>
      </c>
    </row>
    <row r="9462" spans="1:1" x14ac:dyDescent="0.35">
      <c r="A9462" t="str">
        <f t="shared" si="148"/>
        <v/>
      </c>
    </row>
    <row r="9463" spans="1:1" x14ac:dyDescent="0.35">
      <c r="A9463" t="str">
        <f t="shared" si="148"/>
        <v/>
      </c>
    </row>
    <row r="9464" spans="1:1" x14ac:dyDescent="0.35">
      <c r="A9464" t="str">
        <f t="shared" si="148"/>
        <v/>
      </c>
    </row>
    <row r="9465" spans="1:1" x14ac:dyDescent="0.35">
      <c r="A9465" t="str">
        <f t="shared" si="148"/>
        <v/>
      </c>
    </row>
    <row r="9466" spans="1:1" x14ac:dyDescent="0.35">
      <c r="A9466" t="str">
        <f t="shared" si="148"/>
        <v/>
      </c>
    </row>
    <row r="9467" spans="1:1" x14ac:dyDescent="0.35">
      <c r="A9467" t="str">
        <f t="shared" si="148"/>
        <v/>
      </c>
    </row>
    <row r="9468" spans="1:1" x14ac:dyDescent="0.35">
      <c r="A9468" t="str">
        <f t="shared" si="148"/>
        <v/>
      </c>
    </row>
    <row r="9469" spans="1:1" x14ac:dyDescent="0.35">
      <c r="A9469" t="str">
        <f t="shared" si="148"/>
        <v/>
      </c>
    </row>
    <row r="9470" spans="1:1" x14ac:dyDescent="0.35">
      <c r="A9470" t="str">
        <f t="shared" si="148"/>
        <v/>
      </c>
    </row>
    <row r="9471" spans="1:1" x14ac:dyDescent="0.35">
      <c r="A9471" t="str">
        <f t="shared" si="148"/>
        <v/>
      </c>
    </row>
    <row r="9472" spans="1:1" x14ac:dyDescent="0.35">
      <c r="A9472" t="str">
        <f t="shared" si="148"/>
        <v/>
      </c>
    </row>
    <row r="9473" spans="1:1" x14ac:dyDescent="0.35">
      <c r="A9473" t="str">
        <f t="shared" si="148"/>
        <v/>
      </c>
    </row>
    <row r="9474" spans="1:1" x14ac:dyDescent="0.35">
      <c r="A9474" t="str">
        <f t="shared" si="148"/>
        <v/>
      </c>
    </row>
    <row r="9475" spans="1:1" x14ac:dyDescent="0.35">
      <c r="A9475" t="str">
        <f t="shared" si="148"/>
        <v/>
      </c>
    </row>
    <row r="9476" spans="1:1" x14ac:dyDescent="0.35">
      <c r="A9476" t="str">
        <f t="shared" si="148"/>
        <v/>
      </c>
    </row>
    <row r="9477" spans="1:1" x14ac:dyDescent="0.35">
      <c r="A9477" t="str">
        <f t="shared" si="148"/>
        <v/>
      </c>
    </row>
    <row r="9478" spans="1:1" x14ac:dyDescent="0.35">
      <c r="A9478" t="str">
        <f t="shared" si="148"/>
        <v/>
      </c>
    </row>
    <row r="9479" spans="1:1" x14ac:dyDescent="0.35">
      <c r="A9479" t="str">
        <f t="shared" si="148"/>
        <v/>
      </c>
    </row>
    <row r="9480" spans="1:1" x14ac:dyDescent="0.35">
      <c r="A9480" t="str">
        <f t="shared" si="148"/>
        <v/>
      </c>
    </row>
    <row r="9481" spans="1:1" x14ac:dyDescent="0.35">
      <c r="A9481" t="str">
        <f t="shared" si="148"/>
        <v/>
      </c>
    </row>
    <row r="9482" spans="1:1" x14ac:dyDescent="0.35">
      <c r="A9482" t="str">
        <f t="shared" si="148"/>
        <v/>
      </c>
    </row>
    <row r="9483" spans="1:1" x14ac:dyDescent="0.35">
      <c r="A9483" t="str">
        <f t="shared" si="148"/>
        <v/>
      </c>
    </row>
    <row r="9484" spans="1:1" x14ac:dyDescent="0.35">
      <c r="A9484" t="str">
        <f t="shared" si="148"/>
        <v/>
      </c>
    </row>
    <row r="9485" spans="1:1" x14ac:dyDescent="0.35">
      <c r="A9485" t="str">
        <f t="shared" si="148"/>
        <v/>
      </c>
    </row>
    <row r="9486" spans="1:1" x14ac:dyDescent="0.35">
      <c r="A9486" t="str">
        <f t="shared" si="148"/>
        <v/>
      </c>
    </row>
    <row r="9487" spans="1:1" x14ac:dyDescent="0.35">
      <c r="A9487" t="str">
        <f t="shared" si="148"/>
        <v/>
      </c>
    </row>
    <row r="9488" spans="1:1" x14ac:dyDescent="0.35">
      <c r="A9488" t="str">
        <f t="shared" si="148"/>
        <v/>
      </c>
    </row>
    <row r="9489" spans="1:1" x14ac:dyDescent="0.35">
      <c r="A9489" t="str">
        <f t="shared" si="148"/>
        <v/>
      </c>
    </row>
    <row r="9490" spans="1:1" x14ac:dyDescent="0.35">
      <c r="A9490" t="str">
        <f t="shared" si="148"/>
        <v/>
      </c>
    </row>
    <row r="9491" spans="1:1" x14ac:dyDescent="0.35">
      <c r="A9491" t="str">
        <f t="shared" ref="A9491:A9554" si="149">CONCATENATE(B9491,C9491,D9491,E9491)</f>
        <v/>
      </c>
    </row>
    <row r="9492" spans="1:1" x14ac:dyDescent="0.35">
      <c r="A9492" t="str">
        <f t="shared" si="149"/>
        <v/>
      </c>
    </row>
    <row r="9493" spans="1:1" x14ac:dyDescent="0.35">
      <c r="A9493" t="str">
        <f t="shared" si="149"/>
        <v/>
      </c>
    </row>
    <row r="9494" spans="1:1" x14ac:dyDescent="0.35">
      <c r="A9494" t="str">
        <f t="shared" si="149"/>
        <v/>
      </c>
    </row>
    <row r="9495" spans="1:1" x14ac:dyDescent="0.35">
      <c r="A9495" t="str">
        <f t="shared" si="149"/>
        <v/>
      </c>
    </row>
    <row r="9496" spans="1:1" x14ac:dyDescent="0.35">
      <c r="A9496" t="str">
        <f t="shared" si="149"/>
        <v/>
      </c>
    </row>
    <row r="9497" spans="1:1" x14ac:dyDescent="0.35">
      <c r="A9497" t="str">
        <f t="shared" si="149"/>
        <v/>
      </c>
    </row>
    <row r="9498" spans="1:1" x14ac:dyDescent="0.35">
      <c r="A9498" t="str">
        <f t="shared" si="149"/>
        <v/>
      </c>
    </row>
    <row r="9499" spans="1:1" x14ac:dyDescent="0.35">
      <c r="A9499" t="str">
        <f t="shared" si="149"/>
        <v/>
      </c>
    </row>
    <row r="9500" spans="1:1" x14ac:dyDescent="0.35">
      <c r="A9500" t="str">
        <f t="shared" si="149"/>
        <v/>
      </c>
    </row>
    <row r="9501" spans="1:1" x14ac:dyDescent="0.35">
      <c r="A9501" t="str">
        <f t="shared" si="149"/>
        <v/>
      </c>
    </row>
    <row r="9502" spans="1:1" x14ac:dyDescent="0.35">
      <c r="A9502" t="str">
        <f t="shared" si="149"/>
        <v/>
      </c>
    </row>
    <row r="9503" spans="1:1" x14ac:dyDescent="0.35">
      <c r="A9503" t="str">
        <f t="shared" si="149"/>
        <v/>
      </c>
    </row>
    <row r="9504" spans="1:1" x14ac:dyDescent="0.35">
      <c r="A9504" t="str">
        <f t="shared" si="149"/>
        <v/>
      </c>
    </row>
    <row r="9505" spans="1:1" x14ac:dyDescent="0.35">
      <c r="A9505" t="str">
        <f t="shared" si="149"/>
        <v/>
      </c>
    </row>
    <row r="9506" spans="1:1" x14ac:dyDescent="0.35">
      <c r="A9506" t="str">
        <f t="shared" si="149"/>
        <v/>
      </c>
    </row>
    <row r="9507" spans="1:1" x14ac:dyDescent="0.35">
      <c r="A9507" t="str">
        <f t="shared" si="149"/>
        <v/>
      </c>
    </row>
    <row r="9508" spans="1:1" x14ac:dyDescent="0.35">
      <c r="A9508" t="str">
        <f t="shared" si="149"/>
        <v/>
      </c>
    </row>
    <row r="9509" spans="1:1" x14ac:dyDescent="0.35">
      <c r="A9509" t="str">
        <f t="shared" si="149"/>
        <v/>
      </c>
    </row>
    <row r="9510" spans="1:1" x14ac:dyDescent="0.35">
      <c r="A9510" t="str">
        <f t="shared" si="149"/>
        <v/>
      </c>
    </row>
    <row r="9511" spans="1:1" x14ac:dyDescent="0.35">
      <c r="A9511" t="str">
        <f t="shared" si="149"/>
        <v/>
      </c>
    </row>
    <row r="9512" spans="1:1" x14ac:dyDescent="0.35">
      <c r="A9512" t="str">
        <f t="shared" si="149"/>
        <v/>
      </c>
    </row>
    <row r="9513" spans="1:1" x14ac:dyDescent="0.35">
      <c r="A9513" t="str">
        <f t="shared" si="149"/>
        <v/>
      </c>
    </row>
    <row r="9514" spans="1:1" x14ac:dyDescent="0.35">
      <c r="A9514" t="str">
        <f t="shared" si="149"/>
        <v/>
      </c>
    </row>
    <row r="9515" spans="1:1" x14ac:dyDescent="0.35">
      <c r="A9515" t="str">
        <f t="shared" si="149"/>
        <v/>
      </c>
    </row>
    <row r="9516" spans="1:1" x14ac:dyDescent="0.35">
      <c r="A9516" t="str">
        <f t="shared" si="149"/>
        <v/>
      </c>
    </row>
    <row r="9517" spans="1:1" x14ac:dyDescent="0.35">
      <c r="A9517" t="str">
        <f t="shared" si="149"/>
        <v/>
      </c>
    </row>
    <row r="9518" spans="1:1" x14ac:dyDescent="0.35">
      <c r="A9518" t="str">
        <f t="shared" si="149"/>
        <v/>
      </c>
    </row>
    <row r="9519" spans="1:1" x14ac:dyDescent="0.35">
      <c r="A9519" t="str">
        <f t="shared" si="149"/>
        <v/>
      </c>
    </row>
    <row r="9520" spans="1:1" x14ac:dyDescent="0.35">
      <c r="A9520" t="str">
        <f t="shared" si="149"/>
        <v/>
      </c>
    </row>
    <row r="9521" spans="1:1" x14ac:dyDescent="0.35">
      <c r="A9521" t="str">
        <f t="shared" si="149"/>
        <v/>
      </c>
    </row>
    <row r="9522" spans="1:1" x14ac:dyDescent="0.35">
      <c r="A9522" t="str">
        <f t="shared" si="149"/>
        <v/>
      </c>
    </row>
    <row r="9523" spans="1:1" x14ac:dyDescent="0.35">
      <c r="A9523" t="str">
        <f t="shared" si="149"/>
        <v/>
      </c>
    </row>
    <row r="9524" spans="1:1" x14ac:dyDescent="0.35">
      <c r="A9524" t="str">
        <f t="shared" si="149"/>
        <v/>
      </c>
    </row>
    <row r="9525" spans="1:1" x14ac:dyDescent="0.35">
      <c r="A9525" t="str">
        <f t="shared" si="149"/>
        <v/>
      </c>
    </row>
    <row r="9526" spans="1:1" x14ac:dyDescent="0.35">
      <c r="A9526" t="str">
        <f t="shared" si="149"/>
        <v/>
      </c>
    </row>
    <row r="9527" spans="1:1" x14ac:dyDescent="0.35">
      <c r="A9527" t="str">
        <f t="shared" si="149"/>
        <v/>
      </c>
    </row>
    <row r="9528" spans="1:1" x14ac:dyDescent="0.35">
      <c r="A9528" t="str">
        <f t="shared" si="149"/>
        <v/>
      </c>
    </row>
    <row r="9529" spans="1:1" x14ac:dyDescent="0.35">
      <c r="A9529" t="str">
        <f t="shared" si="149"/>
        <v/>
      </c>
    </row>
    <row r="9530" spans="1:1" x14ac:dyDescent="0.35">
      <c r="A9530" t="str">
        <f t="shared" si="149"/>
        <v/>
      </c>
    </row>
    <row r="9531" spans="1:1" x14ac:dyDescent="0.35">
      <c r="A9531" t="str">
        <f t="shared" si="149"/>
        <v/>
      </c>
    </row>
    <row r="9532" spans="1:1" x14ac:dyDescent="0.35">
      <c r="A9532" t="str">
        <f t="shared" si="149"/>
        <v/>
      </c>
    </row>
    <row r="9533" spans="1:1" x14ac:dyDescent="0.35">
      <c r="A9533" t="str">
        <f t="shared" si="149"/>
        <v/>
      </c>
    </row>
    <row r="9534" spans="1:1" x14ac:dyDescent="0.35">
      <c r="A9534" t="str">
        <f t="shared" si="149"/>
        <v/>
      </c>
    </row>
    <row r="9535" spans="1:1" x14ac:dyDescent="0.35">
      <c r="A9535" t="str">
        <f t="shared" si="149"/>
        <v/>
      </c>
    </row>
    <row r="9536" spans="1:1" x14ac:dyDescent="0.35">
      <c r="A9536" t="str">
        <f t="shared" si="149"/>
        <v/>
      </c>
    </row>
    <row r="9537" spans="1:1" x14ac:dyDescent="0.35">
      <c r="A9537" t="str">
        <f t="shared" si="149"/>
        <v/>
      </c>
    </row>
    <row r="9538" spans="1:1" x14ac:dyDescent="0.35">
      <c r="A9538" t="str">
        <f t="shared" si="149"/>
        <v/>
      </c>
    </row>
    <row r="9539" spans="1:1" x14ac:dyDescent="0.35">
      <c r="A9539" t="str">
        <f t="shared" si="149"/>
        <v/>
      </c>
    </row>
    <row r="9540" spans="1:1" x14ac:dyDescent="0.35">
      <c r="A9540" t="str">
        <f t="shared" si="149"/>
        <v/>
      </c>
    </row>
    <row r="9541" spans="1:1" x14ac:dyDescent="0.35">
      <c r="A9541" t="str">
        <f t="shared" si="149"/>
        <v/>
      </c>
    </row>
    <row r="9542" spans="1:1" x14ac:dyDescent="0.35">
      <c r="A9542" t="str">
        <f t="shared" si="149"/>
        <v/>
      </c>
    </row>
    <row r="9543" spans="1:1" x14ac:dyDescent="0.35">
      <c r="A9543" t="str">
        <f t="shared" si="149"/>
        <v/>
      </c>
    </row>
    <row r="9544" spans="1:1" x14ac:dyDescent="0.35">
      <c r="A9544" t="str">
        <f t="shared" si="149"/>
        <v/>
      </c>
    </row>
    <row r="9545" spans="1:1" x14ac:dyDescent="0.35">
      <c r="A9545" t="str">
        <f t="shared" si="149"/>
        <v/>
      </c>
    </row>
    <row r="9546" spans="1:1" x14ac:dyDescent="0.35">
      <c r="A9546" t="str">
        <f t="shared" si="149"/>
        <v/>
      </c>
    </row>
    <row r="9547" spans="1:1" x14ac:dyDescent="0.35">
      <c r="A9547" t="str">
        <f t="shared" si="149"/>
        <v/>
      </c>
    </row>
    <row r="9548" spans="1:1" x14ac:dyDescent="0.35">
      <c r="A9548" t="str">
        <f t="shared" si="149"/>
        <v/>
      </c>
    </row>
    <row r="9549" spans="1:1" x14ac:dyDescent="0.35">
      <c r="A9549" t="str">
        <f t="shared" si="149"/>
        <v/>
      </c>
    </row>
    <row r="9550" spans="1:1" x14ac:dyDescent="0.35">
      <c r="A9550" t="str">
        <f t="shared" si="149"/>
        <v/>
      </c>
    </row>
    <row r="9551" spans="1:1" x14ac:dyDescent="0.35">
      <c r="A9551" t="str">
        <f t="shared" si="149"/>
        <v/>
      </c>
    </row>
    <row r="9552" spans="1:1" x14ac:dyDescent="0.35">
      <c r="A9552" t="str">
        <f t="shared" si="149"/>
        <v/>
      </c>
    </row>
    <row r="9553" spans="1:1" x14ac:dyDescent="0.35">
      <c r="A9553" t="str">
        <f t="shared" si="149"/>
        <v/>
      </c>
    </row>
    <row r="9554" spans="1:1" x14ac:dyDescent="0.35">
      <c r="A9554" t="str">
        <f t="shared" si="149"/>
        <v/>
      </c>
    </row>
    <row r="9555" spans="1:1" x14ac:dyDescent="0.35">
      <c r="A9555" t="str">
        <f t="shared" ref="A9555:A9618" si="150">CONCATENATE(B9555,C9555,D9555,E9555)</f>
        <v/>
      </c>
    </row>
    <row r="9556" spans="1:1" x14ac:dyDescent="0.35">
      <c r="A9556" t="str">
        <f t="shared" si="150"/>
        <v/>
      </c>
    </row>
    <row r="9557" spans="1:1" x14ac:dyDescent="0.35">
      <c r="A9557" t="str">
        <f t="shared" si="150"/>
        <v/>
      </c>
    </row>
    <row r="9558" spans="1:1" x14ac:dyDescent="0.35">
      <c r="A9558" t="str">
        <f t="shared" si="150"/>
        <v/>
      </c>
    </row>
    <row r="9559" spans="1:1" x14ac:dyDescent="0.35">
      <c r="A9559" t="str">
        <f t="shared" si="150"/>
        <v/>
      </c>
    </row>
    <row r="9560" spans="1:1" x14ac:dyDescent="0.35">
      <c r="A9560" t="str">
        <f t="shared" si="150"/>
        <v/>
      </c>
    </row>
    <row r="9561" spans="1:1" x14ac:dyDescent="0.35">
      <c r="A9561" t="str">
        <f t="shared" si="150"/>
        <v/>
      </c>
    </row>
    <row r="9562" spans="1:1" x14ac:dyDescent="0.35">
      <c r="A9562" t="str">
        <f t="shared" si="150"/>
        <v/>
      </c>
    </row>
    <row r="9563" spans="1:1" x14ac:dyDescent="0.35">
      <c r="A9563" t="str">
        <f t="shared" si="150"/>
        <v/>
      </c>
    </row>
    <row r="9564" spans="1:1" x14ac:dyDescent="0.35">
      <c r="A9564" t="str">
        <f t="shared" si="150"/>
        <v/>
      </c>
    </row>
    <row r="9565" spans="1:1" x14ac:dyDescent="0.35">
      <c r="A9565" t="str">
        <f t="shared" si="150"/>
        <v/>
      </c>
    </row>
    <row r="9566" spans="1:1" x14ac:dyDescent="0.35">
      <c r="A9566" t="str">
        <f t="shared" si="150"/>
        <v/>
      </c>
    </row>
    <row r="9567" spans="1:1" x14ac:dyDescent="0.35">
      <c r="A9567" t="str">
        <f t="shared" si="150"/>
        <v/>
      </c>
    </row>
    <row r="9568" spans="1:1" x14ac:dyDescent="0.35">
      <c r="A9568" t="str">
        <f t="shared" si="150"/>
        <v/>
      </c>
    </row>
    <row r="9569" spans="1:1" x14ac:dyDescent="0.35">
      <c r="A9569" t="str">
        <f t="shared" si="150"/>
        <v/>
      </c>
    </row>
    <row r="9570" spans="1:1" x14ac:dyDescent="0.35">
      <c r="A9570" t="str">
        <f t="shared" si="150"/>
        <v/>
      </c>
    </row>
    <row r="9571" spans="1:1" x14ac:dyDescent="0.35">
      <c r="A9571" t="str">
        <f t="shared" si="150"/>
        <v/>
      </c>
    </row>
    <row r="9572" spans="1:1" x14ac:dyDescent="0.35">
      <c r="A9572" t="str">
        <f t="shared" si="150"/>
        <v/>
      </c>
    </row>
    <row r="9573" spans="1:1" x14ac:dyDescent="0.35">
      <c r="A9573" t="str">
        <f t="shared" si="150"/>
        <v/>
      </c>
    </row>
    <row r="9574" spans="1:1" x14ac:dyDescent="0.35">
      <c r="A9574" t="str">
        <f t="shared" si="150"/>
        <v/>
      </c>
    </row>
    <row r="9575" spans="1:1" x14ac:dyDescent="0.35">
      <c r="A9575" t="str">
        <f t="shared" si="150"/>
        <v/>
      </c>
    </row>
    <row r="9576" spans="1:1" x14ac:dyDescent="0.35">
      <c r="A9576" t="str">
        <f t="shared" si="150"/>
        <v/>
      </c>
    </row>
    <row r="9577" spans="1:1" x14ac:dyDescent="0.35">
      <c r="A9577" t="str">
        <f t="shared" si="150"/>
        <v/>
      </c>
    </row>
    <row r="9578" spans="1:1" x14ac:dyDescent="0.35">
      <c r="A9578" t="str">
        <f t="shared" si="150"/>
        <v/>
      </c>
    </row>
    <row r="9579" spans="1:1" x14ac:dyDescent="0.35">
      <c r="A9579" t="str">
        <f t="shared" si="150"/>
        <v/>
      </c>
    </row>
    <row r="9580" spans="1:1" x14ac:dyDescent="0.35">
      <c r="A9580" t="str">
        <f t="shared" si="150"/>
        <v/>
      </c>
    </row>
    <row r="9581" spans="1:1" x14ac:dyDescent="0.35">
      <c r="A9581" t="str">
        <f t="shared" si="150"/>
        <v/>
      </c>
    </row>
    <row r="9582" spans="1:1" x14ac:dyDescent="0.35">
      <c r="A9582" t="str">
        <f t="shared" si="150"/>
        <v/>
      </c>
    </row>
    <row r="9583" spans="1:1" x14ac:dyDescent="0.35">
      <c r="A9583" t="str">
        <f t="shared" si="150"/>
        <v/>
      </c>
    </row>
    <row r="9584" spans="1:1" x14ac:dyDescent="0.35">
      <c r="A9584" t="str">
        <f t="shared" si="150"/>
        <v/>
      </c>
    </row>
    <row r="9585" spans="1:1" x14ac:dyDescent="0.35">
      <c r="A9585" t="str">
        <f t="shared" si="150"/>
        <v/>
      </c>
    </row>
    <row r="9586" spans="1:1" x14ac:dyDescent="0.35">
      <c r="A9586" t="str">
        <f t="shared" si="150"/>
        <v/>
      </c>
    </row>
    <row r="9587" spans="1:1" x14ac:dyDescent="0.35">
      <c r="A9587" t="str">
        <f t="shared" si="150"/>
        <v/>
      </c>
    </row>
    <row r="9588" spans="1:1" x14ac:dyDescent="0.35">
      <c r="A9588" t="str">
        <f t="shared" si="150"/>
        <v/>
      </c>
    </row>
    <row r="9589" spans="1:1" x14ac:dyDescent="0.35">
      <c r="A9589" t="str">
        <f t="shared" si="150"/>
        <v/>
      </c>
    </row>
    <row r="9590" spans="1:1" x14ac:dyDescent="0.35">
      <c r="A9590" t="str">
        <f t="shared" si="150"/>
        <v/>
      </c>
    </row>
    <row r="9591" spans="1:1" x14ac:dyDescent="0.35">
      <c r="A9591" t="str">
        <f t="shared" si="150"/>
        <v/>
      </c>
    </row>
    <row r="9592" spans="1:1" x14ac:dyDescent="0.35">
      <c r="A9592" t="str">
        <f t="shared" si="150"/>
        <v/>
      </c>
    </row>
    <row r="9593" spans="1:1" x14ac:dyDescent="0.35">
      <c r="A9593" t="str">
        <f t="shared" si="150"/>
        <v/>
      </c>
    </row>
    <row r="9594" spans="1:1" x14ac:dyDescent="0.35">
      <c r="A9594" t="str">
        <f t="shared" si="150"/>
        <v/>
      </c>
    </row>
    <row r="9595" spans="1:1" x14ac:dyDescent="0.35">
      <c r="A9595" t="str">
        <f t="shared" si="150"/>
        <v/>
      </c>
    </row>
    <row r="9596" spans="1:1" x14ac:dyDescent="0.35">
      <c r="A9596" t="str">
        <f t="shared" si="150"/>
        <v/>
      </c>
    </row>
    <row r="9597" spans="1:1" x14ac:dyDescent="0.35">
      <c r="A9597" t="str">
        <f t="shared" si="150"/>
        <v/>
      </c>
    </row>
    <row r="9598" spans="1:1" x14ac:dyDescent="0.35">
      <c r="A9598" t="str">
        <f t="shared" si="150"/>
        <v/>
      </c>
    </row>
    <row r="9599" spans="1:1" x14ac:dyDescent="0.35">
      <c r="A9599" t="str">
        <f t="shared" si="150"/>
        <v/>
      </c>
    </row>
    <row r="9600" spans="1:1" x14ac:dyDescent="0.35">
      <c r="A9600" t="str">
        <f t="shared" si="150"/>
        <v/>
      </c>
    </row>
    <row r="9601" spans="1:1" x14ac:dyDescent="0.35">
      <c r="A9601" t="str">
        <f t="shared" si="150"/>
        <v/>
      </c>
    </row>
    <row r="9602" spans="1:1" x14ac:dyDescent="0.35">
      <c r="A9602" t="str">
        <f t="shared" si="150"/>
        <v/>
      </c>
    </row>
    <row r="9603" spans="1:1" x14ac:dyDescent="0.35">
      <c r="A9603" t="str">
        <f t="shared" si="150"/>
        <v/>
      </c>
    </row>
    <row r="9604" spans="1:1" x14ac:dyDescent="0.35">
      <c r="A9604" t="str">
        <f t="shared" si="150"/>
        <v/>
      </c>
    </row>
    <row r="9605" spans="1:1" x14ac:dyDescent="0.35">
      <c r="A9605" t="str">
        <f t="shared" si="150"/>
        <v/>
      </c>
    </row>
    <row r="9606" spans="1:1" x14ac:dyDescent="0.35">
      <c r="A9606" t="str">
        <f t="shared" si="150"/>
        <v/>
      </c>
    </row>
    <row r="9607" spans="1:1" x14ac:dyDescent="0.35">
      <c r="A9607" t="str">
        <f t="shared" si="150"/>
        <v/>
      </c>
    </row>
    <row r="9608" spans="1:1" x14ac:dyDescent="0.35">
      <c r="A9608" t="str">
        <f t="shared" si="150"/>
        <v/>
      </c>
    </row>
    <row r="9609" spans="1:1" x14ac:dyDescent="0.35">
      <c r="A9609" t="str">
        <f t="shared" si="150"/>
        <v/>
      </c>
    </row>
    <row r="9610" spans="1:1" x14ac:dyDescent="0.35">
      <c r="A9610" t="str">
        <f t="shared" si="150"/>
        <v/>
      </c>
    </row>
    <row r="9611" spans="1:1" x14ac:dyDescent="0.35">
      <c r="A9611" t="str">
        <f t="shared" si="150"/>
        <v/>
      </c>
    </row>
    <row r="9612" spans="1:1" x14ac:dyDescent="0.35">
      <c r="A9612" t="str">
        <f t="shared" si="150"/>
        <v/>
      </c>
    </row>
    <row r="9613" spans="1:1" x14ac:dyDescent="0.35">
      <c r="A9613" t="str">
        <f t="shared" si="150"/>
        <v/>
      </c>
    </row>
    <row r="9614" spans="1:1" x14ac:dyDescent="0.35">
      <c r="A9614" t="str">
        <f t="shared" si="150"/>
        <v/>
      </c>
    </row>
    <row r="9615" spans="1:1" x14ac:dyDescent="0.35">
      <c r="A9615" t="str">
        <f t="shared" si="150"/>
        <v/>
      </c>
    </row>
    <row r="9616" spans="1:1" x14ac:dyDescent="0.35">
      <c r="A9616" t="str">
        <f t="shared" si="150"/>
        <v/>
      </c>
    </row>
    <row r="9617" spans="1:1" x14ac:dyDescent="0.35">
      <c r="A9617" t="str">
        <f t="shared" si="150"/>
        <v/>
      </c>
    </row>
    <row r="9618" spans="1:1" x14ac:dyDescent="0.35">
      <c r="A9618" t="str">
        <f t="shared" si="150"/>
        <v/>
      </c>
    </row>
    <row r="9619" spans="1:1" x14ac:dyDescent="0.35">
      <c r="A9619" t="str">
        <f t="shared" ref="A9619:A9682" si="151">CONCATENATE(B9619,C9619,D9619,E9619)</f>
        <v/>
      </c>
    </row>
    <row r="9620" spans="1:1" x14ac:dyDescent="0.35">
      <c r="A9620" t="str">
        <f t="shared" si="151"/>
        <v/>
      </c>
    </row>
    <row r="9621" spans="1:1" x14ac:dyDescent="0.35">
      <c r="A9621" t="str">
        <f t="shared" si="151"/>
        <v/>
      </c>
    </row>
    <row r="9622" spans="1:1" x14ac:dyDescent="0.35">
      <c r="A9622" t="str">
        <f t="shared" si="151"/>
        <v/>
      </c>
    </row>
    <row r="9623" spans="1:1" x14ac:dyDescent="0.35">
      <c r="A9623" t="str">
        <f t="shared" si="151"/>
        <v/>
      </c>
    </row>
    <row r="9624" spans="1:1" x14ac:dyDescent="0.35">
      <c r="A9624" t="str">
        <f t="shared" si="151"/>
        <v/>
      </c>
    </row>
    <row r="9625" spans="1:1" x14ac:dyDescent="0.35">
      <c r="A9625" t="str">
        <f t="shared" si="151"/>
        <v/>
      </c>
    </row>
    <row r="9626" spans="1:1" x14ac:dyDescent="0.35">
      <c r="A9626" t="str">
        <f t="shared" si="151"/>
        <v/>
      </c>
    </row>
    <row r="9627" spans="1:1" x14ac:dyDescent="0.35">
      <c r="A9627" t="str">
        <f t="shared" si="151"/>
        <v/>
      </c>
    </row>
    <row r="9628" spans="1:1" x14ac:dyDescent="0.35">
      <c r="A9628" t="str">
        <f t="shared" si="151"/>
        <v/>
      </c>
    </row>
    <row r="9629" spans="1:1" x14ac:dyDescent="0.35">
      <c r="A9629" t="str">
        <f t="shared" si="151"/>
        <v/>
      </c>
    </row>
    <row r="9630" spans="1:1" x14ac:dyDescent="0.35">
      <c r="A9630" t="str">
        <f t="shared" si="151"/>
        <v/>
      </c>
    </row>
    <row r="9631" spans="1:1" x14ac:dyDescent="0.35">
      <c r="A9631" t="str">
        <f t="shared" si="151"/>
        <v/>
      </c>
    </row>
    <row r="9632" spans="1:1" x14ac:dyDescent="0.35">
      <c r="A9632" t="str">
        <f t="shared" si="151"/>
        <v/>
      </c>
    </row>
    <row r="9633" spans="1:1" x14ac:dyDescent="0.35">
      <c r="A9633" t="str">
        <f t="shared" si="151"/>
        <v/>
      </c>
    </row>
    <row r="9634" spans="1:1" x14ac:dyDescent="0.35">
      <c r="A9634" t="str">
        <f t="shared" si="151"/>
        <v/>
      </c>
    </row>
    <row r="9635" spans="1:1" x14ac:dyDescent="0.35">
      <c r="A9635" t="str">
        <f t="shared" si="151"/>
        <v/>
      </c>
    </row>
    <row r="9636" spans="1:1" x14ac:dyDescent="0.35">
      <c r="A9636" t="str">
        <f t="shared" si="151"/>
        <v/>
      </c>
    </row>
    <row r="9637" spans="1:1" x14ac:dyDescent="0.35">
      <c r="A9637" t="str">
        <f t="shared" si="151"/>
        <v/>
      </c>
    </row>
    <row r="9638" spans="1:1" x14ac:dyDescent="0.35">
      <c r="A9638" t="str">
        <f t="shared" si="151"/>
        <v/>
      </c>
    </row>
    <row r="9639" spans="1:1" x14ac:dyDescent="0.35">
      <c r="A9639" t="str">
        <f t="shared" si="151"/>
        <v/>
      </c>
    </row>
    <row r="9640" spans="1:1" x14ac:dyDescent="0.35">
      <c r="A9640" t="str">
        <f t="shared" si="151"/>
        <v/>
      </c>
    </row>
    <row r="9641" spans="1:1" x14ac:dyDescent="0.35">
      <c r="A9641" t="str">
        <f t="shared" si="151"/>
        <v/>
      </c>
    </row>
    <row r="9642" spans="1:1" x14ac:dyDescent="0.35">
      <c r="A9642" t="str">
        <f t="shared" si="151"/>
        <v/>
      </c>
    </row>
    <row r="9643" spans="1:1" x14ac:dyDescent="0.35">
      <c r="A9643" t="str">
        <f t="shared" si="151"/>
        <v/>
      </c>
    </row>
    <row r="9644" spans="1:1" x14ac:dyDescent="0.35">
      <c r="A9644" t="str">
        <f t="shared" si="151"/>
        <v/>
      </c>
    </row>
    <row r="9645" spans="1:1" x14ac:dyDescent="0.35">
      <c r="A9645" t="str">
        <f t="shared" si="151"/>
        <v/>
      </c>
    </row>
    <row r="9646" spans="1:1" x14ac:dyDescent="0.35">
      <c r="A9646" t="str">
        <f t="shared" si="151"/>
        <v/>
      </c>
    </row>
    <row r="9647" spans="1:1" x14ac:dyDescent="0.35">
      <c r="A9647" t="str">
        <f t="shared" si="151"/>
        <v/>
      </c>
    </row>
    <row r="9648" spans="1:1" x14ac:dyDescent="0.35">
      <c r="A9648" t="str">
        <f t="shared" si="151"/>
        <v/>
      </c>
    </row>
    <row r="9649" spans="1:1" x14ac:dyDescent="0.35">
      <c r="A9649" t="str">
        <f t="shared" si="151"/>
        <v/>
      </c>
    </row>
    <row r="9650" spans="1:1" x14ac:dyDescent="0.35">
      <c r="A9650" t="str">
        <f t="shared" si="151"/>
        <v/>
      </c>
    </row>
    <row r="9651" spans="1:1" x14ac:dyDescent="0.35">
      <c r="A9651" t="str">
        <f t="shared" si="151"/>
        <v/>
      </c>
    </row>
    <row r="9652" spans="1:1" x14ac:dyDescent="0.35">
      <c r="A9652" t="str">
        <f t="shared" si="151"/>
        <v/>
      </c>
    </row>
    <row r="9653" spans="1:1" x14ac:dyDescent="0.35">
      <c r="A9653" t="str">
        <f t="shared" si="151"/>
        <v/>
      </c>
    </row>
    <row r="9654" spans="1:1" x14ac:dyDescent="0.35">
      <c r="A9654" t="str">
        <f t="shared" si="151"/>
        <v/>
      </c>
    </row>
    <row r="9655" spans="1:1" x14ac:dyDescent="0.35">
      <c r="A9655" t="str">
        <f t="shared" si="151"/>
        <v/>
      </c>
    </row>
    <row r="9656" spans="1:1" x14ac:dyDescent="0.35">
      <c r="A9656" t="str">
        <f t="shared" si="151"/>
        <v/>
      </c>
    </row>
    <row r="9657" spans="1:1" x14ac:dyDescent="0.35">
      <c r="A9657" t="str">
        <f t="shared" si="151"/>
        <v/>
      </c>
    </row>
    <row r="9658" spans="1:1" x14ac:dyDescent="0.35">
      <c r="A9658" t="str">
        <f t="shared" si="151"/>
        <v/>
      </c>
    </row>
    <row r="9659" spans="1:1" x14ac:dyDescent="0.35">
      <c r="A9659" t="str">
        <f t="shared" si="151"/>
        <v/>
      </c>
    </row>
    <row r="9660" spans="1:1" x14ac:dyDescent="0.35">
      <c r="A9660" t="str">
        <f t="shared" si="151"/>
        <v/>
      </c>
    </row>
    <row r="9661" spans="1:1" x14ac:dyDescent="0.35">
      <c r="A9661" t="str">
        <f t="shared" si="151"/>
        <v/>
      </c>
    </row>
    <row r="9662" spans="1:1" x14ac:dyDescent="0.35">
      <c r="A9662" t="str">
        <f t="shared" si="151"/>
        <v/>
      </c>
    </row>
    <row r="9663" spans="1:1" x14ac:dyDescent="0.35">
      <c r="A9663" t="str">
        <f t="shared" si="151"/>
        <v/>
      </c>
    </row>
    <row r="9664" spans="1:1" x14ac:dyDescent="0.35">
      <c r="A9664" t="str">
        <f t="shared" si="151"/>
        <v/>
      </c>
    </row>
    <row r="9665" spans="1:1" x14ac:dyDescent="0.35">
      <c r="A9665" t="str">
        <f t="shared" si="151"/>
        <v/>
      </c>
    </row>
    <row r="9666" spans="1:1" x14ac:dyDescent="0.35">
      <c r="A9666" t="str">
        <f t="shared" si="151"/>
        <v/>
      </c>
    </row>
    <row r="9667" spans="1:1" x14ac:dyDescent="0.35">
      <c r="A9667" t="str">
        <f t="shared" si="151"/>
        <v/>
      </c>
    </row>
    <row r="9668" spans="1:1" x14ac:dyDescent="0.35">
      <c r="A9668" t="str">
        <f t="shared" si="151"/>
        <v/>
      </c>
    </row>
    <row r="9669" spans="1:1" x14ac:dyDescent="0.35">
      <c r="A9669" t="str">
        <f t="shared" si="151"/>
        <v/>
      </c>
    </row>
    <row r="9670" spans="1:1" x14ac:dyDescent="0.35">
      <c r="A9670" t="str">
        <f t="shared" si="151"/>
        <v/>
      </c>
    </row>
    <row r="9671" spans="1:1" x14ac:dyDescent="0.35">
      <c r="A9671" t="str">
        <f t="shared" si="151"/>
        <v/>
      </c>
    </row>
    <row r="9672" spans="1:1" x14ac:dyDescent="0.35">
      <c r="A9672" t="str">
        <f t="shared" si="151"/>
        <v/>
      </c>
    </row>
    <row r="9673" spans="1:1" x14ac:dyDescent="0.35">
      <c r="A9673" t="str">
        <f t="shared" si="151"/>
        <v/>
      </c>
    </row>
    <row r="9674" spans="1:1" x14ac:dyDescent="0.35">
      <c r="A9674" t="str">
        <f t="shared" si="151"/>
        <v/>
      </c>
    </row>
    <row r="9675" spans="1:1" x14ac:dyDescent="0.35">
      <c r="A9675" t="str">
        <f t="shared" si="151"/>
        <v/>
      </c>
    </row>
    <row r="9676" spans="1:1" x14ac:dyDescent="0.35">
      <c r="A9676" t="str">
        <f t="shared" si="151"/>
        <v/>
      </c>
    </row>
    <row r="9677" spans="1:1" x14ac:dyDescent="0.35">
      <c r="A9677" t="str">
        <f t="shared" si="151"/>
        <v/>
      </c>
    </row>
    <row r="9678" spans="1:1" x14ac:dyDescent="0.35">
      <c r="A9678" t="str">
        <f t="shared" si="151"/>
        <v/>
      </c>
    </row>
    <row r="9679" spans="1:1" x14ac:dyDescent="0.35">
      <c r="A9679" t="str">
        <f t="shared" si="151"/>
        <v/>
      </c>
    </row>
    <row r="9680" spans="1:1" x14ac:dyDescent="0.35">
      <c r="A9680" t="str">
        <f t="shared" si="151"/>
        <v/>
      </c>
    </row>
    <row r="9681" spans="1:1" x14ac:dyDescent="0.35">
      <c r="A9681" t="str">
        <f t="shared" si="151"/>
        <v/>
      </c>
    </row>
    <row r="9682" spans="1:1" x14ac:dyDescent="0.35">
      <c r="A9682" t="str">
        <f t="shared" si="151"/>
        <v/>
      </c>
    </row>
    <row r="9683" spans="1:1" x14ac:dyDescent="0.35">
      <c r="A9683" t="str">
        <f t="shared" ref="A9683:A9746" si="152">CONCATENATE(B9683,C9683,D9683,E9683)</f>
        <v/>
      </c>
    </row>
    <row r="9684" spans="1:1" x14ac:dyDescent="0.35">
      <c r="A9684" t="str">
        <f t="shared" si="152"/>
        <v/>
      </c>
    </row>
    <row r="9685" spans="1:1" x14ac:dyDescent="0.35">
      <c r="A9685" t="str">
        <f t="shared" si="152"/>
        <v/>
      </c>
    </row>
    <row r="9686" spans="1:1" x14ac:dyDescent="0.35">
      <c r="A9686" t="str">
        <f t="shared" si="152"/>
        <v/>
      </c>
    </row>
    <row r="9687" spans="1:1" x14ac:dyDescent="0.35">
      <c r="A9687" t="str">
        <f t="shared" si="152"/>
        <v/>
      </c>
    </row>
    <row r="9688" spans="1:1" x14ac:dyDescent="0.35">
      <c r="A9688" t="str">
        <f t="shared" si="152"/>
        <v/>
      </c>
    </row>
    <row r="9689" spans="1:1" x14ac:dyDescent="0.35">
      <c r="A9689" t="str">
        <f t="shared" si="152"/>
        <v/>
      </c>
    </row>
    <row r="9690" spans="1:1" x14ac:dyDescent="0.35">
      <c r="A9690" t="str">
        <f t="shared" si="152"/>
        <v/>
      </c>
    </row>
    <row r="9691" spans="1:1" x14ac:dyDescent="0.35">
      <c r="A9691" t="str">
        <f t="shared" si="152"/>
        <v/>
      </c>
    </row>
    <row r="9692" spans="1:1" x14ac:dyDescent="0.35">
      <c r="A9692" t="str">
        <f t="shared" si="152"/>
        <v/>
      </c>
    </row>
    <row r="9693" spans="1:1" x14ac:dyDescent="0.35">
      <c r="A9693" t="str">
        <f t="shared" si="152"/>
        <v/>
      </c>
    </row>
    <row r="9694" spans="1:1" x14ac:dyDescent="0.35">
      <c r="A9694" t="str">
        <f t="shared" si="152"/>
        <v/>
      </c>
    </row>
    <row r="9695" spans="1:1" x14ac:dyDescent="0.35">
      <c r="A9695" t="str">
        <f t="shared" si="152"/>
        <v/>
      </c>
    </row>
    <row r="9696" spans="1:1" x14ac:dyDescent="0.35">
      <c r="A9696" t="str">
        <f t="shared" si="152"/>
        <v/>
      </c>
    </row>
    <row r="9697" spans="1:1" x14ac:dyDescent="0.35">
      <c r="A9697" t="str">
        <f t="shared" si="152"/>
        <v/>
      </c>
    </row>
    <row r="9698" spans="1:1" x14ac:dyDescent="0.35">
      <c r="A9698" t="str">
        <f t="shared" si="152"/>
        <v/>
      </c>
    </row>
    <row r="9699" spans="1:1" x14ac:dyDescent="0.35">
      <c r="A9699" t="str">
        <f t="shared" si="152"/>
        <v/>
      </c>
    </row>
    <row r="9700" spans="1:1" x14ac:dyDescent="0.35">
      <c r="A9700" t="str">
        <f t="shared" si="152"/>
        <v/>
      </c>
    </row>
    <row r="9701" spans="1:1" x14ac:dyDescent="0.35">
      <c r="A9701" t="str">
        <f t="shared" si="152"/>
        <v/>
      </c>
    </row>
    <row r="9702" spans="1:1" x14ac:dyDescent="0.35">
      <c r="A9702" t="str">
        <f t="shared" si="152"/>
        <v/>
      </c>
    </row>
    <row r="9703" spans="1:1" x14ac:dyDescent="0.35">
      <c r="A9703" t="str">
        <f t="shared" si="152"/>
        <v/>
      </c>
    </row>
    <row r="9704" spans="1:1" x14ac:dyDescent="0.35">
      <c r="A9704" t="str">
        <f t="shared" si="152"/>
        <v/>
      </c>
    </row>
    <row r="9705" spans="1:1" x14ac:dyDescent="0.35">
      <c r="A9705" t="str">
        <f t="shared" si="152"/>
        <v/>
      </c>
    </row>
    <row r="9706" spans="1:1" x14ac:dyDescent="0.35">
      <c r="A9706" t="str">
        <f t="shared" si="152"/>
        <v/>
      </c>
    </row>
    <row r="9707" spans="1:1" x14ac:dyDescent="0.35">
      <c r="A9707" t="str">
        <f t="shared" si="152"/>
        <v/>
      </c>
    </row>
    <row r="9708" spans="1:1" x14ac:dyDescent="0.35">
      <c r="A9708" t="str">
        <f t="shared" si="152"/>
        <v/>
      </c>
    </row>
    <row r="9709" spans="1:1" x14ac:dyDescent="0.35">
      <c r="A9709" t="str">
        <f t="shared" si="152"/>
        <v/>
      </c>
    </row>
    <row r="9710" spans="1:1" x14ac:dyDescent="0.35">
      <c r="A9710" t="str">
        <f t="shared" si="152"/>
        <v/>
      </c>
    </row>
    <row r="9711" spans="1:1" x14ac:dyDescent="0.35">
      <c r="A9711" t="str">
        <f t="shared" si="152"/>
        <v/>
      </c>
    </row>
    <row r="9712" spans="1:1" x14ac:dyDescent="0.35">
      <c r="A9712" t="str">
        <f t="shared" si="152"/>
        <v/>
      </c>
    </row>
    <row r="9713" spans="1:1" x14ac:dyDescent="0.35">
      <c r="A9713" t="str">
        <f t="shared" si="152"/>
        <v/>
      </c>
    </row>
    <row r="9714" spans="1:1" x14ac:dyDescent="0.35">
      <c r="A9714" t="str">
        <f t="shared" si="152"/>
        <v/>
      </c>
    </row>
    <row r="9715" spans="1:1" x14ac:dyDescent="0.35">
      <c r="A9715" t="str">
        <f t="shared" si="152"/>
        <v/>
      </c>
    </row>
    <row r="9716" spans="1:1" x14ac:dyDescent="0.35">
      <c r="A9716" t="str">
        <f t="shared" si="152"/>
        <v/>
      </c>
    </row>
    <row r="9717" spans="1:1" x14ac:dyDescent="0.35">
      <c r="A9717" t="str">
        <f t="shared" si="152"/>
        <v/>
      </c>
    </row>
    <row r="9718" spans="1:1" x14ac:dyDescent="0.35">
      <c r="A9718" t="str">
        <f t="shared" si="152"/>
        <v/>
      </c>
    </row>
    <row r="9719" spans="1:1" x14ac:dyDescent="0.35">
      <c r="A9719" t="str">
        <f t="shared" si="152"/>
        <v/>
      </c>
    </row>
    <row r="9720" spans="1:1" x14ac:dyDescent="0.35">
      <c r="A9720" t="str">
        <f t="shared" si="152"/>
        <v/>
      </c>
    </row>
    <row r="9721" spans="1:1" x14ac:dyDescent="0.35">
      <c r="A9721" t="str">
        <f t="shared" si="152"/>
        <v/>
      </c>
    </row>
    <row r="9722" spans="1:1" x14ac:dyDescent="0.35">
      <c r="A9722" t="str">
        <f t="shared" si="152"/>
        <v/>
      </c>
    </row>
    <row r="9723" spans="1:1" x14ac:dyDescent="0.35">
      <c r="A9723" t="str">
        <f t="shared" si="152"/>
        <v/>
      </c>
    </row>
    <row r="9724" spans="1:1" x14ac:dyDescent="0.35">
      <c r="A9724" t="str">
        <f t="shared" si="152"/>
        <v/>
      </c>
    </row>
    <row r="9725" spans="1:1" x14ac:dyDescent="0.35">
      <c r="A9725" t="str">
        <f t="shared" si="152"/>
        <v/>
      </c>
    </row>
    <row r="9726" spans="1:1" x14ac:dyDescent="0.35">
      <c r="A9726" t="str">
        <f t="shared" si="152"/>
        <v/>
      </c>
    </row>
    <row r="9727" spans="1:1" x14ac:dyDescent="0.35">
      <c r="A9727" t="str">
        <f t="shared" si="152"/>
        <v/>
      </c>
    </row>
    <row r="9728" spans="1:1" x14ac:dyDescent="0.35">
      <c r="A9728" t="str">
        <f t="shared" si="152"/>
        <v/>
      </c>
    </row>
    <row r="9729" spans="1:1" x14ac:dyDescent="0.35">
      <c r="A9729" t="str">
        <f t="shared" si="152"/>
        <v/>
      </c>
    </row>
    <row r="9730" spans="1:1" x14ac:dyDescent="0.35">
      <c r="A9730" t="str">
        <f t="shared" si="152"/>
        <v/>
      </c>
    </row>
    <row r="9731" spans="1:1" x14ac:dyDescent="0.35">
      <c r="A9731" t="str">
        <f t="shared" si="152"/>
        <v/>
      </c>
    </row>
    <row r="9732" spans="1:1" x14ac:dyDescent="0.35">
      <c r="A9732" t="str">
        <f t="shared" si="152"/>
        <v/>
      </c>
    </row>
    <row r="9733" spans="1:1" x14ac:dyDescent="0.35">
      <c r="A9733" t="str">
        <f t="shared" si="152"/>
        <v/>
      </c>
    </row>
    <row r="9734" spans="1:1" x14ac:dyDescent="0.35">
      <c r="A9734" t="str">
        <f t="shared" si="152"/>
        <v/>
      </c>
    </row>
    <row r="9735" spans="1:1" x14ac:dyDescent="0.35">
      <c r="A9735" t="str">
        <f t="shared" si="152"/>
        <v/>
      </c>
    </row>
    <row r="9736" spans="1:1" x14ac:dyDescent="0.35">
      <c r="A9736" t="str">
        <f t="shared" si="152"/>
        <v/>
      </c>
    </row>
    <row r="9737" spans="1:1" x14ac:dyDescent="0.35">
      <c r="A9737" t="str">
        <f t="shared" si="152"/>
        <v/>
      </c>
    </row>
    <row r="9738" spans="1:1" x14ac:dyDescent="0.35">
      <c r="A9738" t="str">
        <f t="shared" si="152"/>
        <v/>
      </c>
    </row>
    <row r="9739" spans="1:1" x14ac:dyDescent="0.35">
      <c r="A9739" t="str">
        <f t="shared" si="152"/>
        <v/>
      </c>
    </row>
    <row r="9740" spans="1:1" x14ac:dyDescent="0.35">
      <c r="A9740" t="str">
        <f t="shared" si="152"/>
        <v/>
      </c>
    </row>
    <row r="9741" spans="1:1" x14ac:dyDescent="0.35">
      <c r="A9741" t="str">
        <f t="shared" si="152"/>
        <v/>
      </c>
    </row>
    <row r="9742" spans="1:1" x14ac:dyDescent="0.35">
      <c r="A9742" t="str">
        <f t="shared" si="152"/>
        <v/>
      </c>
    </row>
    <row r="9743" spans="1:1" x14ac:dyDescent="0.35">
      <c r="A9743" t="str">
        <f t="shared" si="152"/>
        <v/>
      </c>
    </row>
    <row r="9744" spans="1:1" x14ac:dyDescent="0.35">
      <c r="A9744" t="str">
        <f t="shared" si="152"/>
        <v/>
      </c>
    </row>
    <row r="9745" spans="1:1" x14ac:dyDescent="0.35">
      <c r="A9745" t="str">
        <f t="shared" si="152"/>
        <v/>
      </c>
    </row>
    <row r="9746" spans="1:1" x14ac:dyDescent="0.35">
      <c r="A9746" t="str">
        <f t="shared" si="152"/>
        <v/>
      </c>
    </row>
    <row r="9747" spans="1:1" x14ac:dyDescent="0.35">
      <c r="A9747" t="str">
        <f t="shared" ref="A9747:A9810" si="153">CONCATENATE(B9747,C9747,D9747,E9747)</f>
        <v/>
      </c>
    </row>
    <row r="9748" spans="1:1" x14ac:dyDescent="0.35">
      <c r="A9748" t="str">
        <f t="shared" si="153"/>
        <v/>
      </c>
    </row>
    <row r="9749" spans="1:1" x14ac:dyDescent="0.35">
      <c r="A9749" t="str">
        <f t="shared" si="153"/>
        <v/>
      </c>
    </row>
    <row r="9750" spans="1:1" x14ac:dyDescent="0.35">
      <c r="A9750" t="str">
        <f t="shared" si="153"/>
        <v/>
      </c>
    </row>
    <row r="9751" spans="1:1" x14ac:dyDescent="0.35">
      <c r="A9751" t="str">
        <f t="shared" si="153"/>
        <v/>
      </c>
    </row>
    <row r="9752" spans="1:1" x14ac:dyDescent="0.35">
      <c r="A9752" t="str">
        <f t="shared" si="153"/>
        <v/>
      </c>
    </row>
    <row r="9753" spans="1:1" x14ac:dyDescent="0.35">
      <c r="A9753" t="str">
        <f t="shared" si="153"/>
        <v/>
      </c>
    </row>
    <row r="9754" spans="1:1" x14ac:dyDescent="0.35">
      <c r="A9754" t="str">
        <f t="shared" si="153"/>
        <v/>
      </c>
    </row>
    <row r="9755" spans="1:1" x14ac:dyDescent="0.35">
      <c r="A9755" t="str">
        <f t="shared" si="153"/>
        <v/>
      </c>
    </row>
    <row r="9756" spans="1:1" x14ac:dyDescent="0.35">
      <c r="A9756" t="str">
        <f t="shared" si="153"/>
        <v/>
      </c>
    </row>
    <row r="9757" spans="1:1" x14ac:dyDescent="0.35">
      <c r="A9757" t="str">
        <f t="shared" si="153"/>
        <v/>
      </c>
    </row>
    <row r="9758" spans="1:1" x14ac:dyDescent="0.35">
      <c r="A9758" t="str">
        <f t="shared" si="153"/>
        <v/>
      </c>
    </row>
    <row r="9759" spans="1:1" x14ac:dyDescent="0.35">
      <c r="A9759" t="str">
        <f t="shared" si="153"/>
        <v/>
      </c>
    </row>
    <row r="9760" spans="1:1" x14ac:dyDescent="0.35">
      <c r="A9760" t="str">
        <f t="shared" si="153"/>
        <v/>
      </c>
    </row>
    <row r="9761" spans="1:1" x14ac:dyDescent="0.35">
      <c r="A9761" t="str">
        <f t="shared" si="153"/>
        <v/>
      </c>
    </row>
    <row r="9762" spans="1:1" x14ac:dyDescent="0.35">
      <c r="A9762" t="str">
        <f t="shared" si="153"/>
        <v/>
      </c>
    </row>
    <row r="9763" spans="1:1" x14ac:dyDescent="0.35">
      <c r="A9763" t="str">
        <f t="shared" si="153"/>
        <v/>
      </c>
    </row>
    <row r="9764" spans="1:1" x14ac:dyDescent="0.35">
      <c r="A9764" t="str">
        <f t="shared" si="153"/>
        <v/>
      </c>
    </row>
    <row r="9765" spans="1:1" x14ac:dyDescent="0.35">
      <c r="A9765" t="str">
        <f t="shared" si="153"/>
        <v/>
      </c>
    </row>
    <row r="9766" spans="1:1" x14ac:dyDescent="0.35">
      <c r="A9766" t="str">
        <f t="shared" si="153"/>
        <v/>
      </c>
    </row>
    <row r="9767" spans="1:1" x14ac:dyDescent="0.35">
      <c r="A9767" t="str">
        <f t="shared" si="153"/>
        <v/>
      </c>
    </row>
    <row r="9768" spans="1:1" x14ac:dyDescent="0.35">
      <c r="A9768" t="str">
        <f t="shared" si="153"/>
        <v/>
      </c>
    </row>
    <row r="9769" spans="1:1" x14ac:dyDescent="0.35">
      <c r="A9769" t="str">
        <f t="shared" si="153"/>
        <v/>
      </c>
    </row>
    <row r="9770" spans="1:1" x14ac:dyDescent="0.35">
      <c r="A9770" t="str">
        <f t="shared" si="153"/>
        <v/>
      </c>
    </row>
    <row r="9771" spans="1:1" x14ac:dyDescent="0.35">
      <c r="A9771" t="str">
        <f t="shared" si="153"/>
        <v/>
      </c>
    </row>
    <row r="9772" spans="1:1" x14ac:dyDescent="0.35">
      <c r="A9772" t="str">
        <f t="shared" si="153"/>
        <v/>
      </c>
    </row>
    <row r="9773" spans="1:1" x14ac:dyDescent="0.35">
      <c r="A9773" t="str">
        <f t="shared" si="153"/>
        <v/>
      </c>
    </row>
    <row r="9774" spans="1:1" x14ac:dyDescent="0.35">
      <c r="A9774" t="str">
        <f t="shared" si="153"/>
        <v/>
      </c>
    </row>
    <row r="9775" spans="1:1" x14ac:dyDescent="0.35">
      <c r="A9775" t="str">
        <f t="shared" si="153"/>
        <v/>
      </c>
    </row>
    <row r="9776" spans="1:1" x14ac:dyDescent="0.35">
      <c r="A9776" t="str">
        <f t="shared" si="153"/>
        <v/>
      </c>
    </row>
    <row r="9777" spans="1:1" x14ac:dyDescent="0.35">
      <c r="A9777" t="str">
        <f t="shared" si="153"/>
        <v/>
      </c>
    </row>
    <row r="9778" spans="1:1" x14ac:dyDescent="0.35">
      <c r="A9778" t="str">
        <f t="shared" si="153"/>
        <v/>
      </c>
    </row>
    <row r="9779" spans="1:1" x14ac:dyDescent="0.35">
      <c r="A9779" t="str">
        <f t="shared" si="153"/>
        <v/>
      </c>
    </row>
    <row r="9780" spans="1:1" x14ac:dyDescent="0.35">
      <c r="A9780" t="str">
        <f t="shared" si="153"/>
        <v/>
      </c>
    </row>
    <row r="9781" spans="1:1" x14ac:dyDescent="0.35">
      <c r="A9781" t="str">
        <f t="shared" si="153"/>
        <v/>
      </c>
    </row>
    <row r="9782" spans="1:1" x14ac:dyDescent="0.35">
      <c r="A9782" t="str">
        <f t="shared" si="153"/>
        <v/>
      </c>
    </row>
    <row r="9783" spans="1:1" x14ac:dyDescent="0.35">
      <c r="A9783" t="str">
        <f t="shared" si="153"/>
        <v/>
      </c>
    </row>
    <row r="9784" spans="1:1" x14ac:dyDescent="0.35">
      <c r="A9784" t="str">
        <f t="shared" si="153"/>
        <v/>
      </c>
    </row>
    <row r="9785" spans="1:1" x14ac:dyDescent="0.35">
      <c r="A9785" t="str">
        <f t="shared" si="153"/>
        <v/>
      </c>
    </row>
    <row r="9786" spans="1:1" x14ac:dyDescent="0.35">
      <c r="A9786" t="str">
        <f t="shared" si="153"/>
        <v/>
      </c>
    </row>
    <row r="9787" spans="1:1" x14ac:dyDescent="0.35">
      <c r="A9787" t="str">
        <f t="shared" si="153"/>
        <v/>
      </c>
    </row>
    <row r="9788" spans="1:1" x14ac:dyDescent="0.35">
      <c r="A9788" t="str">
        <f t="shared" si="153"/>
        <v/>
      </c>
    </row>
    <row r="9789" spans="1:1" x14ac:dyDescent="0.35">
      <c r="A9789" t="str">
        <f t="shared" si="153"/>
        <v/>
      </c>
    </row>
    <row r="9790" spans="1:1" x14ac:dyDescent="0.35">
      <c r="A9790" t="str">
        <f t="shared" si="153"/>
        <v/>
      </c>
    </row>
    <row r="9791" spans="1:1" x14ac:dyDescent="0.35">
      <c r="A9791" t="str">
        <f t="shared" si="153"/>
        <v/>
      </c>
    </row>
    <row r="9792" spans="1:1" x14ac:dyDescent="0.35">
      <c r="A9792" t="str">
        <f t="shared" si="153"/>
        <v/>
      </c>
    </row>
    <row r="9793" spans="1:1" x14ac:dyDescent="0.35">
      <c r="A9793" t="str">
        <f t="shared" si="153"/>
        <v/>
      </c>
    </row>
    <row r="9794" spans="1:1" x14ac:dyDescent="0.35">
      <c r="A9794" t="str">
        <f t="shared" si="153"/>
        <v/>
      </c>
    </row>
    <row r="9795" spans="1:1" x14ac:dyDescent="0.35">
      <c r="A9795" t="str">
        <f t="shared" si="153"/>
        <v/>
      </c>
    </row>
    <row r="9796" spans="1:1" x14ac:dyDescent="0.35">
      <c r="A9796" t="str">
        <f t="shared" si="153"/>
        <v/>
      </c>
    </row>
    <row r="9797" spans="1:1" x14ac:dyDescent="0.35">
      <c r="A9797" t="str">
        <f t="shared" si="153"/>
        <v/>
      </c>
    </row>
    <row r="9798" spans="1:1" x14ac:dyDescent="0.35">
      <c r="A9798" t="str">
        <f t="shared" si="153"/>
        <v/>
      </c>
    </row>
    <row r="9799" spans="1:1" x14ac:dyDescent="0.35">
      <c r="A9799" t="str">
        <f t="shared" si="153"/>
        <v/>
      </c>
    </row>
    <row r="9800" spans="1:1" x14ac:dyDescent="0.35">
      <c r="A9800" t="str">
        <f t="shared" si="153"/>
        <v/>
      </c>
    </row>
    <row r="9801" spans="1:1" x14ac:dyDescent="0.35">
      <c r="A9801" t="str">
        <f t="shared" si="153"/>
        <v/>
      </c>
    </row>
    <row r="9802" spans="1:1" x14ac:dyDescent="0.35">
      <c r="A9802" t="str">
        <f t="shared" si="153"/>
        <v/>
      </c>
    </row>
    <row r="9803" spans="1:1" x14ac:dyDescent="0.35">
      <c r="A9803" t="str">
        <f t="shared" si="153"/>
        <v/>
      </c>
    </row>
    <row r="9804" spans="1:1" x14ac:dyDescent="0.35">
      <c r="A9804" t="str">
        <f t="shared" si="153"/>
        <v/>
      </c>
    </row>
    <row r="9805" spans="1:1" x14ac:dyDescent="0.35">
      <c r="A9805" t="str">
        <f t="shared" si="153"/>
        <v/>
      </c>
    </row>
    <row r="9806" spans="1:1" x14ac:dyDescent="0.35">
      <c r="A9806" t="str">
        <f t="shared" si="153"/>
        <v/>
      </c>
    </row>
    <row r="9807" spans="1:1" x14ac:dyDescent="0.35">
      <c r="A9807" t="str">
        <f t="shared" si="153"/>
        <v/>
      </c>
    </row>
    <row r="9808" spans="1:1" x14ac:dyDescent="0.35">
      <c r="A9808" t="str">
        <f t="shared" si="153"/>
        <v/>
      </c>
    </row>
    <row r="9809" spans="1:1" x14ac:dyDescent="0.35">
      <c r="A9809" t="str">
        <f t="shared" si="153"/>
        <v/>
      </c>
    </row>
    <row r="9810" spans="1:1" x14ac:dyDescent="0.35">
      <c r="A9810" t="str">
        <f t="shared" si="153"/>
        <v/>
      </c>
    </row>
    <row r="9811" spans="1:1" x14ac:dyDescent="0.35">
      <c r="A9811" t="str">
        <f t="shared" ref="A9811:A9874" si="154">CONCATENATE(B9811,C9811,D9811,E9811)</f>
        <v/>
      </c>
    </row>
    <row r="9812" spans="1:1" x14ac:dyDescent="0.35">
      <c r="A9812" t="str">
        <f t="shared" si="154"/>
        <v/>
      </c>
    </row>
    <row r="9813" spans="1:1" x14ac:dyDescent="0.35">
      <c r="A9813" t="str">
        <f t="shared" si="154"/>
        <v/>
      </c>
    </row>
    <row r="9814" spans="1:1" x14ac:dyDescent="0.35">
      <c r="A9814" t="str">
        <f t="shared" si="154"/>
        <v/>
      </c>
    </row>
    <row r="9815" spans="1:1" x14ac:dyDescent="0.35">
      <c r="A9815" t="str">
        <f t="shared" si="154"/>
        <v/>
      </c>
    </row>
    <row r="9816" spans="1:1" x14ac:dyDescent="0.35">
      <c r="A9816" t="str">
        <f t="shared" si="154"/>
        <v/>
      </c>
    </row>
    <row r="9817" spans="1:1" x14ac:dyDescent="0.35">
      <c r="A9817" t="str">
        <f t="shared" si="154"/>
        <v/>
      </c>
    </row>
    <row r="9818" spans="1:1" x14ac:dyDescent="0.35">
      <c r="A9818" t="str">
        <f t="shared" si="154"/>
        <v/>
      </c>
    </row>
    <row r="9819" spans="1:1" x14ac:dyDescent="0.35">
      <c r="A9819" t="str">
        <f t="shared" si="154"/>
        <v/>
      </c>
    </row>
    <row r="9820" spans="1:1" x14ac:dyDescent="0.35">
      <c r="A9820" t="str">
        <f t="shared" si="154"/>
        <v/>
      </c>
    </row>
    <row r="9821" spans="1:1" x14ac:dyDescent="0.35">
      <c r="A9821" t="str">
        <f t="shared" si="154"/>
        <v/>
      </c>
    </row>
    <row r="9822" spans="1:1" x14ac:dyDescent="0.35">
      <c r="A9822" t="str">
        <f t="shared" si="154"/>
        <v/>
      </c>
    </row>
    <row r="9823" spans="1:1" x14ac:dyDescent="0.35">
      <c r="A9823" t="str">
        <f t="shared" si="154"/>
        <v/>
      </c>
    </row>
    <row r="9824" spans="1:1" x14ac:dyDescent="0.35">
      <c r="A9824" t="str">
        <f t="shared" si="154"/>
        <v/>
      </c>
    </row>
    <row r="9825" spans="1:1" x14ac:dyDescent="0.35">
      <c r="A9825" t="str">
        <f t="shared" si="154"/>
        <v/>
      </c>
    </row>
    <row r="9826" spans="1:1" x14ac:dyDescent="0.35">
      <c r="A9826" t="str">
        <f t="shared" si="154"/>
        <v/>
      </c>
    </row>
    <row r="9827" spans="1:1" x14ac:dyDescent="0.35">
      <c r="A9827" t="str">
        <f t="shared" si="154"/>
        <v/>
      </c>
    </row>
    <row r="9828" spans="1:1" x14ac:dyDescent="0.35">
      <c r="A9828" t="str">
        <f t="shared" si="154"/>
        <v/>
      </c>
    </row>
    <row r="9829" spans="1:1" x14ac:dyDescent="0.35">
      <c r="A9829" t="str">
        <f t="shared" si="154"/>
        <v/>
      </c>
    </row>
    <row r="9830" spans="1:1" x14ac:dyDescent="0.35">
      <c r="A9830" t="str">
        <f t="shared" si="154"/>
        <v/>
      </c>
    </row>
    <row r="9831" spans="1:1" x14ac:dyDescent="0.35">
      <c r="A9831" t="str">
        <f t="shared" si="154"/>
        <v/>
      </c>
    </row>
    <row r="9832" spans="1:1" x14ac:dyDescent="0.35">
      <c r="A9832" t="str">
        <f t="shared" si="154"/>
        <v/>
      </c>
    </row>
    <row r="9833" spans="1:1" x14ac:dyDescent="0.35">
      <c r="A9833" t="str">
        <f t="shared" si="154"/>
        <v/>
      </c>
    </row>
    <row r="9834" spans="1:1" x14ac:dyDescent="0.35">
      <c r="A9834" t="str">
        <f t="shared" si="154"/>
        <v/>
      </c>
    </row>
    <row r="9835" spans="1:1" x14ac:dyDescent="0.35">
      <c r="A9835" t="str">
        <f t="shared" si="154"/>
        <v/>
      </c>
    </row>
    <row r="9836" spans="1:1" x14ac:dyDescent="0.35">
      <c r="A9836" t="str">
        <f t="shared" si="154"/>
        <v/>
      </c>
    </row>
    <row r="9837" spans="1:1" x14ac:dyDescent="0.35">
      <c r="A9837" t="str">
        <f t="shared" si="154"/>
        <v/>
      </c>
    </row>
    <row r="9838" spans="1:1" x14ac:dyDescent="0.35">
      <c r="A9838" t="str">
        <f t="shared" si="154"/>
        <v/>
      </c>
    </row>
    <row r="9839" spans="1:1" x14ac:dyDescent="0.35">
      <c r="A9839" t="str">
        <f t="shared" si="154"/>
        <v/>
      </c>
    </row>
    <row r="9840" spans="1:1" x14ac:dyDescent="0.35">
      <c r="A9840" t="str">
        <f t="shared" si="154"/>
        <v/>
      </c>
    </row>
    <row r="9841" spans="1:1" x14ac:dyDescent="0.35">
      <c r="A9841" t="str">
        <f t="shared" si="154"/>
        <v/>
      </c>
    </row>
    <row r="9842" spans="1:1" x14ac:dyDescent="0.35">
      <c r="A9842" t="str">
        <f t="shared" si="154"/>
        <v/>
      </c>
    </row>
    <row r="9843" spans="1:1" x14ac:dyDescent="0.35">
      <c r="A9843" t="str">
        <f t="shared" si="154"/>
        <v/>
      </c>
    </row>
    <row r="9844" spans="1:1" x14ac:dyDescent="0.35">
      <c r="A9844" t="str">
        <f t="shared" si="154"/>
        <v/>
      </c>
    </row>
    <row r="9845" spans="1:1" x14ac:dyDescent="0.35">
      <c r="A9845" t="str">
        <f t="shared" si="154"/>
        <v/>
      </c>
    </row>
    <row r="9846" spans="1:1" x14ac:dyDescent="0.35">
      <c r="A9846" t="str">
        <f t="shared" si="154"/>
        <v/>
      </c>
    </row>
    <row r="9847" spans="1:1" x14ac:dyDescent="0.35">
      <c r="A9847" t="str">
        <f t="shared" si="154"/>
        <v/>
      </c>
    </row>
    <row r="9848" spans="1:1" x14ac:dyDescent="0.35">
      <c r="A9848" t="str">
        <f t="shared" si="154"/>
        <v/>
      </c>
    </row>
    <row r="9849" spans="1:1" x14ac:dyDescent="0.35">
      <c r="A9849" t="str">
        <f t="shared" si="154"/>
        <v/>
      </c>
    </row>
    <row r="9850" spans="1:1" x14ac:dyDescent="0.35">
      <c r="A9850" t="str">
        <f t="shared" si="154"/>
        <v/>
      </c>
    </row>
    <row r="9851" spans="1:1" x14ac:dyDescent="0.35">
      <c r="A9851" t="str">
        <f t="shared" si="154"/>
        <v/>
      </c>
    </row>
    <row r="9852" spans="1:1" x14ac:dyDescent="0.35">
      <c r="A9852" t="str">
        <f t="shared" si="154"/>
        <v/>
      </c>
    </row>
    <row r="9853" spans="1:1" x14ac:dyDescent="0.35">
      <c r="A9853" t="str">
        <f t="shared" si="154"/>
        <v/>
      </c>
    </row>
    <row r="9854" spans="1:1" x14ac:dyDescent="0.35">
      <c r="A9854" t="str">
        <f t="shared" si="154"/>
        <v/>
      </c>
    </row>
    <row r="9855" spans="1:1" x14ac:dyDescent="0.35">
      <c r="A9855" t="str">
        <f t="shared" si="154"/>
        <v/>
      </c>
    </row>
    <row r="9856" spans="1:1" x14ac:dyDescent="0.35">
      <c r="A9856" t="str">
        <f t="shared" si="154"/>
        <v/>
      </c>
    </row>
    <row r="9857" spans="1:1" x14ac:dyDescent="0.35">
      <c r="A9857" t="str">
        <f t="shared" si="154"/>
        <v/>
      </c>
    </row>
    <row r="9858" spans="1:1" x14ac:dyDescent="0.35">
      <c r="A9858" t="str">
        <f t="shared" si="154"/>
        <v/>
      </c>
    </row>
    <row r="9859" spans="1:1" x14ac:dyDescent="0.35">
      <c r="A9859" t="str">
        <f t="shared" si="154"/>
        <v/>
      </c>
    </row>
    <row r="9860" spans="1:1" x14ac:dyDescent="0.35">
      <c r="A9860" t="str">
        <f t="shared" si="154"/>
        <v/>
      </c>
    </row>
    <row r="9861" spans="1:1" x14ac:dyDescent="0.35">
      <c r="A9861" t="str">
        <f t="shared" si="154"/>
        <v/>
      </c>
    </row>
    <row r="9862" spans="1:1" x14ac:dyDescent="0.35">
      <c r="A9862" t="str">
        <f t="shared" si="154"/>
        <v/>
      </c>
    </row>
    <row r="9863" spans="1:1" x14ac:dyDescent="0.35">
      <c r="A9863" t="str">
        <f t="shared" si="154"/>
        <v/>
      </c>
    </row>
    <row r="9864" spans="1:1" x14ac:dyDescent="0.35">
      <c r="A9864" t="str">
        <f t="shared" si="154"/>
        <v/>
      </c>
    </row>
    <row r="9865" spans="1:1" x14ac:dyDescent="0.35">
      <c r="A9865" t="str">
        <f t="shared" si="154"/>
        <v/>
      </c>
    </row>
    <row r="9866" spans="1:1" x14ac:dyDescent="0.35">
      <c r="A9866" t="str">
        <f t="shared" si="154"/>
        <v/>
      </c>
    </row>
    <row r="9867" spans="1:1" x14ac:dyDescent="0.35">
      <c r="A9867" t="str">
        <f t="shared" si="154"/>
        <v/>
      </c>
    </row>
    <row r="9868" spans="1:1" x14ac:dyDescent="0.35">
      <c r="A9868" t="str">
        <f t="shared" si="154"/>
        <v/>
      </c>
    </row>
    <row r="9869" spans="1:1" x14ac:dyDescent="0.35">
      <c r="A9869" t="str">
        <f t="shared" si="154"/>
        <v/>
      </c>
    </row>
    <row r="9870" spans="1:1" x14ac:dyDescent="0.35">
      <c r="A9870" t="str">
        <f t="shared" si="154"/>
        <v/>
      </c>
    </row>
    <row r="9871" spans="1:1" x14ac:dyDescent="0.35">
      <c r="A9871" t="str">
        <f t="shared" si="154"/>
        <v/>
      </c>
    </row>
    <row r="9872" spans="1:1" x14ac:dyDescent="0.35">
      <c r="A9872" t="str">
        <f t="shared" si="154"/>
        <v/>
      </c>
    </row>
    <row r="9873" spans="1:1" x14ac:dyDescent="0.35">
      <c r="A9873" t="str">
        <f t="shared" si="154"/>
        <v/>
      </c>
    </row>
    <row r="9874" spans="1:1" x14ac:dyDescent="0.35">
      <c r="A9874" t="str">
        <f t="shared" si="154"/>
        <v/>
      </c>
    </row>
    <row r="9875" spans="1:1" x14ac:dyDescent="0.35">
      <c r="A9875" t="str">
        <f t="shared" ref="A9875:A9938" si="155">CONCATENATE(B9875,C9875,D9875,E9875)</f>
        <v/>
      </c>
    </row>
    <row r="9876" spans="1:1" x14ac:dyDescent="0.35">
      <c r="A9876" t="str">
        <f t="shared" si="155"/>
        <v/>
      </c>
    </row>
    <row r="9877" spans="1:1" x14ac:dyDescent="0.35">
      <c r="A9877" t="str">
        <f t="shared" si="155"/>
        <v/>
      </c>
    </row>
    <row r="9878" spans="1:1" x14ac:dyDescent="0.35">
      <c r="A9878" t="str">
        <f t="shared" si="155"/>
        <v/>
      </c>
    </row>
    <row r="9879" spans="1:1" x14ac:dyDescent="0.35">
      <c r="A9879" t="str">
        <f t="shared" si="155"/>
        <v/>
      </c>
    </row>
    <row r="9880" spans="1:1" x14ac:dyDescent="0.35">
      <c r="A9880" t="str">
        <f t="shared" si="155"/>
        <v/>
      </c>
    </row>
    <row r="9881" spans="1:1" x14ac:dyDescent="0.35">
      <c r="A9881" t="str">
        <f t="shared" si="155"/>
        <v/>
      </c>
    </row>
    <row r="9882" spans="1:1" x14ac:dyDescent="0.35">
      <c r="A9882" t="str">
        <f t="shared" si="155"/>
        <v/>
      </c>
    </row>
    <row r="9883" spans="1:1" x14ac:dyDescent="0.35">
      <c r="A9883" t="str">
        <f t="shared" si="155"/>
        <v/>
      </c>
    </row>
    <row r="9884" spans="1:1" x14ac:dyDescent="0.35">
      <c r="A9884" t="str">
        <f t="shared" si="155"/>
        <v/>
      </c>
    </row>
    <row r="9885" spans="1:1" x14ac:dyDescent="0.35">
      <c r="A9885" t="str">
        <f t="shared" si="155"/>
        <v/>
      </c>
    </row>
    <row r="9886" spans="1:1" x14ac:dyDescent="0.35">
      <c r="A9886" t="str">
        <f t="shared" si="155"/>
        <v/>
      </c>
    </row>
    <row r="9887" spans="1:1" x14ac:dyDescent="0.35">
      <c r="A9887" t="str">
        <f t="shared" si="155"/>
        <v/>
      </c>
    </row>
    <row r="9888" spans="1:1" x14ac:dyDescent="0.35">
      <c r="A9888" t="str">
        <f t="shared" si="155"/>
        <v/>
      </c>
    </row>
    <row r="9889" spans="1:1" x14ac:dyDescent="0.35">
      <c r="A9889" t="str">
        <f t="shared" si="155"/>
        <v/>
      </c>
    </row>
    <row r="9890" spans="1:1" x14ac:dyDescent="0.35">
      <c r="A9890" t="str">
        <f t="shared" si="155"/>
        <v/>
      </c>
    </row>
    <row r="9891" spans="1:1" x14ac:dyDescent="0.35">
      <c r="A9891" t="str">
        <f t="shared" si="155"/>
        <v/>
      </c>
    </row>
    <row r="9892" spans="1:1" x14ac:dyDescent="0.35">
      <c r="A9892" t="str">
        <f t="shared" si="155"/>
        <v/>
      </c>
    </row>
    <row r="9893" spans="1:1" x14ac:dyDescent="0.35">
      <c r="A9893" t="str">
        <f t="shared" si="155"/>
        <v/>
      </c>
    </row>
    <row r="9894" spans="1:1" x14ac:dyDescent="0.35">
      <c r="A9894" t="str">
        <f t="shared" si="155"/>
        <v/>
      </c>
    </row>
    <row r="9895" spans="1:1" x14ac:dyDescent="0.35">
      <c r="A9895" t="str">
        <f t="shared" si="155"/>
        <v/>
      </c>
    </row>
    <row r="9896" spans="1:1" x14ac:dyDescent="0.35">
      <c r="A9896" t="str">
        <f t="shared" si="155"/>
        <v/>
      </c>
    </row>
    <row r="9897" spans="1:1" x14ac:dyDescent="0.35">
      <c r="A9897" t="str">
        <f t="shared" si="155"/>
        <v/>
      </c>
    </row>
    <row r="9898" spans="1:1" x14ac:dyDescent="0.35">
      <c r="A9898" t="str">
        <f t="shared" si="155"/>
        <v/>
      </c>
    </row>
    <row r="9899" spans="1:1" x14ac:dyDescent="0.35">
      <c r="A9899" t="str">
        <f t="shared" si="155"/>
        <v/>
      </c>
    </row>
    <row r="9900" spans="1:1" x14ac:dyDescent="0.35">
      <c r="A9900" t="str">
        <f t="shared" si="155"/>
        <v/>
      </c>
    </row>
    <row r="9901" spans="1:1" x14ac:dyDescent="0.35">
      <c r="A9901" t="str">
        <f t="shared" si="155"/>
        <v/>
      </c>
    </row>
    <row r="9902" spans="1:1" x14ac:dyDescent="0.35">
      <c r="A9902" t="str">
        <f t="shared" si="155"/>
        <v/>
      </c>
    </row>
    <row r="9903" spans="1:1" x14ac:dyDescent="0.35">
      <c r="A9903" t="str">
        <f t="shared" si="155"/>
        <v/>
      </c>
    </row>
    <row r="9904" spans="1:1" x14ac:dyDescent="0.35">
      <c r="A9904" t="str">
        <f t="shared" si="155"/>
        <v/>
      </c>
    </row>
    <row r="9905" spans="1:1" x14ac:dyDescent="0.35">
      <c r="A9905" t="str">
        <f t="shared" si="155"/>
        <v/>
      </c>
    </row>
    <row r="9906" spans="1:1" x14ac:dyDescent="0.35">
      <c r="A9906" t="str">
        <f t="shared" si="155"/>
        <v/>
      </c>
    </row>
    <row r="9907" spans="1:1" x14ac:dyDescent="0.35">
      <c r="A9907" t="str">
        <f t="shared" si="155"/>
        <v/>
      </c>
    </row>
    <row r="9908" spans="1:1" x14ac:dyDescent="0.35">
      <c r="A9908" t="str">
        <f t="shared" si="155"/>
        <v/>
      </c>
    </row>
    <row r="9909" spans="1:1" x14ac:dyDescent="0.35">
      <c r="A9909" t="str">
        <f t="shared" si="155"/>
        <v/>
      </c>
    </row>
    <row r="9910" spans="1:1" x14ac:dyDescent="0.35">
      <c r="A9910" t="str">
        <f t="shared" si="155"/>
        <v/>
      </c>
    </row>
    <row r="9911" spans="1:1" x14ac:dyDescent="0.35">
      <c r="A9911" t="str">
        <f t="shared" si="155"/>
        <v/>
      </c>
    </row>
    <row r="9912" spans="1:1" x14ac:dyDescent="0.35">
      <c r="A9912" t="str">
        <f t="shared" si="155"/>
        <v/>
      </c>
    </row>
    <row r="9913" spans="1:1" x14ac:dyDescent="0.35">
      <c r="A9913" t="str">
        <f t="shared" si="155"/>
        <v/>
      </c>
    </row>
    <row r="9914" spans="1:1" x14ac:dyDescent="0.35">
      <c r="A9914" t="str">
        <f t="shared" si="155"/>
        <v/>
      </c>
    </row>
    <row r="9915" spans="1:1" x14ac:dyDescent="0.35">
      <c r="A9915" t="str">
        <f t="shared" si="155"/>
        <v/>
      </c>
    </row>
    <row r="9916" spans="1:1" x14ac:dyDescent="0.35">
      <c r="A9916" t="str">
        <f t="shared" si="155"/>
        <v/>
      </c>
    </row>
    <row r="9917" spans="1:1" x14ac:dyDescent="0.35">
      <c r="A9917" t="str">
        <f t="shared" si="155"/>
        <v/>
      </c>
    </row>
    <row r="9918" spans="1:1" x14ac:dyDescent="0.35">
      <c r="A9918" t="str">
        <f t="shared" si="155"/>
        <v/>
      </c>
    </row>
    <row r="9919" spans="1:1" x14ac:dyDescent="0.35">
      <c r="A9919" t="str">
        <f t="shared" si="155"/>
        <v/>
      </c>
    </row>
    <row r="9920" spans="1:1" x14ac:dyDescent="0.35">
      <c r="A9920" t="str">
        <f t="shared" si="155"/>
        <v/>
      </c>
    </row>
    <row r="9921" spans="1:1" x14ac:dyDescent="0.35">
      <c r="A9921" t="str">
        <f t="shared" si="155"/>
        <v/>
      </c>
    </row>
    <row r="9922" spans="1:1" x14ac:dyDescent="0.35">
      <c r="A9922" t="str">
        <f t="shared" si="155"/>
        <v/>
      </c>
    </row>
    <row r="9923" spans="1:1" x14ac:dyDescent="0.35">
      <c r="A9923" t="str">
        <f t="shared" si="155"/>
        <v/>
      </c>
    </row>
    <row r="9924" spans="1:1" x14ac:dyDescent="0.35">
      <c r="A9924" t="str">
        <f t="shared" si="155"/>
        <v/>
      </c>
    </row>
    <row r="9925" spans="1:1" x14ac:dyDescent="0.35">
      <c r="A9925" t="str">
        <f t="shared" si="155"/>
        <v/>
      </c>
    </row>
    <row r="9926" spans="1:1" x14ac:dyDescent="0.35">
      <c r="A9926" t="str">
        <f t="shared" si="155"/>
        <v/>
      </c>
    </row>
    <row r="9927" spans="1:1" x14ac:dyDescent="0.35">
      <c r="A9927" t="str">
        <f t="shared" si="155"/>
        <v/>
      </c>
    </row>
    <row r="9928" spans="1:1" x14ac:dyDescent="0.35">
      <c r="A9928" t="str">
        <f t="shared" si="155"/>
        <v/>
      </c>
    </row>
    <row r="9929" spans="1:1" x14ac:dyDescent="0.35">
      <c r="A9929" t="str">
        <f t="shared" si="155"/>
        <v/>
      </c>
    </row>
    <row r="9930" spans="1:1" x14ac:dyDescent="0.35">
      <c r="A9930" t="str">
        <f t="shared" si="155"/>
        <v/>
      </c>
    </row>
    <row r="9931" spans="1:1" x14ac:dyDescent="0.35">
      <c r="A9931" t="str">
        <f t="shared" si="155"/>
        <v/>
      </c>
    </row>
    <row r="9932" spans="1:1" x14ac:dyDescent="0.35">
      <c r="A9932" t="str">
        <f t="shared" si="155"/>
        <v/>
      </c>
    </row>
    <row r="9933" spans="1:1" x14ac:dyDescent="0.35">
      <c r="A9933" t="str">
        <f t="shared" si="155"/>
        <v/>
      </c>
    </row>
    <row r="9934" spans="1:1" x14ac:dyDescent="0.35">
      <c r="A9934" t="str">
        <f t="shared" si="155"/>
        <v/>
      </c>
    </row>
    <row r="9935" spans="1:1" x14ac:dyDescent="0.35">
      <c r="A9935" t="str">
        <f t="shared" si="155"/>
        <v/>
      </c>
    </row>
    <row r="9936" spans="1:1" x14ac:dyDescent="0.35">
      <c r="A9936" t="str">
        <f t="shared" si="155"/>
        <v/>
      </c>
    </row>
    <row r="9937" spans="1:1" x14ac:dyDescent="0.35">
      <c r="A9937" t="str">
        <f t="shared" si="155"/>
        <v/>
      </c>
    </row>
    <row r="9938" spans="1:1" x14ac:dyDescent="0.35">
      <c r="A9938" t="str">
        <f t="shared" si="155"/>
        <v/>
      </c>
    </row>
    <row r="9939" spans="1:1" x14ac:dyDescent="0.35">
      <c r="A9939" t="str">
        <f t="shared" ref="A9939:A10002" si="156">CONCATENATE(B9939,C9939,D9939,E9939)</f>
        <v/>
      </c>
    </row>
    <row r="9940" spans="1:1" x14ac:dyDescent="0.35">
      <c r="A9940" t="str">
        <f t="shared" si="156"/>
        <v/>
      </c>
    </row>
    <row r="9941" spans="1:1" x14ac:dyDescent="0.35">
      <c r="A9941" t="str">
        <f t="shared" si="156"/>
        <v/>
      </c>
    </row>
    <row r="9942" spans="1:1" x14ac:dyDescent="0.35">
      <c r="A9942" t="str">
        <f t="shared" si="156"/>
        <v/>
      </c>
    </row>
    <row r="9943" spans="1:1" x14ac:dyDescent="0.35">
      <c r="A9943" t="str">
        <f t="shared" si="156"/>
        <v/>
      </c>
    </row>
    <row r="9944" spans="1:1" x14ac:dyDescent="0.35">
      <c r="A9944" t="str">
        <f t="shared" si="156"/>
        <v/>
      </c>
    </row>
    <row r="9945" spans="1:1" x14ac:dyDescent="0.35">
      <c r="A9945" t="str">
        <f t="shared" si="156"/>
        <v/>
      </c>
    </row>
    <row r="9946" spans="1:1" x14ac:dyDescent="0.35">
      <c r="A9946" t="str">
        <f t="shared" si="156"/>
        <v/>
      </c>
    </row>
    <row r="9947" spans="1:1" x14ac:dyDescent="0.35">
      <c r="A9947" t="str">
        <f t="shared" si="156"/>
        <v/>
      </c>
    </row>
    <row r="9948" spans="1:1" x14ac:dyDescent="0.35">
      <c r="A9948" t="str">
        <f t="shared" si="156"/>
        <v/>
      </c>
    </row>
    <row r="9949" spans="1:1" x14ac:dyDescent="0.35">
      <c r="A9949" t="str">
        <f t="shared" si="156"/>
        <v/>
      </c>
    </row>
    <row r="9950" spans="1:1" x14ac:dyDescent="0.35">
      <c r="A9950" t="str">
        <f t="shared" si="156"/>
        <v/>
      </c>
    </row>
    <row r="9951" spans="1:1" x14ac:dyDescent="0.35">
      <c r="A9951" t="str">
        <f t="shared" si="156"/>
        <v/>
      </c>
    </row>
    <row r="9952" spans="1:1" x14ac:dyDescent="0.35">
      <c r="A9952" t="str">
        <f t="shared" si="156"/>
        <v/>
      </c>
    </row>
    <row r="9953" spans="1:1" x14ac:dyDescent="0.35">
      <c r="A9953" t="str">
        <f t="shared" si="156"/>
        <v/>
      </c>
    </row>
    <row r="9954" spans="1:1" x14ac:dyDescent="0.35">
      <c r="A9954" t="str">
        <f t="shared" si="156"/>
        <v/>
      </c>
    </row>
    <row r="9955" spans="1:1" x14ac:dyDescent="0.35">
      <c r="A9955" t="str">
        <f t="shared" si="156"/>
        <v/>
      </c>
    </row>
    <row r="9956" spans="1:1" x14ac:dyDescent="0.35">
      <c r="A9956" t="str">
        <f t="shared" si="156"/>
        <v/>
      </c>
    </row>
    <row r="9957" spans="1:1" x14ac:dyDescent="0.35">
      <c r="A9957" t="str">
        <f t="shared" si="156"/>
        <v/>
      </c>
    </row>
    <row r="9958" spans="1:1" x14ac:dyDescent="0.35">
      <c r="A9958" t="str">
        <f t="shared" si="156"/>
        <v/>
      </c>
    </row>
    <row r="9959" spans="1:1" x14ac:dyDescent="0.35">
      <c r="A9959" t="str">
        <f t="shared" si="156"/>
        <v/>
      </c>
    </row>
    <row r="9960" spans="1:1" x14ac:dyDescent="0.35">
      <c r="A9960" t="str">
        <f t="shared" si="156"/>
        <v/>
      </c>
    </row>
    <row r="9961" spans="1:1" x14ac:dyDescent="0.35">
      <c r="A9961" t="str">
        <f t="shared" si="156"/>
        <v/>
      </c>
    </row>
    <row r="9962" spans="1:1" x14ac:dyDescent="0.35">
      <c r="A9962" t="str">
        <f t="shared" si="156"/>
        <v/>
      </c>
    </row>
    <row r="9963" spans="1:1" x14ac:dyDescent="0.35">
      <c r="A9963" t="str">
        <f t="shared" si="156"/>
        <v/>
      </c>
    </row>
    <row r="9964" spans="1:1" x14ac:dyDescent="0.35">
      <c r="A9964" t="str">
        <f t="shared" si="156"/>
        <v/>
      </c>
    </row>
    <row r="9965" spans="1:1" x14ac:dyDescent="0.35">
      <c r="A9965" t="str">
        <f t="shared" si="156"/>
        <v/>
      </c>
    </row>
    <row r="9966" spans="1:1" x14ac:dyDescent="0.35">
      <c r="A9966" t="str">
        <f t="shared" si="156"/>
        <v/>
      </c>
    </row>
    <row r="9967" spans="1:1" x14ac:dyDescent="0.35">
      <c r="A9967" t="str">
        <f t="shared" si="156"/>
        <v/>
      </c>
    </row>
    <row r="9968" spans="1:1" x14ac:dyDescent="0.35">
      <c r="A9968" t="str">
        <f t="shared" si="156"/>
        <v/>
      </c>
    </row>
    <row r="9969" spans="1:1" x14ac:dyDescent="0.35">
      <c r="A9969" t="str">
        <f t="shared" si="156"/>
        <v/>
      </c>
    </row>
    <row r="9970" spans="1:1" x14ac:dyDescent="0.35">
      <c r="A9970" t="str">
        <f t="shared" si="156"/>
        <v/>
      </c>
    </row>
    <row r="9971" spans="1:1" x14ac:dyDescent="0.35">
      <c r="A9971" t="str">
        <f t="shared" si="156"/>
        <v/>
      </c>
    </row>
    <row r="9972" spans="1:1" x14ac:dyDescent="0.35">
      <c r="A9972" t="str">
        <f t="shared" si="156"/>
        <v/>
      </c>
    </row>
    <row r="9973" spans="1:1" x14ac:dyDescent="0.35">
      <c r="A9973" t="str">
        <f t="shared" si="156"/>
        <v/>
      </c>
    </row>
    <row r="9974" spans="1:1" x14ac:dyDescent="0.35">
      <c r="A9974" t="str">
        <f t="shared" si="156"/>
        <v/>
      </c>
    </row>
    <row r="9975" spans="1:1" x14ac:dyDescent="0.35">
      <c r="A9975" t="str">
        <f t="shared" si="156"/>
        <v/>
      </c>
    </row>
    <row r="9976" spans="1:1" x14ac:dyDescent="0.35">
      <c r="A9976" t="str">
        <f t="shared" si="156"/>
        <v/>
      </c>
    </row>
    <row r="9977" spans="1:1" x14ac:dyDescent="0.35">
      <c r="A9977" t="str">
        <f t="shared" si="156"/>
        <v/>
      </c>
    </row>
    <row r="9978" spans="1:1" x14ac:dyDescent="0.35">
      <c r="A9978" t="str">
        <f t="shared" si="156"/>
        <v/>
      </c>
    </row>
    <row r="9979" spans="1:1" x14ac:dyDescent="0.35">
      <c r="A9979" t="str">
        <f t="shared" si="156"/>
        <v/>
      </c>
    </row>
    <row r="9980" spans="1:1" x14ac:dyDescent="0.35">
      <c r="A9980" t="str">
        <f t="shared" si="156"/>
        <v/>
      </c>
    </row>
    <row r="9981" spans="1:1" x14ac:dyDescent="0.35">
      <c r="A9981" t="str">
        <f t="shared" si="156"/>
        <v/>
      </c>
    </row>
    <row r="9982" spans="1:1" x14ac:dyDescent="0.35">
      <c r="A9982" t="str">
        <f t="shared" si="156"/>
        <v/>
      </c>
    </row>
    <row r="9983" spans="1:1" x14ac:dyDescent="0.35">
      <c r="A9983" t="str">
        <f t="shared" si="156"/>
        <v/>
      </c>
    </row>
    <row r="9984" spans="1:1" x14ac:dyDescent="0.35">
      <c r="A9984" t="str">
        <f t="shared" si="156"/>
        <v/>
      </c>
    </row>
    <row r="9985" spans="1:1" x14ac:dyDescent="0.35">
      <c r="A9985" t="str">
        <f t="shared" si="156"/>
        <v/>
      </c>
    </row>
    <row r="9986" spans="1:1" x14ac:dyDescent="0.35">
      <c r="A9986" t="str">
        <f t="shared" si="156"/>
        <v/>
      </c>
    </row>
    <row r="9987" spans="1:1" x14ac:dyDescent="0.35">
      <c r="A9987" t="str">
        <f t="shared" si="156"/>
        <v/>
      </c>
    </row>
    <row r="9988" spans="1:1" x14ac:dyDescent="0.35">
      <c r="A9988" t="str">
        <f t="shared" si="156"/>
        <v/>
      </c>
    </row>
    <row r="9989" spans="1:1" x14ac:dyDescent="0.35">
      <c r="A9989" t="str">
        <f t="shared" si="156"/>
        <v/>
      </c>
    </row>
    <row r="9990" spans="1:1" x14ac:dyDescent="0.35">
      <c r="A9990" t="str">
        <f t="shared" si="156"/>
        <v/>
      </c>
    </row>
    <row r="9991" spans="1:1" x14ac:dyDescent="0.35">
      <c r="A9991" t="str">
        <f t="shared" si="156"/>
        <v/>
      </c>
    </row>
    <row r="9992" spans="1:1" x14ac:dyDescent="0.35">
      <c r="A9992" t="str">
        <f t="shared" si="156"/>
        <v/>
      </c>
    </row>
    <row r="9993" spans="1:1" x14ac:dyDescent="0.35">
      <c r="A9993" t="str">
        <f t="shared" si="156"/>
        <v/>
      </c>
    </row>
    <row r="9994" spans="1:1" x14ac:dyDescent="0.35">
      <c r="A9994" t="str">
        <f t="shared" si="156"/>
        <v/>
      </c>
    </row>
    <row r="9995" spans="1:1" x14ac:dyDescent="0.35">
      <c r="A9995" t="str">
        <f t="shared" si="156"/>
        <v/>
      </c>
    </row>
    <row r="9996" spans="1:1" x14ac:dyDescent="0.35">
      <c r="A9996" t="str">
        <f t="shared" si="156"/>
        <v/>
      </c>
    </row>
    <row r="9997" spans="1:1" x14ac:dyDescent="0.35">
      <c r="A9997" t="str">
        <f t="shared" si="156"/>
        <v/>
      </c>
    </row>
    <row r="9998" spans="1:1" x14ac:dyDescent="0.35">
      <c r="A9998" t="str">
        <f t="shared" si="156"/>
        <v/>
      </c>
    </row>
    <row r="9999" spans="1:1" x14ac:dyDescent="0.35">
      <c r="A9999" t="str">
        <f t="shared" si="156"/>
        <v/>
      </c>
    </row>
    <row r="10000" spans="1:1" x14ac:dyDescent="0.35">
      <c r="A10000" t="str">
        <f t="shared" si="156"/>
        <v/>
      </c>
    </row>
    <row r="10001" spans="1:1" x14ac:dyDescent="0.35">
      <c r="A10001" t="str">
        <f t="shared" si="156"/>
        <v/>
      </c>
    </row>
    <row r="10002" spans="1:1" x14ac:dyDescent="0.35">
      <c r="A10002" t="str">
        <f t="shared" si="156"/>
        <v/>
      </c>
    </row>
    <row r="10003" spans="1:1" x14ac:dyDescent="0.35">
      <c r="A10003" t="str">
        <f t="shared" ref="A10003:A10066" si="157">CONCATENATE(B10003,C10003,D10003,E10003)</f>
        <v/>
      </c>
    </row>
    <row r="10004" spans="1:1" x14ac:dyDescent="0.35">
      <c r="A10004" t="str">
        <f t="shared" si="157"/>
        <v/>
      </c>
    </row>
    <row r="10005" spans="1:1" x14ac:dyDescent="0.35">
      <c r="A10005" t="str">
        <f t="shared" si="157"/>
        <v/>
      </c>
    </row>
    <row r="10006" spans="1:1" x14ac:dyDescent="0.35">
      <c r="A10006" t="str">
        <f t="shared" si="157"/>
        <v/>
      </c>
    </row>
    <row r="10007" spans="1:1" x14ac:dyDescent="0.35">
      <c r="A10007" t="str">
        <f t="shared" si="157"/>
        <v/>
      </c>
    </row>
    <row r="10008" spans="1:1" x14ac:dyDescent="0.35">
      <c r="A10008" t="str">
        <f t="shared" si="157"/>
        <v/>
      </c>
    </row>
    <row r="10009" spans="1:1" x14ac:dyDescent="0.35">
      <c r="A10009" t="str">
        <f t="shared" si="157"/>
        <v/>
      </c>
    </row>
    <row r="10010" spans="1:1" x14ac:dyDescent="0.35">
      <c r="A10010" t="str">
        <f t="shared" si="157"/>
        <v/>
      </c>
    </row>
    <row r="10011" spans="1:1" x14ac:dyDescent="0.35">
      <c r="A10011" t="str">
        <f t="shared" si="157"/>
        <v/>
      </c>
    </row>
    <row r="10012" spans="1:1" x14ac:dyDescent="0.35">
      <c r="A10012" t="str">
        <f t="shared" si="157"/>
        <v/>
      </c>
    </row>
    <row r="10013" spans="1:1" x14ac:dyDescent="0.35">
      <c r="A10013" t="str">
        <f t="shared" si="157"/>
        <v/>
      </c>
    </row>
    <row r="10014" spans="1:1" x14ac:dyDescent="0.35">
      <c r="A10014" t="str">
        <f t="shared" si="157"/>
        <v/>
      </c>
    </row>
    <row r="10015" spans="1:1" x14ac:dyDescent="0.35">
      <c r="A10015" t="str">
        <f t="shared" si="157"/>
        <v/>
      </c>
    </row>
    <row r="10016" spans="1:1" x14ac:dyDescent="0.35">
      <c r="A10016" t="str">
        <f t="shared" si="157"/>
        <v/>
      </c>
    </row>
    <row r="10017" spans="1:1" x14ac:dyDescent="0.35">
      <c r="A10017" t="str">
        <f t="shared" si="157"/>
        <v/>
      </c>
    </row>
    <row r="10018" spans="1:1" x14ac:dyDescent="0.35">
      <c r="A10018" t="str">
        <f t="shared" si="157"/>
        <v/>
      </c>
    </row>
    <row r="10019" spans="1:1" x14ac:dyDescent="0.35">
      <c r="A10019" t="str">
        <f t="shared" si="157"/>
        <v/>
      </c>
    </row>
    <row r="10020" spans="1:1" x14ac:dyDescent="0.35">
      <c r="A10020" t="str">
        <f t="shared" si="157"/>
        <v/>
      </c>
    </row>
    <row r="10021" spans="1:1" x14ac:dyDescent="0.35">
      <c r="A10021" t="str">
        <f t="shared" si="157"/>
        <v/>
      </c>
    </row>
    <row r="10022" spans="1:1" x14ac:dyDescent="0.35">
      <c r="A10022" t="str">
        <f t="shared" si="157"/>
        <v/>
      </c>
    </row>
    <row r="10023" spans="1:1" x14ac:dyDescent="0.35">
      <c r="A10023" t="str">
        <f t="shared" si="157"/>
        <v/>
      </c>
    </row>
    <row r="10024" spans="1:1" x14ac:dyDescent="0.35">
      <c r="A10024" t="str">
        <f t="shared" si="157"/>
        <v/>
      </c>
    </row>
    <row r="10025" spans="1:1" x14ac:dyDescent="0.35">
      <c r="A10025" t="str">
        <f t="shared" si="157"/>
        <v/>
      </c>
    </row>
    <row r="10026" spans="1:1" x14ac:dyDescent="0.35">
      <c r="A10026" t="str">
        <f t="shared" si="157"/>
        <v/>
      </c>
    </row>
    <row r="10027" spans="1:1" x14ac:dyDescent="0.35">
      <c r="A10027" t="str">
        <f t="shared" si="157"/>
        <v/>
      </c>
    </row>
    <row r="10028" spans="1:1" x14ac:dyDescent="0.35">
      <c r="A10028" t="str">
        <f t="shared" si="157"/>
        <v/>
      </c>
    </row>
    <row r="10029" spans="1:1" x14ac:dyDescent="0.35">
      <c r="A10029" t="str">
        <f t="shared" si="157"/>
        <v/>
      </c>
    </row>
    <row r="10030" spans="1:1" x14ac:dyDescent="0.35">
      <c r="A10030" t="str">
        <f t="shared" si="157"/>
        <v/>
      </c>
    </row>
    <row r="10031" spans="1:1" x14ac:dyDescent="0.35">
      <c r="A10031" t="str">
        <f t="shared" si="157"/>
        <v/>
      </c>
    </row>
    <row r="10032" spans="1:1" x14ac:dyDescent="0.35">
      <c r="A10032" t="str">
        <f t="shared" si="157"/>
        <v/>
      </c>
    </row>
    <row r="10033" spans="1:1" x14ac:dyDescent="0.35">
      <c r="A10033" t="str">
        <f t="shared" si="157"/>
        <v/>
      </c>
    </row>
    <row r="10034" spans="1:1" x14ac:dyDescent="0.35">
      <c r="A10034" t="str">
        <f t="shared" si="157"/>
        <v/>
      </c>
    </row>
    <row r="10035" spans="1:1" x14ac:dyDescent="0.35">
      <c r="A10035" t="str">
        <f t="shared" si="157"/>
        <v/>
      </c>
    </row>
    <row r="10036" spans="1:1" x14ac:dyDescent="0.35">
      <c r="A10036" t="str">
        <f t="shared" si="157"/>
        <v/>
      </c>
    </row>
    <row r="10037" spans="1:1" x14ac:dyDescent="0.35">
      <c r="A10037" t="str">
        <f t="shared" si="157"/>
        <v/>
      </c>
    </row>
    <row r="10038" spans="1:1" x14ac:dyDescent="0.35">
      <c r="A10038" t="str">
        <f t="shared" si="157"/>
        <v/>
      </c>
    </row>
    <row r="10039" spans="1:1" x14ac:dyDescent="0.35">
      <c r="A10039" t="str">
        <f t="shared" si="157"/>
        <v/>
      </c>
    </row>
    <row r="10040" spans="1:1" x14ac:dyDescent="0.35">
      <c r="A10040" t="str">
        <f t="shared" si="157"/>
        <v/>
      </c>
    </row>
    <row r="10041" spans="1:1" x14ac:dyDescent="0.35">
      <c r="A10041" t="str">
        <f t="shared" si="157"/>
        <v/>
      </c>
    </row>
    <row r="10042" spans="1:1" x14ac:dyDescent="0.35">
      <c r="A10042" t="str">
        <f t="shared" si="157"/>
        <v/>
      </c>
    </row>
    <row r="10043" spans="1:1" x14ac:dyDescent="0.35">
      <c r="A10043" t="str">
        <f t="shared" si="157"/>
        <v/>
      </c>
    </row>
    <row r="10044" spans="1:1" x14ac:dyDescent="0.35">
      <c r="A10044" t="str">
        <f t="shared" si="157"/>
        <v/>
      </c>
    </row>
    <row r="10045" spans="1:1" x14ac:dyDescent="0.35">
      <c r="A10045" t="str">
        <f t="shared" si="157"/>
        <v/>
      </c>
    </row>
    <row r="10046" spans="1:1" x14ac:dyDescent="0.35">
      <c r="A10046" t="str">
        <f t="shared" si="157"/>
        <v/>
      </c>
    </row>
    <row r="10047" spans="1:1" x14ac:dyDescent="0.35">
      <c r="A10047" t="str">
        <f t="shared" si="157"/>
        <v/>
      </c>
    </row>
    <row r="10048" spans="1:1" x14ac:dyDescent="0.35">
      <c r="A10048" t="str">
        <f t="shared" si="157"/>
        <v/>
      </c>
    </row>
    <row r="10049" spans="1:1" x14ac:dyDescent="0.35">
      <c r="A10049" t="str">
        <f t="shared" si="157"/>
        <v/>
      </c>
    </row>
    <row r="10050" spans="1:1" x14ac:dyDescent="0.35">
      <c r="A10050" t="str">
        <f t="shared" si="157"/>
        <v/>
      </c>
    </row>
    <row r="10051" spans="1:1" x14ac:dyDescent="0.35">
      <c r="A10051" t="str">
        <f t="shared" si="157"/>
        <v/>
      </c>
    </row>
    <row r="10052" spans="1:1" x14ac:dyDescent="0.35">
      <c r="A10052" t="str">
        <f t="shared" si="157"/>
        <v/>
      </c>
    </row>
    <row r="10053" spans="1:1" x14ac:dyDescent="0.35">
      <c r="A10053" t="str">
        <f t="shared" si="157"/>
        <v/>
      </c>
    </row>
    <row r="10054" spans="1:1" x14ac:dyDescent="0.35">
      <c r="A10054" t="str">
        <f t="shared" si="157"/>
        <v/>
      </c>
    </row>
    <row r="10055" spans="1:1" x14ac:dyDescent="0.35">
      <c r="A10055" t="str">
        <f t="shared" si="157"/>
        <v/>
      </c>
    </row>
    <row r="10056" spans="1:1" x14ac:dyDescent="0.35">
      <c r="A10056" t="str">
        <f t="shared" si="157"/>
        <v/>
      </c>
    </row>
    <row r="10057" spans="1:1" x14ac:dyDescent="0.35">
      <c r="A10057" t="str">
        <f t="shared" si="157"/>
        <v/>
      </c>
    </row>
    <row r="10058" spans="1:1" x14ac:dyDescent="0.35">
      <c r="A10058" t="str">
        <f t="shared" si="157"/>
        <v/>
      </c>
    </row>
    <row r="10059" spans="1:1" x14ac:dyDescent="0.35">
      <c r="A10059" t="str">
        <f t="shared" si="157"/>
        <v/>
      </c>
    </row>
    <row r="10060" spans="1:1" x14ac:dyDescent="0.35">
      <c r="A10060" t="str">
        <f t="shared" si="157"/>
        <v/>
      </c>
    </row>
    <row r="10061" spans="1:1" x14ac:dyDescent="0.35">
      <c r="A10061" t="str">
        <f t="shared" si="157"/>
        <v/>
      </c>
    </row>
    <row r="10062" spans="1:1" x14ac:dyDescent="0.35">
      <c r="A10062" t="str">
        <f t="shared" si="157"/>
        <v/>
      </c>
    </row>
    <row r="10063" spans="1:1" x14ac:dyDescent="0.35">
      <c r="A10063" t="str">
        <f t="shared" si="157"/>
        <v/>
      </c>
    </row>
    <row r="10064" spans="1:1" x14ac:dyDescent="0.35">
      <c r="A10064" t="str">
        <f t="shared" si="157"/>
        <v/>
      </c>
    </row>
    <row r="10065" spans="1:1" x14ac:dyDescent="0.35">
      <c r="A10065" t="str">
        <f t="shared" si="157"/>
        <v/>
      </c>
    </row>
    <row r="10066" spans="1:1" x14ac:dyDescent="0.35">
      <c r="A10066" t="str">
        <f t="shared" si="157"/>
        <v/>
      </c>
    </row>
    <row r="10067" spans="1:1" x14ac:dyDescent="0.35">
      <c r="A10067" t="str">
        <f t="shared" ref="A10067:A10130" si="158">CONCATENATE(B10067,C10067,D10067,E10067)</f>
        <v/>
      </c>
    </row>
    <row r="10068" spans="1:1" x14ac:dyDescent="0.35">
      <c r="A10068" t="str">
        <f t="shared" si="158"/>
        <v/>
      </c>
    </row>
    <row r="10069" spans="1:1" x14ac:dyDescent="0.35">
      <c r="A10069" t="str">
        <f t="shared" si="158"/>
        <v/>
      </c>
    </row>
    <row r="10070" spans="1:1" x14ac:dyDescent="0.35">
      <c r="A10070" t="str">
        <f t="shared" si="158"/>
        <v/>
      </c>
    </row>
    <row r="10071" spans="1:1" x14ac:dyDescent="0.35">
      <c r="A10071" t="str">
        <f t="shared" si="158"/>
        <v/>
      </c>
    </row>
    <row r="10072" spans="1:1" x14ac:dyDescent="0.35">
      <c r="A10072" t="str">
        <f t="shared" si="158"/>
        <v/>
      </c>
    </row>
    <row r="10073" spans="1:1" x14ac:dyDescent="0.35">
      <c r="A10073" t="str">
        <f t="shared" si="158"/>
        <v/>
      </c>
    </row>
    <row r="10074" spans="1:1" x14ac:dyDescent="0.35">
      <c r="A10074" t="str">
        <f t="shared" si="158"/>
        <v/>
      </c>
    </row>
    <row r="10075" spans="1:1" x14ac:dyDescent="0.35">
      <c r="A10075" t="str">
        <f t="shared" si="158"/>
        <v/>
      </c>
    </row>
    <row r="10076" spans="1:1" x14ac:dyDescent="0.35">
      <c r="A10076" t="str">
        <f t="shared" si="158"/>
        <v/>
      </c>
    </row>
    <row r="10077" spans="1:1" x14ac:dyDescent="0.35">
      <c r="A10077" t="str">
        <f t="shared" si="158"/>
        <v/>
      </c>
    </row>
    <row r="10078" spans="1:1" x14ac:dyDescent="0.35">
      <c r="A10078" t="str">
        <f t="shared" si="158"/>
        <v/>
      </c>
    </row>
    <row r="10079" spans="1:1" x14ac:dyDescent="0.35">
      <c r="A10079" t="str">
        <f t="shared" si="158"/>
        <v/>
      </c>
    </row>
    <row r="10080" spans="1:1" x14ac:dyDescent="0.35">
      <c r="A10080" t="str">
        <f t="shared" si="158"/>
        <v/>
      </c>
    </row>
    <row r="10081" spans="1:1" x14ac:dyDescent="0.35">
      <c r="A10081" t="str">
        <f t="shared" si="158"/>
        <v/>
      </c>
    </row>
    <row r="10082" spans="1:1" x14ac:dyDescent="0.35">
      <c r="A10082" t="str">
        <f t="shared" si="158"/>
        <v/>
      </c>
    </row>
    <row r="10083" spans="1:1" x14ac:dyDescent="0.35">
      <c r="A10083" t="str">
        <f t="shared" si="158"/>
        <v/>
      </c>
    </row>
    <row r="10084" spans="1:1" x14ac:dyDescent="0.35">
      <c r="A10084" t="str">
        <f t="shared" si="158"/>
        <v/>
      </c>
    </row>
    <row r="10085" spans="1:1" x14ac:dyDescent="0.35">
      <c r="A10085" t="str">
        <f t="shared" si="158"/>
        <v/>
      </c>
    </row>
    <row r="10086" spans="1:1" x14ac:dyDescent="0.35">
      <c r="A10086" t="str">
        <f t="shared" si="158"/>
        <v/>
      </c>
    </row>
    <row r="10087" spans="1:1" x14ac:dyDescent="0.35">
      <c r="A10087" t="str">
        <f t="shared" si="158"/>
        <v/>
      </c>
    </row>
    <row r="10088" spans="1:1" x14ac:dyDescent="0.35">
      <c r="A10088" t="str">
        <f t="shared" si="158"/>
        <v/>
      </c>
    </row>
    <row r="10089" spans="1:1" x14ac:dyDescent="0.35">
      <c r="A10089" t="str">
        <f t="shared" si="158"/>
        <v/>
      </c>
    </row>
    <row r="10090" spans="1:1" x14ac:dyDescent="0.35">
      <c r="A10090" t="str">
        <f t="shared" si="158"/>
        <v/>
      </c>
    </row>
    <row r="10091" spans="1:1" x14ac:dyDescent="0.35">
      <c r="A10091" t="str">
        <f t="shared" si="158"/>
        <v/>
      </c>
    </row>
    <row r="10092" spans="1:1" x14ac:dyDescent="0.35">
      <c r="A10092" t="str">
        <f t="shared" si="158"/>
        <v/>
      </c>
    </row>
    <row r="10093" spans="1:1" x14ac:dyDescent="0.35">
      <c r="A10093" t="str">
        <f t="shared" si="158"/>
        <v/>
      </c>
    </row>
    <row r="10094" spans="1:1" x14ac:dyDescent="0.35">
      <c r="A10094" t="str">
        <f t="shared" si="158"/>
        <v/>
      </c>
    </row>
    <row r="10095" spans="1:1" x14ac:dyDescent="0.35">
      <c r="A10095" t="str">
        <f t="shared" si="158"/>
        <v/>
      </c>
    </row>
    <row r="10096" spans="1:1" x14ac:dyDescent="0.35">
      <c r="A10096" t="str">
        <f t="shared" si="158"/>
        <v/>
      </c>
    </row>
    <row r="10097" spans="1:1" x14ac:dyDescent="0.35">
      <c r="A10097" t="str">
        <f t="shared" si="158"/>
        <v/>
      </c>
    </row>
    <row r="10098" spans="1:1" x14ac:dyDescent="0.35">
      <c r="A10098" t="str">
        <f t="shared" si="158"/>
        <v/>
      </c>
    </row>
    <row r="10099" spans="1:1" x14ac:dyDescent="0.35">
      <c r="A10099" t="str">
        <f t="shared" si="158"/>
        <v/>
      </c>
    </row>
    <row r="10100" spans="1:1" x14ac:dyDescent="0.35">
      <c r="A10100" t="str">
        <f t="shared" si="158"/>
        <v/>
      </c>
    </row>
    <row r="10101" spans="1:1" x14ac:dyDescent="0.35">
      <c r="A10101" t="str">
        <f t="shared" si="158"/>
        <v/>
      </c>
    </row>
    <row r="10102" spans="1:1" x14ac:dyDescent="0.35">
      <c r="A10102" t="str">
        <f t="shared" si="158"/>
        <v/>
      </c>
    </row>
    <row r="10103" spans="1:1" x14ac:dyDescent="0.35">
      <c r="A10103" t="str">
        <f t="shared" si="158"/>
        <v/>
      </c>
    </row>
    <row r="10104" spans="1:1" x14ac:dyDescent="0.35">
      <c r="A10104" t="str">
        <f t="shared" si="158"/>
        <v/>
      </c>
    </row>
    <row r="10105" spans="1:1" x14ac:dyDescent="0.35">
      <c r="A10105" t="str">
        <f t="shared" si="158"/>
        <v/>
      </c>
    </row>
    <row r="10106" spans="1:1" x14ac:dyDescent="0.35">
      <c r="A10106" t="str">
        <f t="shared" si="158"/>
        <v/>
      </c>
    </row>
    <row r="10107" spans="1:1" x14ac:dyDescent="0.35">
      <c r="A10107" t="str">
        <f t="shared" si="158"/>
        <v/>
      </c>
    </row>
    <row r="10108" spans="1:1" x14ac:dyDescent="0.35">
      <c r="A10108" t="str">
        <f t="shared" si="158"/>
        <v/>
      </c>
    </row>
    <row r="10109" spans="1:1" x14ac:dyDescent="0.35">
      <c r="A10109" t="str">
        <f t="shared" si="158"/>
        <v/>
      </c>
    </row>
    <row r="10110" spans="1:1" x14ac:dyDescent="0.35">
      <c r="A10110" t="str">
        <f t="shared" si="158"/>
        <v/>
      </c>
    </row>
    <row r="10111" spans="1:1" x14ac:dyDescent="0.35">
      <c r="A10111" t="str">
        <f t="shared" si="158"/>
        <v/>
      </c>
    </row>
    <row r="10112" spans="1:1" x14ac:dyDescent="0.35">
      <c r="A10112" t="str">
        <f t="shared" si="158"/>
        <v/>
      </c>
    </row>
    <row r="10113" spans="1:1" x14ac:dyDescent="0.35">
      <c r="A10113" t="str">
        <f t="shared" si="158"/>
        <v/>
      </c>
    </row>
    <row r="10114" spans="1:1" x14ac:dyDescent="0.35">
      <c r="A10114" t="str">
        <f t="shared" si="158"/>
        <v/>
      </c>
    </row>
    <row r="10115" spans="1:1" x14ac:dyDescent="0.35">
      <c r="A10115" t="str">
        <f t="shared" si="158"/>
        <v/>
      </c>
    </row>
    <row r="10116" spans="1:1" x14ac:dyDescent="0.35">
      <c r="A10116" t="str">
        <f t="shared" si="158"/>
        <v/>
      </c>
    </row>
    <row r="10117" spans="1:1" x14ac:dyDescent="0.35">
      <c r="A10117" t="str">
        <f t="shared" si="158"/>
        <v/>
      </c>
    </row>
    <row r="10118" spans="1:1" x14ac:dyDescent="0.35">
      <c r="A10118" t="str">
        <f t="shared" si="158"/>
        <v/>
      </c>
    </row>
    <row r="10119" spans="1:1" x14ac:dyDescent="0.35">
      <c r="A10119" t="str">
        <f t="shared" si="158"/>
        <v/>
      </c>
    </row>
    <row r="10120" spans="1:1" x14ac:dyDescent="0.35">
      <c r="A10120" t="str">
        <f t="shared" si="158"/>
        <v/>
      </c>
    </row>
    <row r="10121" spans="1:1" x14ac:dyDescent="0.35">
      <c r="A10121" t="str">
        <f t="shared" si="158"/>
        <v/>
      </c>
    </row>
    <row r="10122" spans="1:1" x14ac:dyDescent="0.35">
      <c r="A10122" t="str">
        <f t="shared" si="158"/>
        <v/>
      </c>
    </row>
    <row r="10123" spans="1:1" x14ac:dyDescent="0.35">
      <c r="A10123" t="str">
        <f t="shared" si="158"/>
        <v/>
      </c>
    </row>
    <row r="10124" spans="1:1" x14ac:dyDescent="0.35">
      <c r="A10124" t="str">
        <f t="shared" si="158"/>
        <v/>
      </c>
    </row>
    <row r="10125" spans="1:1" x14ac:dyDescent="0.35">
      <c r="A10125" t="str">
        <f t="shared" si="158"/>
        <v/>
      </c>
    </row>
    <row r="10126" spans="1:1" x14ac:dyDescent="0.35">
      <c r="A10126" t="str">
        <f t="shared" si="158"/>
        <v/>
      </c>
    </row>
    <row r="10127" spans="1:1" x14ac:dyDescent="0.35">
      <c r="A10127" t="str">
        <f t="shared" si="158"/>
        <v/>
      </c>
    </row>
    <row r="10128" spans="1:1" x14ac:dyDescent="0.35">
      <c r="A10128" t="str">
        <f t="shared" si="158"/>
        <v/>
      </c>
    </row>
    <row r="10129" spans="1:1" x14ac:dyDescent="0.35">
      <c r="A10129" t="str">
        <f t="shared" si="158"/>
        <v/>
      </c>
    </row>
    <row r="10130" spans="1:1" x14ac:dyDescent="0.35">
      <c r="A10130" t="str">
        <f t="shared" si="158"/>
        <v/>
      </c>
    </row>
    <row r="10131" spans="1:1" x14ac:dyDescent="0.35">
      <c r="A10131" t="str">
        <f t="shared" ref="A10131:A10194" si="159">CONCATENATE(B10131,C10131,D10131,E10131)</f>
        <v/>
      </c>
    </row>
    <row r="10132" spans="1:1" x14ac:dyDescent="0.35">
      <c r="A10132" t="str">
        <f t="shared" si="159"/>
        <v/>
      </c>
    </row>
    <row r="10133" spans="1:1" x14ac:dyDescent="0.35">
      <c r="A10133" t="str">
        <f t="shared" si="159"/>
        <v/>
      </c>
    </row>
    <row r="10134" spans="1:1" x14ac:dyDescent="0.35">
      <c r="A10134" t="str">
        <f t="shared" si="159"/>
        <v/>
      </c>
    </row>
    <row r="10135" spans="1:1" x14ac:dyDescent="0.35">
      <c r="A10135" t="str">
        <f t="shared" si="159"/>
        <v/>
      </c>
    </row>
    <row r="10136" spans="1:1" x14ac:dyDescent="0.35">
      <c r="A10136" t="str">
        <f t="shared" si="159"/>
        <v/>
      </c>
    </row>
    <row r="10137" spans="1:1" x14ac:dyDescent="0.35">
      <c r="A10137" t="str">
        <f t="shared" si="159"/>
        <v/>
      </c>
    </row>
    <row r="10138" spans="1:1" x14ac:dyDescent="0.35">
      <c r="A10138" t="str">
        <f t="shared" si="159"/>
        <v/>
      </c>
    </row>
    <row r="10139" spans="1:1" x14ac:dyDescent="0.35">
      <c r="A10139" t="str">
        <f t="shared" si="159"/>
        <v/>
      </c>
    </row>
    <row r="10140" spans="1:1" x14ac:dyDescent="0.35">
      <c r="A10140" t="str">
        <f t="shared" si="159"/>
        <v/>
      </c>
    </row>
    <row r="10141" spans="1:1" x14ac:dyDescent="0.35">
      <c r="A10141" t="str">
        <f t="shared" si="159"/>
        <v/>
      </c>
    </row>
    <row r="10142" spans="1:1" x14ac:dyDescent="0.35">
      <c r="A10142" t="str">
        <f t="shared" si="159"/>
        <v/>
      </c>
    </row>
    <row r="10143" spans="1:1" x14ac:dyDescent="0.35">
      <c r="A10143" t="str">
        <f t="shared" si="159"/>
        <v/>
      </c>
    </row>
    <row r="10144" spans="1:1" x14ac:dyDescent="0.35">
      <c r="A10144" t="str">
        <f t="shared" si="159"/>
        <v/>
      </c>
    </row>
    <row r="10145" spans="1:1" x14ac:dyDescent="0.35">
      <c r="A10145" t="str">
        <f t="shared" si="159"/>
        <v/>
      </c>
    </row>
    <row r="10146" spans="1:1" x14ac:dyDescent="0.35">
      <c r="A10146" t="str">
        <f t="shared" si="159"/>
        <v/>
      </c>
    </row>
    <row r="10147" spans="1:1" x14ac:dyDescent="0.35">
      <c r="A10147" t="str">
        <f t="shared" si="159"/>
        <v/>
      </c>
    </row>
    <row r="10148" spans="1:1" x14ac:dyDescent="0.35">
      <c r="A10148" t="str">
        <f t="shared" si="159"/>
        <v/>
      </c>
    </row>
    <row r="10149" spans="1:1" x14ac:dyDescent="0.35">
      <c r="A10149" t="str">
        <f t="shared" si="159"/>
        <v/>
      </c>
    </row>
    <row r="10150" spans="1:1" x14ac:dyDescent="0.35">
      <c r="A10150" t="str">
        <f t="shared" si="159"/>
        <v/>
      </c>
    </row>
    <row r="10151" spans="1:1" x14ac:dyDescent="0.35">
      <c r="A10151" t="str">
        <f t="shared" si="159"/>
        <v/>
      </c>
    </row>
    <row r="10152" spans="1:1" x14ac:dyDescent="0.35">
      <c r="A10152" t="str">
        <f t="shared" si="159"/>
        <v/>
      </c>
    </row>
    <row r="10153" spans="1:1" x14ac:dyDescent="0.35">
      <c r="A10153" t="str">
        <f t="shared" si="159"/>
        <v/>
      </c>
    </row>
    <row r="10154" spans="1:1" x14ac:dyDescent="0.35">
      <c r="A10154" t="str">
        <f t="shared" si="159"/>
        <v/>
      </c>
    </row>
    <row r="10155" spans="1:1" x14ac:dyDescent="0.35">
      <c r="A10155" t="str">
        <f t="shared" si="159"/>
        <v/>
      </c>
    </row>
    <row r="10156" spans="1:1" x14ac:dyDescent="0.35">
      <c r="A10156" t="str">
        <f t="shared" si="159"/>
        <v/>
      </c>
    </row>
    <row r="10157" spans="1:1" x14ac:dyDescent="0.35">
      <c r="A10157" t="str">
        <f t="shared" si="159"/>
        <v/>
      </c>
    </row>
    <row r="10158" spans="1:1" x14ac:dyDescent="0.35">
      <c r="A10158" t="str">
        <f t="shared" si="159"/>
        <v/>
      </c>
    </row>
    <row r="10159" spans="1:1" x14ac:dyDescent="0.35">
      <c r="A10159" t="str">
        <f t="shared" si="159"/>
        <v/>
      </c>
    </row>
    <row r="10160" spans="1:1" x14ac:dyDescent="0.35">
      <c r="A10160" t="str">
        <f t="shared" si="159"/>
        <v/>
      </c>
    </row>
    <row r="10161" spans="1:1" x14ac:dyDescent="0.35">
      <c r="A10161" t="str">
        <f t="shared" si="159"/>
        <v/>
      </c>
    </row>
    <row r="10162" spans="1:1" x14ac:dyDescent="0.35">
      <c r="A10162" t="str">
        <f t="shared" si="159"/>
        <v/>
      </c>
    </row>
    <row r="10163" spans="1:1" x14ac:dyDescent="0.35">
      <c r="A10163" t="str">
        <f t="shared" si="159"/>
        <v/>
      </c>
    </row>
    <row r="10164" spans="1:1" x14ac:dyDescent="0.35">
      <c r="A10164" t="str">
        <f t="shared" si="159"/>
        <v/>
      </c>
    </row>
    <row r="10165" spans="1:1" x14ac:dyDescent="0.35">
      <c r="A10165" t="str">
        <f t="shared" si="159"/>
        <v/>
      </c>
    </row>
    <row r="10166" spans="1:1" x14ac:dyDescent="0.35">
      <c r="A10166" t="str">
        <f t="shared" si="159"/>
        <v/>
      </c>
    </row>
    <row r="10167" spans="1:1" x14ac:dyDescent="0.35">
      <c r="A10167" t="str">
        <f t="shared" si="159"/>
        <v/>
      </c>
    </row>
    <row r="10168" spans="1:1" x14ac:dyDescent="0.35">
      <c r="A10168" t="str">
        <f t="shared" si="159"/>
        <v/>
      </c>
    </row>
    <row r="10169" spans="1:1" x14ac:dyDescent="0.35">
      <c r="A10169" t="str">
        <f t="shared" si="159"/>
        <v/>
      </c>
    </row>
    <row r="10170" spans="1:1" x14ac:dyDescent="0.35">
      <c r="A10170" t="str">
        <f t="shared" si="159"/>
        <v/>
      </c>
    </row>
    <row r="10171" spans="1:1" x14ac:dyDescent="0.35">
      <c r="A10171" t="str">
        <f t="shared" si="159"/>
        <v/>
      </c>
    </row>
    <row r="10172" spans="1:1" x14ac:dyDescent="0.35">
      <c r="A10172" t="str">
        <f t="shared" si="159"/>
        <v/>
      </c>
    </row>
    <row r="10173" spans="1:1" x14ac:dyDescent="0.35">
      <c r="A10173" t="str">
        <f t="shared" si="159"/>
        <v/>
      </c>
    </row>
    <row r="10174" spans="1:1" x14ac:dyDescent="0.35">
      <c r="A10174" t="str">
        <f t="shared" si="159"/>
        <v/>
      </c>
    </row>
    <row r="10175" spans="1:1" x14ac:dyDescent="0.35">
      <c r="A10175" t="str">
        <f t="shared" si="159"/>
        <v/>
      </c>
    </row>
    <row r="10176" spans="1:1" x14ac:dyDescent="0.35">
      <c r="A10176" t="str">
        <f t="shared" si="159"/>
        <v/>
      </c>
    </row>
    <row r="10177" spans="1:1" x14ac:dyDescent="0.35">
      <c r="A10177" t="str">
        <f t="shared" si="159"/>
        <v/>
      </c>
    </row>
    <row r="10178" spans="1:1" x14ac:dyDescent="0.35">
      <c r="A10178" t="str">
        <f t="shared" si="159"/>
        <v/>
      </c>
    </row>
    <row r="10179" spans="1:1" x14ac:dyDescent="0.35">
      <c r="A10179" t="str">
        <f t="shared" si="159"/>
        <v/>
      </c>
    </row>
    <row r="10180" spans="1:1" x14ac:dyDescent="0.35">
      <c r="A10180" t="str">
        <f t="shared" si="159"/>
        <v/>
      </c>
    </row>
    <row r="10181" spans="1:1" x14ac:dyDescent="0.35">
      <c r="A10181" t="str">
        <f t="shared" si="159"/>
        <v/>
      </c>
    </row>
    <row r="10182" spans="1:1" x14ac:dyDescent="0.35">
      <c r="A10182" t="str">
        <f t="shared" si="159"/>
        <v/>
      </c>
    </row>
    <row r="10183" spans="1:1" x14ac:dyDescent="0.35">
      <c r="A10183" t="str">
        <f t="shared" si="159"/>
        <v/>
      </c>
    </row>
    <row r="10184" spans="1:1" x14ac:dyDescent="0.35">
      <c r="A10184" t="str">
        <f t="shared" si="159"/>
        <v/>
      </c>
    </row>
    <row r="10185" spans="1:1" x14ac:dyDescent="0.35">
      <c r="A10185" t="str">
        <f t="shared" si="159"/>
        <v/>
      </c>
    </row>
    <row r="10186" spans="1:1" x14ac:dyDescent="0.35">
      <c r="A10186" t="str">
        <f t="shared" si="159"/>
        <v/>
      </c>
    </row>
    <row r="10187" spans="1:1" x14ac:dyDescent="0.35">
      <c r="A10187" t="str">
        <f t="shared" si="159"/>
        <v/>
      </c>
    </row>
    <row r="10188" spans="1:1" x14ac:dyDescent="0.35">
      <c r="A10188" t="str">
        <f t="shared" si="159"/>
        <v/>
      </c>
    </row>
    <row r="10189" spans="1:1" x14ac:dyDescent="0.35">
      <c r="A10189" t="str">
        <f t="shared" si="159"/>
        <v/>
      </c>
    </row>
    <row r="10190" spans="1:1" x14ac:dyDescent="0.35">
      <c r="A10190" t="str">
        <f t="shared" si="159"/>
        <v/>
      </c>
    </row>
    <row r="10191" spans="1:1" x14ac:dyDescent="0.35">
      <c r="A10191" t="str">
        <f t="shared" si="159"/>
        <v/>
      </c>
    </row>
    <row r="10192" spans="1:1" x14ac:dyDescent="0.35">
      <c r="A10192" t="str">
        <f t="shared" si="159"/>
        <v/>
      </c>
    </row>
    <row r="10193" spans="1:1" x14ac:dyDescent="0.35">
      <c r="A10193" t="str">
        <f t="shared" si="159"/>
        <v/>
      </c>
    </row>
    <row r="10194" spans="1:1" x14ac:dyDescent="0.35">
      <c r="A10194" t="str">
        <f t="shared" si="159"/>
        <v/>
      </c>
    </row>
    <row r="10195" spans="1:1" x14ac:dyDescent="0.35">
      <c r="A10195" t="str">
        <f t="shared" ref="A10195:A10258" si="160">CONCATENATE(B10195,C10195,D10195,E10195)</f>
        <v/>
      </c>
    </row>
    <row r="10196" spans="1:1" x14ac:dyDescent="0.35">
      <c r="A10196" t="str">
        <f t="shared" si="160"/>
        <v/>
      </c>
    </row>
    <row r="10197" spans="1:1" x14ac:dyDescent="0.35">
      <c r="A10197" t="str">
        <f t="shared" si="160"/>
        <v/>
      </c>
    </row>
    <row r="10198" spans="1:1" x14ac:dyDescent="0.35">
      <c r="A10198" t="str">
        <f t="shared" si="160"/>
        <v/>
      </c>
    </row>
    <row r="10199" spans="1:1" x14ac:dyDescent="0.35">
      <c r="A10199" t="str">
        <f t="shared" si="160"/>
        <v/>
      </c>
    </row>
    <row r="10200" spans="1:1" x14ac:dyDescent="0.35">
      <c r="A10200" t="str">
        <f t="shared" si="160"/>
        <v/>
      </c>
    </row>
    <row r="10201" spans="1:1" x14ac:dyDescent="0.35">
      <c r="A10201" t="str">
        <f t="shared" si="160"/>
        <v/>
      </c>
    </row>
    <row r="10202" spans="1:1" x14ac:dyDescent="0.35">
      <c r="A10202" t="str">
        <f t="shared" si="160"/>
        <v/>
      </c>
    </row>
    <row r="10203" spans="1:1" x14ac:dyDescent="0.35">
      <c r="A10203" t="str">
        <f t="shared" si="160"/>
        <v/>
      </c>
    </row>
    <row r="10204" spans="1:1" x14ac:dyDescent="0.35">
      <c r="A10204" t="str">
        <f t="shared" si="160"/>
        <v/>
      </c>
    </row>
    <row r="10205" spans="1:1" x14ac:dyDescent="0.35">
      <c r="A10205" t="str">
        <f t="shared" si="160"/>
        <v/>
      </c>
    </row>
    <row r="10206" spans="1:1" x14ac:dyDescent="0.35">
      <c r="A10206" t="str">
        <f t="shared" si="160"/>
        <v/>
      </c>
    </row>
    <row r="10207" spans="1:1" x14ac:dyDescent="0.35">
      <c r="A10207" t="str">
        <f t="shared" si="160"/>
        <v/>
      </c>
    </row>
    <row r="10208" spans="1:1" x14ac:dyDescent="0.35">
      <c r="A10208" t="str">
        <f t="shared" si="160"/>
        <v/>
      </c>
    </row>
    <row r="10209" spans="1:1" x14ac:dyDescent="0.35">
      <c r="A10209" t="str">
        <f t="shared" si="160"/>
        <v/>
      </c>
    </row>
    <row r="10210" spans="1:1" x14ac:dyDescent="0.35">
      <c r="A10210" t="str">
        <f t="shared" si="160"/>
        <v/>
      </c>
    </row>
    <row r="10211" spans="1:1" x14ac:dyDescent="0.35">
      <c r="A10211" t="str">
        <f t="shared" si="160"/>
        <v/>
      </c>
    </row>
    <row r="10212" spans="1:1" x14ac:dyDescent="0.35">
      <c r="A10212" t="str">
        <f t="shared" si="160"/>
        <v/>
      </c>
    </row>
    <row r="10213" spans="1:1" x14ac:dyDescent="0.35">
      <c r="A10213" t="str">
        <f t="shared" si="160"/>
        <v/>
      </c>
    </row>
    <row r="10214" spans="1:1" x14ac:dyDescent="0.35">
      <c r="A10214" t="str">
        <f t="shared" si="160"/>
        <v/>
      </c>
    </row>
    <row r="10215" spans="1:1" x14ac:dyDescent="0.35">
      <c r="A10215" t="str">
        <f t="shared" si="160"/>
        <v/>
      </c>
    </row>
    <row r="10216" spans="1:1" x14ac:dyDescent="0.35">
      <c r="A10216" t="str">
        <f t="shared" si="160"/>
        <v/>
      </c>
    </row>
    <row r="10217" spans="1:1" x14ac:dyDescent="0.35">
      <c r="A10217" t="str">
        <f t="shared" si="160"/>
        <v/>
      </c>
    </row>
    <row r="10218" spans="1:1" x14ac:dyDescent="0.35">
      <c r="A10218" t="str">
        <f t="shared" si="160"/>
        <v/>
      </c>
    </row>
    <row r="10219" spans="1:1" x14ac:dyDescent="0.35">
      <c r="A10219" t="str">
        <f t="shared" si="160"/>
        <v/>
      </c>
    </row>
    <row r="10220" spans="1:1" x14ac:dyDescent="0.35">
      <c r="A10220" t="str">
        <f t="shared" si="160"/>
        <v/>
      </c>
    </row>
    <row r="10221" spans="1:1" x14ac:dyDescent="0.35">
      <c r="A10221" t="str">
        <f t="shared" si="160"/>
        <v/>
      </c>
    </row>
    <row r="10222" spans="1:1" x14ac:dyDescent="0.35">
      <c r="A10222" t="str">
        <f t="shared" si="160"/>
        <v/>
      </c>
    </row>
    <row r="10223" spans="1:1" x14ac:dyDescent="0.35">
      <c r="A10223" t="str">
        <f t="shared" si="160"/>
        <v/>
      </c>
    </row>
    <row r="10224" spans="1:1" x14ac:dyDescent="0.35">
      <c r="A10224" t="str">
        <f t="shared" si="160"/>
        <v/>
      </c>
    </row>
    <row r="10225" spans="1:1" x14ac:dyDescent="0.35">
      <c r="A10225" t="str">
        <f t="shared" si="160"/>
        <v/>
      </c>
    </row>
    <row r="10226" spans="1:1" x14ac:dyDescent="0.35">
      <c r="A10226" t="str">
        <f t="shared" si="160"/>
        <v/>
      </c>
    </row>
    <row r="10227" spans="1:1" x14ac:dyDescent="0.35">
      <c r="A10227" t="str">
        <f t="shared" si="160"/>
        <v/>
      </c>
    </row>
    <row r="10228" spans="1:1" x14ac:dyDescent="0.35">
      <c r="A10228" t="str">
        <f t="shared" si="160"/>
        <v/>
      </c>
    </row>
    <row r="10229" spans="1:1" x14ac:dyDescent="0.35">
      <c r="A10229" t="str">
        <f t="shared" si="160"/>
        <v/>
      </c>
    </row>
    <row r="10230" spans="1:1" x14ac:dyDescent="0.35">
      <c r="A10230" t="str">
        <f t="shared" si="160"/>
        <v/>
      </c>
    </row>
    <row r="10231" spans="1:1" x14ac:dyDescent="0.35">
      <c r="A10231" t="str">
        <f t="shared" si="160"/>
        <v/>
      </c>
    </row>
    <row r="10232" spans="1:1" x14ac:dyDescent="0.35">
      <c r="A10232" t="str">
        <f t="shared" si="160"/>
        <v/>
      </c>
    </row>
    <row r="10233" spans="1:1" x14ac:dyDescent="0.35">
      <c r="A10233" t="str">
        <f t="shared" si="160"/>
        <v/>
      </c>
    </row>
    <row r="10234" spans="1:1" x14ac:dyDescent="0.35">
      <c r="A10234" t="str">
        <f t="shared" si="160"/>
        <v/>
      </c>
    </row>
    <row r="10235" spans="1:1" x14ac:dyDescent="0.35">
      <c r="A10235" t="str">
        <f t="shared" si="160"/>
        <v/>
      </c>
    </row>
    <row r="10236" spans="1:1" x14ac:dyDescent="0.35">
      <c r="A10236" t="str">
        <f t="shared" si="160"/>
        <v/>
      </c>
    </row>
    <row r="10237" spans="1:1" x14ac:dyDescent="0.35">
      <c r="A10237" t="str">
        <f t="shared" si="160"/>
        <v/>
      </c>
    </row>
    <row r="10238" spans="1:1" x14ac:dyDescent="0.35">
      <c r="A10238" t="str">
        <f t="shared" si="160"/>
        <v/>
      </c>
    </row>
    <row r="10239" spans="1:1" x14ac:dyDescent="0.35">
      <c r="A10239" t="str">
        <f t="shared" si="160"/>
        <v/>
      </c>
    </row>
    <row r="10240" spans="1:1" x14ac:dyDescent="0.35">
      <c r="A10240" t="str">
        <f t="shared" si="160"/>
        <v/>
      </c>
    </row>
    <row r="10241" spans="1:1" x14ac:dyDescent="0.35">
      <c r="A10241" t="str">
        <f t="shared" si="160"/>
        <v/>
      </c>
    </row>
    <row r="10242" spans="1:1" x14ac:dyDescent="0.35">
      <c r="A10242" t="str">
        <f t="shared" si="160"/>
        <v/>
      </c>
    </row>
    <row r="10243" spans="1:1" x14ac:dyDescent="0.35">
      <c r="A10243" t="str">
        <f t="shared" si="160"/>
        <v/>
      </c>
    </row>
    <row r="10244" spans="1:1" x14ac:dyDescent="0.35">
      <c r="A10244" t="str">
        <f t="shared" si="160"/>
        <v/>
      </c>
    </row>
    <row r="10245" spans="1:1" x14ac:dyDescent="0.35">
      <c r="A10245" t="str">
        <f t="shared" si="160"/>
        <v/>
      </c>
    </row>
    <row r="10246" spans="1:1" x14ac:dyDescent="0.35">
      <c r="A10246" t="str">
        <f t="shared" si="160"/>
        <v/>
      </c>
    </row>
    <row r="10247" spans="1:1" x14ac:dyDescent="0.35">
      <c r="A10247" t="str">
        <f t="shared" si="160"/>
        <v/>
      </c>
    </row>
    <row r="10248" spans="1:1" x14ac:dyDescent="0.35">
      <c r="A10248" t="str">
        <f t="shared" si="160"/>
        <v/>
      </c>
    </row>
    <row r="10249" spans="1:1" x14ac:dyDescent="0.35">
      <c r="A10249" t="str">
        <f t="shared" si="160"/>
        <v/>
      </c>
    </row>
    <row r="10250" spans="1:1" x14ac:dyDescent="0.35">
      <c r="A10250" t="str">
        <f t="shared" si="160"/>
        <v/>
      </c>
    </row>
    <row r="10251" spans="1:1" x14ac:dyDescent="0.35">
      <c r="A10251" t="str">
        <f t="shared" si="160"/>
        <v/>
      </c>
    </row>
    <row r="10252" spans="1:1" x14ac:dyDescent="0.35">
      <c r="A10252" t="str">
        <f t="shared" si="160"/>
        <v/>
      </c>
    </row>
    <row r="10253" spans="1:1" x14ac:dyDescent="0.35">
      <c r="A10253" t="str">
        <f t="shared" si="160"/>
        <v/>
      </c>
    </row>
    <row r="10254" spans="1:1" x14ac:dyDescent="0.35">
      <c r="A10254" t="str">
        <f t="shared" si="160"/>
        <v/>
      </c>
    </row>
    <row r="10255" spans="1:1" x14ac:dyDescent="0.35">
      <c r="A10255" t="str">
        <f t="shared" si="160"/>
        <v/>
      </c>
    </row>
    <row r="10256" spans="1:1" x14ac:dyDescent="0.35">
      <c r="A10256" t="str">
        <f t="shared" si="160"/>
        <v/>
      </c>
    </row>
    <row r="10257" spans="1:1" x14ac:dyDescent="0.35">
      <c r="A10257" t="str">
        <f t="shared" si="160"/>
        <v/>
      </c>
    </row>
    <row r="10258" spans="1:1" x14ac:dyDescent="0.35">
      <c r="A10258" t="str">
        <f t="shared" si="160"/>
        <v/>
      </c>
    </row>
    <row r="10259" spans="1:1" x14ac:dyDescent="0.35">
      <c r="A10259" t="str">
        <f t="shared" ref="A10259:A10322" si="161">CONCATENATE(B10259,C10259,D10259,E10259)</f>
        <v/>
      </c>
    </row>
    <row r="10260" spans="1:1" x14ac:dyDescent="0.35">
      <c r="A10260" t="str">
        <f t="shared" si="161"/>
        <v/>
      </c>
    </row>
    <row r="10261" spans="1:1" x14ac:dyDescent="0.35">
      <c r="A10261" t="str">
        <f t="shared" si="161"/>
        <v/>
      </c>
    </row>
    <row r="10262" spans="1:1" x14ac:dyDescent="0.35">
      <c r="A10262" t="str">
        <f t="shared" si="161"/>
        <v/>
      </c>
    </row>
    <row r="10263" spans="1:1" x14ac:dyDescent="0.35">
      <c r="A10263" t="str">
        <f t="shared" si="161"/>
        <v/>
      </c>
    </row>
    <row r="10264" spans="1:1" x14ac:dyDescent="0.35">
      <c r="A10264" t="str">
        <f t="shared" si="161"/>
        <v/>
      </c>
    </row>
    <row r="10265" spans="1:1" x14ac:dyDescent="0.35">
      <c r="A10265" t="str">
        <f t="shared" si="161"/>
        <v/>
      </c>
    </row>
    <row r="10266" spans="1:1" x14ac:dyDescent="0.35">
      <c r="A10266" t="str">
        <f t="shared" si="161"/>
        <v/>
      </c>
    </row>
    <row r="10267" spans="1:1" x14ac:dyDescent="0.35">
      <c r="A10267" t="str">
        <f t="shared" si="161"/>
        <v/>
      </c>
    </row>
    <row r="10268" spans="1:1" x14ac:dyDescent="0.35">
      <c r="A10268" t="str">
        <f t="shared" si="161"/>
        <v/>
      </c>
    </row>
    <row r="10269" spans="1:1" x14ac:dyDescent="0.35">
      <c r="A10269" t="str">
        <f t="shared" si="161"/>
        <v/>
      </c>
    </row>
    <row r="10270" spans="1:1" x14ac:dyDescent="0.35">
      <c r="A10270" t="str">
        <f t="shared" si="161"/>
        <v/>
      </c>
    </row>
    <row r="10271" spans="1:1" x14ac:dyDescent="0.35">
      <c r="A10271" t="str">
        <f t="shared" si="161"/>
        <v/>
      </c>
    </row>
    <row r="10272" spans="1:1" x14ac:dyDescent="0.35">
      <c r="A10272" t="str">
        <f t="shared" si="161"/>
        <v/>
      </c>
    </row>
    <row r="10273" spans="1:1" x14ac:dyDescent="0.35">
      <c r="A10273" t="str">
        <f t="shared" si="161"/>
        <v/>
      </c>
    </row>
    <row r="10274" spans="1:1" x14ac:dyDescent="0.35">
      <c r="A10274" t="str">
        <f t="shared" si="161"/>
        <v/>
      </c>
    </row>
    <row r="10275" spans="1:1" x14ac:dyDescent="0.35">
      <c r="A10275" t="str">
        <f t="shared" si="161"/>
        <v/>
      </c>
    </row>
    <row r="10276" spans="1:1" x14ac:dyDescent="0.35">
      <c r="A10276" t="str">
        <f t="shared" si="161"/>
        <v/>
      </c>
    </row>
    <row r="10277" spans="1:1" x14ac:dyDescent="0.35">
      <c r="A10277" t="str">
        <f t="shared" si="161"/>
        <v/>
      </c>
    </row>
    <row r="10278" spans="1:1" x14ac:dyDescent="0.35">
      <c r="A10278" t="str">
        <f t="shared" si="161"/>
        <v/>
      </c>
    </row>
    <row r="10279" spans="1:1" x14ac:dyDescent="0.35">
      <c r="A10279" t="str">
        <f t="shared" si="161"/>
        <v/>
      </c>
    </row>
    <row r="10280" spans="1:1" x14ac:dyDescent="0.35">
      <c r="A10280" t="str">
        <f t="shared" si="161"/>
        <v/>
      </c>
    </row>
    <row r="10281" spans="1:1" x14ac:dyDescent="0.35">
      <c r="A10281" t="str">
        <f t="shared" si="161"/>
        <v/>
      </c>
    </row>
    <row r="10282" spans="1:1" x14ac:dyDescent="0.35">
      <c r="A10282" t="str">
        <f t="shared" si="161"/>
        <v/>
      </c>
    </row>
    <row r="10283" spans="1:1" x14ac:dyDescent="0.35">
      <c r="A10283" t="str">
        <f t="shared" si="161"/>
        <v/>
      </c>
    </row>
    <row r="10284" spans="1:1" x14ac:dyDescent="0.35">
      <c r="A10284" t="str">
        <f t="shared" si="161"/>
        <v/>
      </c>
    </row>
    <row r="10285" spans="1:1" x14ac:dyDescent="0.35">
      <c r="A10285" t="str">
        <f t="shared" si="161"/>
        <v/>
      </c>
    </row>
    <row r="10286" spans="1:1" x14ac:dyDescent="0.35">
      <c r="A10286" t="str">
        <f t="shared" si="161"/>
        <v/>
      </c>
    </row>
    <row r="10287" spans="1:1" x14ac:dyDescent="0.35">
      <c r="A10287" t="str">
        <f t="shared" si="161"/>
        <v/>
      </c>
    </row>
    <row r="10288" spans="1:1" x14ac:dyDescent="0.35">
      <c r="A10288" t="str">
        <f t="shared" si="161"/>
        <v/>
      </c>
    </row>
    <row r="10289" spans="1:1" x14ac:dyDescent="0.35">
      <c r="A10289" t="str">
        <f t="shared" si="161"/>
        <v/>
      </c>
    </row>
    <row r="10290" spans="1:1" x14ac:dyDescent="0.35">
      <c r="A10290" t="str">
        <f t="shared" si="161"/>
        <v/>
      </c>
    </row>
    <row r="10291" spans="1:1" x14ac:dyDescent="0.35">
      <c r="A10291" t="str">
        <f t="shared" si="161"/>
        <v/>
      </c>
    </row>
    <row r="10292" spans="1:1" x14ac:dyDescent="0.35">
      <c r="A10292" t="str">
        <f t="shared" si="161"/>
        <v/>
      </c>
    </row>
    <row r="10293" spans="1:1" x14ac:dyDescent="0.35">
      <c r="A10293" t="str">
        <f t="shared" si="161"/>
        <v/>
      </c>
    </row>
    <row r="10294" spans="1:1" x14ac:dyDescent="0.35">
      <c r="A10294" t="str">
        <f t="shared" si="161"/>
        <v/>
      </c>
    </row>
    <row r="10295" spans="1:1" x14ac:dyDescent="0.35">
      <c r="A10295" t="str">
        <f t="shared" si="161"/>
        <v/>
      </c>
    </row>
    <row r="10296" spans="1:1" x14ac:dyDescent="0.35">
      <c r="A10296" t="str">
        <f t="shared" si="161"/>
        <v/>
      </c>
    </row>
    <row r="10297" spans="1:1" x14ac:dyDescent="0.35">
      <c r="A10297" t="str">
        <f t="shared" si="161"/>
        <v/>
      </c>
    </row>
    <row r="10298" spans="1:1" x14ac:dyDescent="0.35">
      <c r="A10298" t="str">
        <f t="shared" si="161"/>
        <v/>
      </c>
    </row>
    <row r="10299" spans="1:1" x14ac:dyDescent="0.35">
      <c r="A10299" t="str">
        <f t="shared" si="161"/>
        <v/>
      </c>
    </row>
    <row r="10300" spans="1:1" x14ac:dyDescent="0.35">
      <c r="A10300" t="str">
        <f t="shared" si="161"/>
        <v/>
      </c>
    </row>
    <row r="10301" spans="1:1" x14ac:dyDescent="0.35">
      <c r="A10301" t="str">
        <f t="shared" si="161"/>
        <v/>
      </c>
    </row>
    <row r="10302" spans="1:1" x14ac:dyDescent="0.35">
      <c r="A10302" t="str">
        <f t="shared" si="161"/>
        <v/>
      </c>
    </row>
    <row r="10303" spans="1:1" x14ac:dyDescent="0.35">
      <c r="A10303" t="str">
        <f t="shared" si="161"/>
        <v/>
      </c>
    </row>
    <row r="10304" spans="1:1" x14ac:dyDescent="0.35">
      <c r="A10304" t="str">
        <f t="shared" si="161"/>
        <v/>
      </c>
    </row>
    <row r="10305" spans="1:1" x14ac:dyDescent="0.35">
      <c r="A10305" t="str">
        <f t="shared" si="161"/>
        <v/>
      </c>
    </row>
    <row r="10306" spans="1:1" x14ac:dyDescent="0.35">
      <c r="A10306" t="str">
        <f t="shared" si="161"/>
        <v/>
      </c>
    </row>
    <row r="10307" spans="1:1" x14ac:dyDescent="0.35">
      <c r="A10307" t="str">
        <f t="shared" si="161"/>
        <v/>
      </c>
    </row>
    <row r="10308" spans="1:1" x14ac:dyDescent="0.35">
      <c r="A10308" t="str">
        <f t="shared" si="161"/>
        <v/>
      </c>
    </row>
    <row r="10309" spans="1:1" x14ac:dyDescent="0.35">
      <c r="A10309" t="str">
        <f t="shared" si="161"/>
        <v/>
      </c>
    </row>
    <row r="10310" spans="1:1" x14ac:dyDescent="0.35">
      <c r="A10310" t="str">
        <f t="shared" si="161"/>
        <v/>
      </c>
    </row>
    <row r="10311" spans="1:1" x14ac:dyDescent="0.35">
      <c r="A10311" t="str">
        <f t="shared" si="161"/>
        <v/>
      </c>
    </row>
    <row r="10312" spans="1:1" x14ac:dyDescent="0.35">
      <c r="A10312" t="str">
        <f t="shared" si="161"/>
        <v/>
      </c>
    </row>
    <row r="10313" spans="1:1" x14ac:dyDescent="0.35">
      <c r="A10313" t="str">
        <f t="shared" si="161"/>
        <v/>
      </c>
    </row>
    <row r="10314" spans="1:1" x14ac:dyDescent="0.35">
      <c r="A10314" t="str">
        <f t="shared" si="161"/>
        <v/>
      </c>
    </row>
    <row r="10315" spans="1:1" x14ac:dyDescent="0.35">
      <c r="A10315" t="str">
        <f t="shared" si="161"/>
        <v/>
      </c>
    </row>
    <row r="10316" spans="1:1" x14ac:dyDescent="0.35">
      <c r="A10316" t="str">
        <f t="shared" si="161"/>
        <v/>
      </c>
    </row>
    <row r="10317" spans="1:1" x14ac:dyDescent="0.35">
      <c r="A10317" t="str">
        <f t="shared" si="161"/>
        <v/>
      </c>
    </row>
    <row r="10318" spans="1:1" x14ac:dyDescent="0.35">
      <c r="A10318" t="str">
        <f t="shared" si="161"/>
        <v/>
      </c>
    </row>
    <row r="10319" spans="1:1" x14ac:dyDescent="0.35">
      <c r="A10319" t="str">
        <f t="shared" si="161"/>
        <v/>
      </c>
    </row>
    <row r="10320" spans="1:1" x14ac:dyDescent="0.35">
      <c r="A10320" t="str">
        <f t="shared" si="161"/>
        <v/>
      </c>
    </row>
    <row r="10321" spans="1:1" x14ac:dyDescent="0.35">
      <c r="A10321" t="str">
        <f t="shared" si="161"/>
        <v/>
      </c>
    </row>
    <row r="10322" spans="1:1" x14ac:dyDescent="0.35">
      <c r="A10322" t="str">
        <f t="shared" si="161"/>
        <v/>
      </c>
    </row>
    <row r="10323" spans="1:1" x14ac:dyDescent="0.35">
      <c r="A10323" t="str">
        <f t="shared" ref="A10323:A10386" si="162">CONCATENATE(B10323,C10323,D10323,E10323)</f>
        <v/>
      </c>
    </row>
    <row r="10324" spans="1:1" x14ac:dyDescent="0.35">
      <c r="A10324" t="str">
        <f t="shared" si="162"/>
        <v/>
      </c>
    </row>
    <row r="10325" spans="1:1" x14ac:dyDescent="0.35">
      <c r="A10325" t="str">
        <f t="shared" si="162"/>
        <v/>
      </c>
    </row>
    <row r="10326" spans="1:1" x14ac:dyDescent="0.35">
      <c r="A10326" t="str">
        <f t="shared" si="162"/>
        <v/>
      </c>
    </row>
    <row r="10327" spans="1:1" x14ac:dyDescent="0.35">
      <c r="A10327" t="str">
        <f t="shared" si="162"/>
        <v/>
      </c>
    </row>
    <row r="10328" spans="1:1" x14ac:dyDescent="0.35">
      <c r="A10328" t="str">
        <f t="shared" si="162"/>
        <v/>
      </c>
    </row>
    <row r="10329" spans="1:1" x14ac:dyDescent="0.35">
      <c r="A10329" t="str">
        <f t="shared" si="162"/>
        <v/>
      </c>
    </row>
    <row r="10330" spans="1:1" x14ac:dyDescent="0.35">
      <c r="A10330" t="str">
        <f t="shared" si="162"/>
        <v/>
      </c>
    </row>
    <row r="10331" spans="1:1" x14ac:dyDescent="0.35">
      <c r="A10331" t="str">
        <f t="shared" si="162"/>
        <v/>
      </c>
    </row>
    <row r="10332" spans="1:1" x14ac:dyDescent="0.35">
      <c r="A10332" t="str">
        <f t="shared" si="162"/>
        <v/>
      </c>
    </row>
    <row r="10333" spans="1:1" x14ac:dyDescent="0.35">
      <c r="A10333" t="str">
        <f t="shared" si="162"/>
        <v/>
      </c>
    </row>
    <row r="10334" spans="1:1" x14ac:dyDescent="0.35">
      <c r="A10334" t="str">
        <f t="shared" si="162"/>
        <v/>
      </c>
    </row>
    <row r="10335" spans="1:1" x14ac:dyDescent="0.35">
      <c r="A10335" t="str">
        <f t="shared" si="162"/>
        <v/>
      </c>
    </row>
    <row r="10336" spans="1:1" x14ac:dyDescent="0.35">
      <c r="A10336" t="str">
        <f t="shared" si="162"/>
        <v/>
      </c>
    </row>
    <row r="10337" spans="1:1" x14ac:dyDescent="0.35">
      <c r="A10337" t="str">
        <f t="shared" si="162"/>
        <v/>
      </c>
    </row>
    <row r="10338" spans="1:1" x14ac:dyDescent="0.35">
      <c r="A10338" t="str">
        <f t="shared" si="162"/>
        <v/>
      </c>
    </row>
    <row r="10339" spans="1:1" x14ac:dyDescent="0.35">
      <c r="A10339" t="str">
        <f t="shared" si="162"/>
        <v/>
      </c>
    </row>
    <row r="10340" spans="1:1" x14ac:dyDescent="0.35">
      <c r="A10340" t="str">
        <f t="shared" si="162"/>
        <v/>
      </c>
    </row>
    <row r="10341" spans="1:1" x14ac:dyDescent="0.35">
      <c r="A10341" t="str">
        <f t="shared" si="162"/>
        <v/>
      </c>
    </row>
    <row r="10342" spans="1:1" x14ac:dyDescent="0.35">
      <c r="A10342" t="str">
        <f t="shared" si="162"/>
        <v/>
      </c>
    </row>
    <row r="10343" spans="1:1" x14ac:dyDescent="0.35">
      <c r="A10343" t="str">
        <f t="shared" si="162"/>
        <v/>
      </c>
    </row>
    <row r="10344" spans="1:1" x14ac:dyDescent="0.35">
      <c r="A10344" t="str">
        <f t="shared" si="162"/>
        <v/>
      </c>
    </row>
    <row r="10345" spans="1:1" x14ac:dyDescent="0.35">
      <c r="A10345" t="str">
        <f t="shared" si="162"/>
        <v/>
      </c>
    </row>
    <row r="10346" spans="1:1" x14ac:dyDescent="0.35">
      <c r="A10346" t="str">
        <f t="shared" si="162"/>
        <v/>
      </c>
    </row>
    <row r="10347" spans="1:1" x14ac:dyDescent="0.35">
      <c r="A10347" t="str">
        <f t="shared" si="162"/>
        <v/>
      </c>
    </row>
    <row r="10348" spans="1:1" x14ac:dyDescent="0.35">
      <c r="A10348" t="str">
        <f t="shared" si="162"/>
        <v/>
      </c>
    </row>
    <row r="10349" spans="1:1" x14ac:dyDescent="0.35">
      <c r="A10349" t="str">
        <f t="shared" si="162"/>
        <v/>
      </c>
    </row>
    <row r="10350" spans="1:1" x14ac:dyDescent="0.35">
      <c r="A10350" t="str">
        <f t="shared" si="162"/>
        <v/>
      </c>
    </row>
    <row r="10351" spans="1:1" x14ac:dyDescent="0.35">
      <c r="A10351" t="str">
        <f t="shared" si="162"/>
        <v/>
      </c>
    </row>
    <row r="10352" spans="1:1" x14ac:dyDescent="0.35">
      <c r="A10352" t="str">
        <f t="shared" si="162"/>
        <v/>
      </c>
    </row>
    <row r="10353" spans="1:1" x14ac:dyDescent="0.35">
      <c r="A10353" t="str">
        <f t="shared" si="162"/>
        <v/>
      </c>
    </row>
    <row r="10354" spans="1:1" x14ac:dyDescent="0.35">
      <c r="A10354" t="str">
        <f t="shared" si="162"/>
        <v/>
      </c>
    </row>
    <row r="10355" spans="1:1" x14ac:dyDescent="0.35">
      <c r="A10355" t="str">
        <f t="shared" si="162"/>
        <v/>
      </c>
    </row>
    <row r="10356" spans="1:1" x14ac:dyDescent="0.35">
      <c r="A10356" t="str">
        <f t="shared" si="162"/>
        <v/>
      </c>
    </row>
    <row r="10357" spans="1:1" x14ac:dyDescent="0.35">
      <c r="A10357" t="str">
        <f t="shared" si="162"/>
        <v/>
      </c>
    </row>
    <row r="10358" spans="1:1" x14ac:dyDescent="0.35">
      <c r="A10358" t="str">
        <f t="shared" si="162"/>
        <v/>
      </c>
    </row>
    <row r="10359" spans="1:1" x14ac:dyDescent="0.35">
      <c r="A10359" t="str">
        <f t="shared" si="162"/>
        <v/>
      </c>
    </row>
    <row r="10360" spans="1:1" x14ac:dyDescent="0.35">
      <c r="A10360" t="str">
        <f t="shared" si="162"/>
        <v/>
      </c>
    </row>
    <row r="10361" spans="1:1" x14ac:dyDescent="0.35">
      <c r="A10361" t="str">
        <f t="shared" si="162"/>
        <v/>
      </c>
    </row>
    <row r="10362" spans="1:1" x14ac:dyDescent="0.35">
      <c r="A10362" t="str">
        <f t="shared" si="162"/>
        <v/>
      </c>
    </row>
    <row r="10363" spans="1:1" x14ac:dyDescent="0.35">
      <c r="A10363" t="str">
        <f t="shared" si="162"/>
        <v/>
      </c>
    </row>
    <row r="10364" spans="1:1" x14ac:dyDescent="0.35">
      <c r="A10364" t="str">
        <f t="shared" si="162"/>
        <v/>
      </c>
    </row>
    <row r="10365" spans="1:1" x14ac:dyDescent="0.35">
      <c r="A10365" t="str">
        <f t="shared" si="162"/>
        <v/>
      </c>
    </row>
    <row r="10366" spans="1:1" x14ac:dyDescent="0.35">
      <c r="A10366" t="str">
        <f t="shared" si="162"/>
        <v/>
      </c>
    </row>
    <row r="10367" spans="1:1" x14ac:dyDescent="0.35">
      <c r="A10367" t="str">
        <f t="shared" si="162"/>
        <v/>
      </c>
    </row>
    <row r="10368" spans="1:1" x14ac:dyDescent="0.35">
      <c r="A10368" t="str">
        <f t="shared" si="162"/>
        <v/>
      </c>
    </row>
    <row r="10369" spans="1:1" x14ac:dyDescent="0.35">
      <c r="A10369" t="str">
        <f t="shared" si="162"/>
        <v/>
      </c>
    </row>
    <row r="10370" spans="1:1" x14ac:dyDescent="0.35">
      <c r="A10370" t="str">
        <f t="shared" si="162"/>
        <v/>
      </c>
    </row>
    <row r="10371" spans="1:1" x14ac:dyDescent="0.35">
      <c r="A10371" t="str">
        <f t="shared" si="162"/>
        <v/>
      </c>
    </row>
    <row r="10372" spans="1:1" x14ac:dyDescent="0.35">
      <c r="A10372" t="str">
        <f t="shared" si="162"/>
        <v/>
      </c>
    </row>
    <row r="10373" spans="1:1" x14ac:dyDescent="0.35">
      <c r="A10373" t="str">
        <f t="shared" si="162"/>
        <v/>
      </c>
    </row>
    <row r="10374" spans="1:1" x14ac:dyDescent="0.35">
      <c r="A10374" t="str">
        <f t="shared" si="162"/>
        <v/>
      </c>
    </row>
    <row r="10375" spans="1:1" x14ac:dyDescent="0.35">
      <c r="A10375" t="str">
        <f t="shared" si="162"/>
        <v/>
      </c>
    </row>
    <row r="10376" spans="1:1" x14ac:dyDescent="0.35">
      <c r="A10376" t="str">
        <f t="shared" si="162"/>
        <v/>
      </c>
    </row>
    <row r="10377" spans="1:1" x14ac:dyDescent="0.35">
      <c r="A10377" t="str">
        <f t="shared" si="162"/>
        <v/>
      </c>
    </row>
    <row r="10378" spans="1:1" x14ac:dyDescent="0.35">
      <c r="A10378" t="str">
        <f t="shared" si="162"/>
        <v/>
      </c>
    </row>
    <row r="10379" spans="1:1" x14ac:dyDescent="0.35">
      <c r="A10379" t="str">
        <f t="shared" si="162"/>
        <v/>
      </c>
    </row>
    <row r="10380" spans="1:1" x14ac:dyDescent="0.35">
      <c r="A10380" t="str">
        <f t="shared" si="162"/>
        <v/>
      </c>
    </row>
    <row r="10381" spans="1:1" x14ac:dyDescent="0.35">
      <c r="A10381" t="str">
        <f t="shared" si="162"/>
        <v/>
      </c>
    </row>
    <row r="10382" spans="1:1" x14ac:dyDescent="0.35">
      <c r="A10382" t="str">
        <f t="shared" si="162"/>
        <v/>
      </c>
    </row>
    <row r="10383" spans="1:1" x14ac:dyDescent="0.35">
      <c r="A10383" t="str">
        <f t="shared" si="162"/>
        <v/>
      </c>
    </row>
    <row r="10384" spans="1:1" x14ac:dyDescent="0.35">
      <c r="A10384" t="str">
        <f t="shared" si="162"/>
        <v/>
      </c>
    </row>
    <row r="10385" spans="1:1" x14ac:dyDescent="0.35">
      <c r="A10385" t="str">
        <f t="shared" si="162"/>
        <v/>
      </c>
    </row>
    <row r="10386" spans="1:1" x14ac:dyDescent="0.35">
      <c r="A10386" t="str">
        <f t="shared" si="162"/>
        <v/>
      </c>
    </row>
    <row r="10387" spans="1:1" x14ac:dyDescent="0.35">
      <c r="A10387" t="str">
        <f t="shared" ref="A10387:A10450" si="163">CONCATENATE(B10387,C10387,D10387,E10387)</f>
        <v/>
      </c>
    </row>
    <row r="10388" spans="1:1" x14ac:dyDescent="0.35">
      <c r="A10388" t="str">
        <f t="shared" si="163"/>
        <v/>
      </c>
    </row>
    <row r="10389" spans="1:1" x14ac:dyDescent="0.35">
      <c r="A10389" t="str">
        <f t="shared" si="163"/>
        <v/>
      </c>
    </row>
    <row r="10390" spans="1:1" x14ac:dyDescent="0.35">
      <c r="A10390" t="str">
        <f t="shared" si="163"/>
        <v/>
      </c>
    </row>
    <row r="10391" spans="1:1" x14ac:dyDescent="0.35">
      <c r="A10391" t="str">
        <f t="shared" si="163"/>
        <v/>
      </c>
    </row>
    <row r="10392" spans="1:1" x14ac:dyDescent="0.35">
      <c r="A10392" t="str">
        <f t="shared" si="163"/>
        <v/>
      </c>
    </row>
    <row r="10393" spans="1:1" x14ac:dyDescent="0.35">
      <c r="A10393" t="str">
        <f t="shared" si="163"/>
        <v/>
      </c>
    </row>
    <row r="10394" spans="1:1" x14ac:dyDescent="0.35">
      <c r="A10394" t="str">
        <f t="shared" si="163"/>
        <v/>
      </c>
    </row>
    <row r="10395" spans="1:1" x14ac:dyDescent="0.35">
      <c r="A10395" t="str">
        <f t="shared" si="163"/>
        <v/>
      </c>
    </row>
    <row r="10396" spans="1:1" x14ac:dyDescent="0.35">
      <c r="A10396" t="str">
        <f t="shared" si="163"/>
        <v/>
      </c>
    </row>
    <row r="10397" spans="1:1" x14ac:dyDescent="0.35">
      <c r="A10397" t="str">
        <f t="shared" si="163"/>
        <v/>
      </c>
    </row>
    <row r="10398" spans="1:1" x14ac:dyDescent="0.35">
      <c r="A10398" t="str">
        <f t="shared" si="163"/>
        <v/>
      </c>
    </row>
    <row r="10399" spans="1:1" x14ac:dyDescent="0.35">
      <c r="A10399" t="str">
        <f t="shared" si="163"/>
        <v/>
      </c>
    </row>
    <row r="10400" spans="1:1" x14ac:dyDescent="0.35">
      <c r="A10400" t="str">
        <f t="shared" si="163"/>
        <v/>
      </c>
    </row>
    <row r="10401" spans="1:1" x14ac:dyDescent="0.35">
      <c r="A10401" t="str">
        <f t="shared" si="163"/>
        <v/>
      </c>
    </row>
    <row r="10402" spans="1:1" x14ac:dyDescent="0.35">
      <c r="A10402" t="str">
        <f t="shared" si="163"/>
        <v/>
      </c>
    </row>
    <row r="10403" spans="1:1" x14ac:dyDescent="0.35">
      <c r="A10403" t="str">
        <f t="shared" si="163"/>
        <v/>
      </c>
    </row>
    <row r="10404" spans="1:1" x14ac:dyDescent="0.35">
      <c r="A10404" t="str">
        <f t="shared" si="163"/>
        <v/>
      </c>
    </row>
    <row r="10405" spans="1:1" x14ac:dyDescent="0.35">
      <c r="A10405" t="str">
        <f t="shared" si="163"/>
        <v/>
      </c>
    </row>
    <row r="10406" spans="1:1" x14ac:dyDescent="0.35">
      <c r="A10406" t="str">
        <f t="shared" si="163"/>
        <v/>
      </c>
    </row>
    <row r="10407" spans="1:1" x14ac:dyDescent="0.35">
      <c r="A10407" t="str">
        <f t="shared" si="163"/>
        <v/>
      </c>
    </row>
    <row r="10408" spans="1:1" x14ac:dyDescent="0.35">
      <c r="A10408" t="str">
        <f t="shared" si="163"/>
        <v/>
      </c>
    </row>
    <row r="10409" spans="1:1" x14ac:dyDescent="0.35">
      <c r="A10409" t="str">
        <f t="shared" si="163"/>
        <v/>
      </c>
    </row>
    <row r="10410" spans="1:1" x14ac:dyDescent="0.35">
      <c r="A10410" t="str">
        <f t="shared" si="163"/>
        <v/>
      </c>
    </row>
    <row r="10411" spans="1:1" x14ac:dyDescent="0.35">
      <c r="A10411" t="str">
        <f t="shared" si="163"/>
        <v/>
      </c>
    </row>
    <row r="10412" spans="1:1" x14ac:dyDescent="0.35">
      <c r="A10412" t="str">
        <f t="shared" si="163"/>
        <v/>
      </c>
    </row>
    <row r="10413" spans="1:1" x14ac:dyDescent="0.35">
      <c r="A10413" t="str">
        <f t="shared" si="163"/>
        <v/>
      </c>
    </row>
    <row r="10414" spans="1:1" x14ac:dyDescent="0.35">
      <c r="A10414" t="str">
        <f t="shared" si="163"/>
        <v/>
      </c>
    </row>
    <row r="10415" spans="1:1" x14ac:dyDescent="0.35">
      <c r="A10415" t="str">
        <f t="shared" si="163"/>
        <v/>
      </c>
    </row>
    <row r="10416" spans="1:1" x14ac:dyDescent="0.35">
      <c r="A10416" t="str">
        <f t="shared" si="163"/>
        <v/>
      </c>
    </row>
    <row r="10417" spans="1:1" x14ac:dyDescent="0.35">
      <c r="A10417" t="str">
        <f t="shared" si="163"/>
        <v/>
      </c>
    </row>
    <row r="10418" spans="1:1" x14ac:dyDescent="0.35">
      <c r="A10418" t="str">
        <f t="shared" si="163"/>
        <v/>
      </c>
    </row>
    <row r="10419" spans="1:1" x14ac:dyDescent="0.35">
      <c r="A10419" t="str">
        <f t="shared" si="163"/>
        <v/>
      </c>
    </row>
    <row r="10420" spans="1:1" x14ac:dyDescent="0.35">
      <c r="A10420" t="str">
        <f t="shared" si="163"/>
        <v/>
      </c>
    </row>
    <row r="10421" spans="1:1" x14ac:dyDescent="0.35">
      <c r="A10421" t="str">
        <f t="shared" si="163"/>
        <v/>
      </c>
    </row>
    <row r="10422" spans="1:1" x14ac:dyDescent="0.35">
      <c r="A10422" t="str">
        <f t="shared" si="163"/>
        <v/>
      </c>
    </row>
    <row r="10423" spans="1:1" x14ac:dyDescent="0.35">
      <c r="A10423" t="str">
        <f t="shared" si="163"/>
        <v/>
      </c>
    </row>
    <row r="10424" spans="1:1" x14ac:dyDescent="0.35">
      <c r="A10424" t="str">
        <f t="shared" si="163"/>
        <v/>
      </c>
    </row>
    <row r="10425" spans="1:1" x14ac:dyDescent="0.35">
      <c r="A10425" t="str">
        <f t="shared" si="163"/>
        <v/>
      </c>
    </row>
    <row r="10426" spans="1:1" x14ac:dyDescent="0.35">
      <c r="A10426" t="str">
        <f t="shared" si="163"/>
        <v/>
      </c>
    </row>
    <row r="10427" spans="1:1" x14ac:dyDescent="0.35">
      <c r="A10427" t="str">
        <f t="shared" si="163"/>
        <v/>
      </c>
    </row>
    <row r="10428" spans="1:1" x14ac:dyDescent="0.35">
      <c r="A10428" t="str">
        <f t="shared" si="163"/>
        <v/>
      </c>
    </row>
    <row r="10429" spans="1:1" x14ac:dyDescent="0.35">
      <c r="A10429" t="str">
        <f t="shared" si="163"/>
        <v/>
      </c>
    </row>
    <row r="10430" spans="1:1" x14ac:dyDescent="0.35">
      <c r="A10430" t="str">
        <f t="shared" si="163"/>
        <v/>
      </c>
    </row>
    <row r="10431" spans="1:1" x14ac:dyDescent="0.35">
      <c r="A10431" t="str">
        <f t="shared" si="163"/>
        <v/>
      </c>
    </row>
    <row r="10432" spans="1:1" x14ac:dyDescent="0.35">
      <c r="A10432" t="str">
        <f t="shared" si="163"/>
        <v/>
      </c>
    </row>
    <row r="10433" spans="1:1" x14ac:dyDescent="0.35">
      <c r="A10433" t="str">
        <f t="shared" si="163"/>
        <v/>
      </c>
    </row>
    <row r="10434" spans="1:1" x14ac:dyDescent="0.35">
      <c r="A10434" t="str">
        <f t="shared" si="163"/>
        <v/>
      </c>
    </row>
    <row r="10435" spans="1:1" x14ac:dyDescent="0.35">
      <c r="A10435" t="str">
        <f t="shared" si="163"/>
        <v/>
      </c>
    </row>
    <row r="10436" spans="1:1" x14ac:dyDescent="0.35">
      <c r="A10436" t="str">
        <f t="shared" si="163"/>
        <v/>
      </c>
    </row>
    <row r="10437" spans="1:1" x14ac:dyDescent="0.35">
      <c r="A10437" t="str">
        <f t="shared" si="163"/>
        <v/>
      </c>
    </row>
    <row r="10438" spans="1:1" x14ac:dyDescent="0.35">
      <c r="A10438" t="str">
        <f t="shared" si="163"/>
        <v/>
      </c>
    </row>
    <row r="10439" spans="1:1" x14ac:dyDescent="0.35">
      <c r="A10439" t="str">
        <f t="shared" si="163"/>
        <v/>
      </c>
    </row>
    <row r="10440" spans="1:1" x14ac:dyDescent="0.35">
      <c r="A10440" t="str">
        <f t="shared" si="163"/>
        <v/>
      </c>
    </row>
    <row r="10441" spans="1:1" x14ac:dyDescent="0.35">
      <c r="A10441" t="str">
        <f t="shared" si="163"/>
        <v/>
      </c>
    </row>
    <row r="10442" spans="1:1" x14ac:dyDescent="0.35">
      <c r="A10442" t="str">
        <f t="shared" si="163"/>
        <v/>
      </c>
    </row>
    <row r="10443" spans="1:1" x14ac:dyDescent="0.35">
      <c r="A10443" t="str">
        <f t="shared" si="163"/>
        <v/>
      </c>
    </row>
    <row r="10444" spans="1:1" x14ac:dyDescent="0.35">
      <c r="A10444" t="str">
        <f t="shared" si="163"/>
        <v/>
      </c>
    </row>
    <row r="10445" spans="1:1" x14ac:dyDescent="0.35">
      <c r="A10445" t="str">
        <f t="shared" si="163"/>
        <v/>
      </c>
    </row>
    <row r="10446" spans="1:1" x14ac:dyDescent="0.35">
      <c r="A10446" t="str">
        <f t="shared" si="163"/>
        <v/>
      </c>
    </row>
    <row r="10447" spans="1:1" x14ac:dyDescent="0.35">
      <c r="A10447" t="str">
        <f t="shared" si="163"/>
        <v/>
      </c>
    </row>
    <row r="10448" spans="1:1" x14ac:dyDescent="0.35">
      <c r="A10448" t="str">
        <f t="shared" si="163"/>
        <v/>
      </c>
    </row>
    <row r="10449" spans="1:1" x14ac:dyDescent="0.35">
      <c r="A10449" t="str">
        <f t="shared" si="163"/>
        <v/>
      </c>
    </row>
    <row r="10450" spans="1:1" x14ac:dyDescent="0.35">
      <c r="A10450" t="str">
        <f t="shared" si="163"/>
        <v/>
      </c>
    </row>
    <row r="10451" spans="1:1" x14ac:dyDescent="0.35">
      <c r="A10451" t="str">
        <f t="shared" ref="A10451:A10514" si="164">CONCATENATE(B10451,C10451,D10451,E10451)</f>
        <v/>
      </c>
    </row>
    <row r="10452" spans="1:1" x14ac:dyDescent="0.35">
      <c r="A10452" t="str">
        <f t="shared" si="164"/>
        <v/>
      </c>
    </row>
    <row r="10453" spans="1:1" x14ac:dyDescent="0.35">
      <c r="A10453" t="str">
        <f t="shared" si="164"/>
        <v/>
      </c>
    </row>
    <row r="10454" spans="1:1" x14ac:dyDescent="0.35">
      <c r="A10454" t="str">
        <f t="shared" si="164"/>
        <v/>
      </c>
    </row>
    <row r="10455" spans="1:1" x14ac:dyDescent="0.35">
      <c r="A10455" t="str">
        <f t="shared" si="164"/>
        <v/>
      </c>
    </row>
    <row r="10456" spans="1:1" x14ac:dyDescent="0.35">
      <c r="A10456" t="str">
        <f t="shared" si="164"/>
        <v/>
      </c>
    </row>
    <row r="10457" spans="1:1" x14ac:dyDescent="0.35">
      <c r="A10457" t="str">
        <f t="shared" si="164"/>
        <v/>
      </c>
    </row>
    <row r="10458" spans="1:1" x14ac:dyDescent="0.35">
      <c r="A10458" t="str">
        <f t="shared" si="164"/>
        <v/>
      </c>
    </row>
    <row r="10459" spans="1:1" x14ac:dyDescent="0.35">
      <c r="A10459" t="str">
        <f t="shared" si="164"/>
        <v/>
      </c>
    </row>
    <row r="10460" spans="1:1" x14ac:dyDescent="0.35">
      <c r="A10460" t="str">
        <f t="shared" si="164"/>
        <v/>
      </c>
    </row>
    <row r="10461" spans="1:1" x14ac:dyDescent="0.35">
      <c r="A10461" t="str">
        <f t="shared" si="164"/>
        <v/>
      </c>
    </row>
    <row r="10462" spans="1:1" x14ac:dyDescent="0.35">
      <c r="A10462" t="str">
        <f t="shared" si="164"/>
        <v/>
      </c>
    </row>
    <row r="10463" spans="1:1" x14ac:dyDescent="0.35">
      <c r="A10463" t="str">
        <f t="shared" si="164"/>
        <v/>
      </c>
    </row>
    <row r="10464" spans="1:1" x14ac:dyDescent="0.35">
      <c r="A10464" t="str">
        <f t="shared" si="164"/>
        <v/>
      </c>
    </row>
    <row r="10465" spans="1:1" x14ac:dyDescent="0.35">
      <c r="A10465" t="str">
        <f t="shared" si="164"/>
        <v/>
      </c>
    </row>
    <row r="10466" spans="1:1" x14ac:dyDescent="0.35">
      <c r="A10466" t="str">
        <f t="shared" si="164"/>
        <v/>
      </c>
    </row>
    <row r="10467" spans="1:1" x14ac:dyDescent="0.35">
      <c r="A10467" t="str">
        <f t="shared" si="164"/>
        <v/>
      </c>
    </row>
    <row r="10468" spans="1:1" x14ac:dyDescent="0.35">
      <c r="A10468" t="str">
        <f t="shared" si="164"/>
        <v/>
      </c>
    </row>
    <row r="10469" spans="1:1" x14ac:dyDescent="0.35">
      <c r="A10469" t="str">
        <f t="shared" si="164"/>
        <v/>
      </c>
    </row>
    <row r="10470" spans="1:1" x14ac:dyDescent="0.35">
      <c r="A10470" t="str">
        <f t="shared" si="164"/>
        <v/>
      </c>
    </row>
    <row r="10471" spans="1:1" x14ac:dyDescent="0.35">
      <c r="A10471" t="str">
        <f t="shared" si="164"/>
        <v/>
      </c>
    </row>
    <row r="10472" spans="1:1" x14ac:dyDescent="0.35">
      <c r="A10472" t="str">
        <f t="shared" si="164"/>
        <v/>
      </c>
    </row>
    <row r="10473" spans="1:1" x14ac:dyDescent="0.35">
      <c r="A10473" t="str">
        <f t="shared" si="164"/>
        <v/>
      </c>
    </row>
    <row r="10474" spans="1:1" x14ac:dyDescent="0.35">
      <c r="A10474" t="str">
        <f t="shared" si="164"/>
        <v/>
      </c>
    </row>
    <row r="10475" spans="1:1" x14ac:dyDescent="0.35">
      <c r="A10475" t="str">
        <f t="shared" si="164"/>
        <v/>
      </c>
    </row>
    <row r="10476" spans="1:1" x14ac:dyDescent="0.35">
      <c r="A10476" t="str">
        <f t="shared" si="164"/>
        <v/>
      </c>
    </row>
    <row r="10477" spans="1:1" x14ac:dyDescent="0.35">
      <c r="A10477" t="str">
        <f t="shared" si="164"/>
        <v/>
      </c>
    </row>
    <row r="10478" spans="1:1" x14ac:dyDescent="0.35">
      <c r="A10478" t="str">
        <f t="shared" si="164"/>
        <v/>
      </c>
    </row>
    <row r="10479" spans="1:1" x14ac:dyDescent="0.35">
      <c r="A10479" t="str">
        <f t="shared" si="164"/>
        <v/>
      </c>
    </row>
    <row r="10480" spans="1:1" x14ac:dyDescent="0.35">
      <c r="A10480" t="str">
        <f t="shared" si="164"/>
        <v/>
      </c>
    </row>
    <row r="10481" spans="1:1" x14ac:dyDescent="0.35">
      <c r="A10481" t="str">
        <f t="shared" si="164"/>
        <v/>
      </c>
    </row>
    <row r="10482" spans="1:1" x14ac:dyDescent="0.35">
      <c r="A10482" t="str">
        <f t="shared" si="164"/>
        <v/>
      </c>
    </row>
    <row r="10483" spans="1:1" x14ac:dyDescent="0.35">
      <c r="A10483" t="str">
        <f t="shared" si="164"/>
        <v/>
      </c>
    </row>
    <row r="10484" spans="1:1" x14ac:dyDescent="0.35">
      <c r="A10484" t="str">
        <f t="shared" si="164"/>
        <v/>
      </c>
    </row>
    <row r="10485" spans="1:1" x14ac:dyDescent="0.35">
      <c r="A10485" t="str">
        <f t="shared" si="164"/>
        <v/>
      </c>
    </row>
    <row r="10486" spans="1:1" x14ac:dyDescent="0.35">
      <c r="A10486" t="str">
        <f t="shared" si="164"/>
        <v/>
      </c>
    </row>
    <row r="10487" spans="1:1" x14ac:dyDescent="0.35">
      <c r="A10487" t="str">
        <f t="shared" si="164"/>
        <v/>
      </c>
    </row>
    <row r="10488" spans="1:1" x14ac:dyDescent="0.35">
      <c r="A10488" t="str">
        <f t="shared" si="164"/>
        <v/>
      </c>
    </row>
    <row r="10489" spans="1:1" x14ac:dyDescent="0.35">
      <c r="A10489" t="str">
        <f t="shared" si="164"/>
        <v/>
      </c>
    </row>
    <row r="10490" spans="1:1" x14ac:dyDescent="0.35">
      <c r="A10490" t="str">
        <f t="shared" si="164"/>
        <v/>
      </c>
    </row>
    <row r="10491" spans="1:1" x14ac:dyDescent="0.35">
      <c r="A10491" t="str">
        <f t="shared" si="164"/>
        <v/>
      </c>
    </row>
    <row r="10492" spans="1:1" x14ac:dyDescent="0.35">
      <c r="A10492" t="str">
        <f t="shared" si="164"/>
        <v/>
      </c>
    </row>
    <row r="10493" spans="1:1" x14ac:dyDescent="0.35">
      <c r="A10493" t="str">
        <f t="shared" si="164"/>
        <v/>
      </c>
    </row>
    <row r="10494" spans="1:1" x14ac:dyDescent="0.35">
      <c r="A10494" t="str">
        <f t="shared" si="164"/>
        <v/>
      </c>
    </row>
    <row r="10495" spans="1:1" x14ac:dyDescent="0.35">
      <c r="A10495" t="str">
        <f t="shared" si="164"/>
        <v/>
      </c>
    </row>
    <row r="10496" spans="1:1" x14ac:dyDescent="0.35">
      <c r="A10496" t="str">
        <f t="shared" si="164"/>
        <v/>
      </c>
    </row>
    <row r="10497" spans="1:1" x14ac:dyDescent="0.35">
      <c r="A10497" t="str">
        <f t="shared" si="164"/>
        <v/>
      </c>
    </row>
    <row r="10498" spans="1:1" x14ac:dyDescent="0.35">
      <c r="A10498" t="str">
        <f t="shared" si="164"/>
        <v/>
      </c>
    </row>
    <row r="10499" spans="1:1" x14ac:dyDescent="0.35">
      <c r="A10499" t="str">
        <f t="shared" si="164"/>
        <v/>
      </c>
    </row>
    <row r="10500" spans="1:1" x14ac:dyDescent="0.35">
      <c r="A10500" t="str">
        <f t="shared" si="164"/>
        <v/>
      </c>
    </row>
    <row r="10501" spans="1:1" x14ac:dyDescent="0.35">
      <c r="A10501" t="str">
        <f t="shared" si="164"/>
        <v/>
      </c>
    </row>
    <row r="10502" spans="1:1" x14ac:dyDescent="0.35">
      <c r="A10502" t="str">
        <f t="shared" si="164"/>
        <v/>
      </c>
    </row>
    <row r="10503" spans="1:1" x14ac:dyDescent="0.35">
      <c r="A10503" t="str">
        <f t="shared" si="164"/>
        <v/>
      </c>
    </row>
    <row r="10504" spans="1:1" x14ac:dyDescent="0.35">
      <c r="A10504" t="str">
        <f t="shared" si="164"/>
        <v/>
      </c>
    </row>
    <row r="10505" spans="1:1" x14ac:dyDescent="0.35">
      <c r="A10505" t="str">
        <f t="shared" si="164"/>
        <v/>
      </c>
    </row>
    <row r="10506" spans="1:1" x14ac:dyDescent="0.35">
      <c r="A10506" t="str">
        <f t="shared" si="164"/>
        <v/>
      </c>
    </row>
    <row r="10507" spans="1:1" x14ac:dyDescent="0.35">
      <c r="A10507" t="str">
        <f t="shared" si="164"/>
        <v/>
      </c>
    </row>
    <row r="10508" spans="1:1" x14ac:dyDescent="0.35">
      <c r="A10508" t="str">
        <f t="shared" si="164"/>
        <v/>
      </c>
    </row>
    <row r="10509" spans="1:1" x14ac:dyDescent="0.35">
      <c r="A10509" t="str">
        <f t="shared" si="164"/>
        <v/>
      </c>
    </row>
    <row r="10510" spans="1:1" x14ac:dyDescent="0.35">
      <c r="A10510" t="str">
        <f t="shared" si="164"/>
        <v/>
      </c>
    </row>
    <row r="10511" spans="1:1" x14ac:dyDescent="0.35">
      <c r="A10511" t="str">
        <f t="shared" si="164"/>
        <v/>
      </c>
    </row>
    <row r="10512" spans="1:1" x14ac:dyDescent="0.35">
      <c r="A10512" t="str">
        <f t="shared" si="164"/>
        <v/>
      </c>
    </row>
    <row r="10513" spans="1:1" x14ac:dyDescent="0.35">
      <c r="A10513" t="str">
        <f t="shared" si="164"/>
        <v/>
      </c>
    </row>
    <row r="10514" spans="1:1" x14ac:dyDescent="0.35">
      <c r="A10514" t="str">
        <f t="shared" si="164"/>
        <v/>
      </c>
    </row>
    <row r="10515" spans="1:1" x14ac:dyDescent="0.35">
      <c r="A10515" t="str">
        <f t="shared" ref="A10515:A10578" si="165">CONCATENATE(B10515,C10515,D10515,E10515)</f>
        <v/>
      </c>
    </row>
    <row r="10516" spans="1:1" x14ac:dyDescent="0.35">
      <c r="A10516" t="str">
        <f t="shared" si="165"/>
        <v/>
      </c>
    </row>
    <row r="10517" spans="1:1" x14ac:dyDescent="0.35">
      <c r="A10517" t="str">
        <f t="shared" si="165"/>
        <v/>
      </c>
    </row>
    <row r="10518" spans="1:1" x14ac:dyDescent="0.35">
      <c r="A10518" t="str">
        <f t="shared" si="165"/>
        <v/>
      </c>
    </row>
    <row r="10519" spans="1:1" x14ac:dyDescent="0.35">
      <c r="A10519" t="str">
        <f t="shared" si="165"/>
        <v/>
      </c>
    </row>
    <row r="10520" spans="1:1" x14ac:dyDescent="0.35">
      <c r="A10520" t="str">
        <f t="shared" si="165"/>
        <v/>
      </c>
    </row>
    <row r="10521" spans="1:1" x14ac:dyDescent="0.35">
      <c r="A10521" t="str">
        <f t="shared" si="165"/>
        <v/>
      </c>
    </row>
    <row r="10522" spans="1:1" x14ac:dyDescent="0.35">
      <c r="A10522" t="str">
        <f t="shared" si="165"/>
        <v/>
      </c>
    </row>
    <row r="10523" spans="1:1" x14ac:dyDescent="0.35">
      <c r="A10523" t="str">
        <f t="shared" si="165"/>
        <v/>
      </c>
    </row>
    <row r="10524" spans="1:1" x14ac:dyDescent="0.35">
      <c r="A10524" t="str">
        <f t="shared" si="165"/>
        <v/>
      </c>
    </row>
    <row r="10525" spans="1:1" x14ac:dyDescent="0.35">
      <c r="A10525" t="str">
        <f t="shared" si="165"/>
        <v/>
      </c>
    </row>
    <row r="10526" spans="1:1" x14ac:dyDescent="0.35">
      <c r="A10526" t="str">
        <f t="shared" si="165"/>
        <v/>
      </c>
    </row>
    <row r="10527" spans="1:1" x14ac:dyDescent="0.35">
      <c r="A10527" t="str">
        <f t="shared" si="165"/>
        <v/>
      </c>
    </row>
    <row r="10528" spans="1:1" x14ac:dyDescent="0.35">
      <c r="A10528" t="str">
        <f t="shared" si="165"/>
        <v/>
      </c>
    </row>
    <row r="10529" spans="1:1" x14ac:dyDescent="0.35">
      <c r="A10529" t="str">
        <f t="shared" si="165"/>
        <v/>
      </c>
    </row>
    <row r="10530" spans="1:1" x14ac:dyDescent="0.35">
      <c r="A10530" t="str">
        <f t="shared" si="165"/>
        <v/>
      </c>
    </row>
    <row r="10531" spans="1:1" x14ac:dyDescent="0.35">
      <c r="A10531" t="str">
        <f t="shared" si="165"/>
        <v/>
      </c>
    </row>
    <row r="10532" spans="1:1" x14ac:dyDescent="0.35">
      <c r="A10532" t="str">
        <f t="shared" si="165"/>
        <v/>
      </c>
    </row>
    <row r="10533" spans="1:1" x14ac:dyDescent="0.35">
      <c r="A10533" t="str">
        <f t="shared" si="165"/>
        <v/>
      </c>
    </row>
    <row r="10534" spans="1:1" x14ac:dyDescent="0.35">
      <c r="A10534" t="str">
        <f t="shared" si="165"/>
        <v/>
      </c>
    </row>
    <row r="10535" spans="1:1" x14ac:dyDescent="0.35">
      <c r="A10535" t="str">
        <f t="shared" si="165"/>
        <v/>
      </c>
    </row>
    <row r="10536" spans="1:1" x14ac:dyDescent="0.35">
      <c r="A10536" t="str">
        <f t="shared" si="165"/>
        <v/>
      </c>
    </row>
    <row r="10537" spans="1:1" x14ac:dyDescent="0.35">
      <c r="A10537" t="str">
        <f t="shared" si="165"/>
        <v/>
      </c>
    </row>
    <row r="10538" spans="1:1" x14ac:dyDescent="0.35">
      <c r="A10538" t="str">
        <f t="shared" si="165"/>
        <v/>
      </c>
    </row>
    <row r="10539" spans="1:1" x14ac:dyDescent="0.35">
      <c r="A10539" t="str">
        <f t="shared" si="165"/>
        <v/>
      </c>
    </row>
    <row r="10540" spans="1:1" x14ac:dyDescent="0.35">
      <c r="A10540" t="str">
        <f t="shared" si="165"/>
        <v/>
      </c>
    </row>
    <row r="10541" spans="1:1" x14ac:dyDescent="0.35">
      <c r="A10541" t="str">
        <f t="shared" si="165"/>
        <v/>
      </c>
    </row>
    <row r="10542" spans="1:1" x14ac:dyDescent="0.35">
      <c r="A10542" t="str">
        <f t="shared" si="165"/>
        <v/>
      </c>
    </row>
    <row r="10543" spans="1:1" x14ac:dyDescent="0.35">
      <c r="A10543" t="str">
        <f t="shared" si="165"/>
        <v/>
      </c>
    </row>
    <row r="10544" spans="1:1" x14ac:dyDescent="0.35">
      <c r="A10544" t="str">
        <f t="shared" si="165"/>
        <v/>
      </c>
    </row>
    <row r="10545" spans="1:1" x14ac:dyDescent="0.35">
      <c r="A10545" t="str">
        <f t="shared" si="165"/>
        <v/>
      </c>
    </row>
    <row r="10546" spans="1:1" x14ac:dyDescent="0.35">
      <c r="A10546" t="str">
        <f t="shared" si="165"/>
        <v/>
      </c>
    </row>
    <row r="10547" spans="1:1" x14ac:dyDescent="0.35">
      <c r="A10547" t="str">
        <f t="shared" si="165"/>
        <v/>
      </c>
    </row>
    <row r="10548" spans="1:1" x14ac:dyDescent="0.35">
      <c r="A10548" t="str">
        <f t="shared" si="165"/>
        <v/>
      </c>
    </row>
    <row r="10549" spans="1:1" x14ac:dyDescent="0.35">
      <c r="A10549" t="str">
        <f t="shared" si="165"/>
        <v/>
      </c>
    </row>
    <row r="10550" spans="1:1" x14ac:dyDescent="0.35">
      <c r="A10550" t="str">
        <f t="shared" si="165"/>
        <v/>
      </c>
    </row>
    <row r="10551" spans="1:1" x14ac:dyDescent="0.35">
      <c r="A10551" t="str">
        <f t="shared" si="165"/>
        <v/>
      </c>
    </row>
    <row r="10552" spans="1:1" x14ac:dyDescent="0.35">
      <c r="A10552" t="str">
        <f t="shared" si="165"/>
        <v/>
      </c>
    </row>
    <row r="10553" spans="1:1" x14ac:dyDescent="0.35">
      <c r="A10553" t="str">
        <f t="shared" si="165"/>
        <v/>
      </c>
    </row>
    <row r="10554" spans="1:1" x14ac:dyDescent="0.35">
      <c r="A10554" t="str">
        <f t="shared" si="165"/>
        <v/>
      </c>
    </row>
    <row r="10555" spans="1:1" x14ac:dyDescent="0.35">
      <c r="A10555" t="str">
        <f t="shared" si="165"/>
        <v/>
      </c>
    </row>
    <row r="10556" spans="1:1" x14ac:dyDescent="0.35">
      <c r="A10556" t="str">
        <f t="shared" si="165"/>
        <v/>
      </c>
    </row>
    <row r="10557" spans="1:1" x14ac:dyDescent="0.35">
      <c r="A10557" t="str">
        <f t="shared" si="165"/>
        <v/>
      </c>
    </row>
    <row r="10558" spans="1:1" x14ac:dyDescent="0.35">
      <c r="A10558" t="str">
        <f t="shared" si="165"/>
        <v/>
      </c>
    </row>
    <row r="10559" spans="1:1" x14ac:dyDescent="0.35">
      <c r="A10559" t="str">
        <f t="shared" si="165"/>
        <v/>
      </c>
    </row>
    <row r="10560" spans="1:1" x14ac:dyDescent="0.35">
      <c r="A10560" t="str">
        <f t="shared" si="165"/>
        <v/>
      </c>
    </row>
    <row r="10561" spans="1:1" x14ac:dyDescent="0.35">
      <c r="A10561" t="str">
        <f t="shared" si="165"/>
        <v/>
      </c>
    </row>
    <row r="10562" spans="1:1" x14ac:dyDescent="0.35">
      <c r="A10562" t="str">
        <f t="shared" si="165"/>
        <v/>
      </c>
    </row>
    <row r="10563" spans="1:1" x14ac:dyDescent="0.35">
      <c r="A10563" t="str">
        <f t="shared" si="165"/>
        <v/>
      </c>
    </row>
    <row r="10564" spans="1:1" x14ac:dyDescent="0.35">
      <c r="A10564" t="str">
        <f t="shared" si="165"/>
        <v/>
      </c>
    </row>
    <row r="10565" spans="1:1" x14ac:dyDescent="0.35">
      <c r="A10565" t="str">
        <f t="shared" si="165"/>
        <v/>
      </c>
    </row>
    <row r="10566" spans="1:1" x14ac:dyDescent="0.35">
      <c r="A10566" t="str">
        <f t="shared" si="165"/>
        <v/>
      </c>
    </row>
    <row r="10567" spans="1:1" x14ac:dyDescent="0.35">
      <c r="A10567" t="str">
        <f t="shared" si="165"/>
        <v/>
      </c>
    </row>
    <row r="10568" spans="1:1" x14ac:dyDescent="0.35">
      <c r="A10568" t="str">
        <f t="shared" si="165"/>
        <v/>
      </c>
    </row>
    <row r="10569" spans="1:1" x14ac:dyDescent="0.35">
      <c r="A10569" t="str">
        <f t="shared" si="165"/>
        <v/>
      </c>
    </row>
    <row r="10570" spans="1:1" x14ac:dyDescent="0.35">
      <c r="A10570" t="str">
        <f t="shared" si="165"/>
        <v/>
      </c>
    </row>
    <row r="10571" spans="1:1" x14ac:dyDescent="0.35">
      <c r="A10571" t="str">
        <f t="shared" si="165"/>
        <v/>
      </c>
    </row>
    <row r="10572" spans="1:1" x14ac:dyDescent="0.35">
      <c r="A10572" t="str">
        <f t="shared" si="165"/>
        <v/>
      </c>
    </row>
    <row r="10573" spans="1:1" x14ac:dyDescent="0.35">
      <c r="A10573" t="str">
        <f t="shared" si="165"/>
        <v/>
      </c>
    </row>
    <row r="10574" spans="1:1" x14ac:dyDescent="0.35">
      <c r="A10574" t="str">
        <f t="shared" si="165"/>
        <v/>
      </c>
    </row>
    <row r="10575" spans="1:1" x14ac:dyDescent="0.35">
      <c r="A10575" t="str">
        <f t="shared" si="165"/>
        <v/>
      </c>
    </row>
    <row r="10576" spans="1:1" x14ac:dyDescent="0.35">
      <c r="A10576" t="str">
        <f t="shared" si="165"/>
        <v/>
      </c>
    </row>
    <row r="10577" spans="1:1" x14ac:dyDescent="0.35">
      <c r="A10577" t="str">
        <f t="shared" si="165"/>
        <v/>
      </c>
    </row>
    <row r="10578" spans="1:1" x14ac:dyDescent="0.35">
      <c r="A10578" t="str">
        <f t="shared" si="165"/>
        <v/>
      </c>
    </row>
    <row r="10579" spans="1:1" x14ac:dyDescent="0.35">
      <c r="A10579" t="str">
        <f t="shared" ref="A10579:A10642" si="166">CONCATENATE(B10579,C10579,D10579,E10579)</f>
        <v/>
      </c>
    </row>
    <row r="10580" spans="1:1" x14ac:dyDescent="0.35">
      <c r="A10580" t="str">
        <f t="shared" si="166"/>
        <v/>
      </c>
    </row>
    <row r="10581" spans="1:1" x14ac:dyDescent="0.35">
      <c r="A10581" t="str">
        <f t="shared" si="166"/>
        <v/>
      </c>
    </row>
    <row r="10582" spans="1:1" x14ac:dyDescent="0.35">
      <c r="A10582" t="str">
        <f t="shared" si="166"/>
        <v/>
      </c>
    </row>
    <row r="10583" spans="1:1" x14ac:dyDescent="0.35">
      <c r="A10583" t="str">
        <f t="shared" si="166"/>
        <v/>
      </c>
    </row>
    <row r="10584" spans="1:1" x14ac:dyDescent="0.35">
      <c r="A10584" t="str">
        <f t="shared" si="166"/>
        <v/>
      </c>
    </row>
    <row r="10585" spans="1:1" x14ac:dyDescent="0.35">
      <c r="A10585" t="str">
        <f t="shared" si="166"/>
        <v/>
      </c>
    </row>
    <row r="10586" spans="1:1" x14ac:dyDescent="0.35">
      <c r="A10586" t="str">
        <f t="shared" si="166"/>
        <v/>
      </c>
    </row>
    <row r="10587" spans="1:1" x14ac:dyDescent="0.35">
      <c r="A10587" t="str">
        <f t="shared" si="166"/>
        <v/>
      </c>
    </row>
    <row r="10588" spans="1:1" x14ac:dyDescent="0.35">
      <c r="A10588" t="str">
        <f t="shared" si="166"/>
        <v/>
      </c>
    </row>
    <row r="10589" spans="1:1" x14ac:dyDescent="0.35">
      <c r="A10589" t="str">
        <f t="shared" si="166"/>
        <v/>
      </c>
    </row>
    <row r="10590" spans="1:1" x14ac:dyDescent="0.35">
      <c r="A10590" t="str">
        <f t="shared" si="166"/>
        <v/>
      </c>
    </row>
    <row r="10591" spans="1:1" x14ac:dyDescent="0.35">
      <c r="A10591" t="str">
        <f t="shared" si="166"/>
        <v/>
      </c>
    </row>
    <row r="10592" spans="1:1" x14ac:dyDescent="0.35">
      <c r="A10592" t="str">
        <f t="shared" si="166"/>
        <v/>
      </c>
    </row>
    <row r="10593" spans="1:1" x14ac:dyDescent="0.35">
      <c r="A10593" t="str">
        <f t="shared" si="166"/>
        <v/>
      </c>
    </row>
    <row r="10594" spans="1:1" x14ac:dyDescent="0.35">
      <c r="A10594" t="str">
        <f t="shared" si="166"/>
        <v/>
      </c>
    </row>
    <row r="10595" spans="1:1" x14ac:dyDescent="0.35">
      <c r="A10595" t="str">
        <f t="shared" si="166"/>
        <v/>
      </c>
    </row>
    <row r="10596" spans="1:1" x14ac:dyDescent="0.35">
      <c r="A10596" t="str">
        <f t="shared" si="166"/>
        <v/>
      </c>
    </row>
    <row r="10597" spans="1:1" x14ac:dyDescent="0.35">
      <c r="A10597" t="str">
        <f t="shared" si="166"/>
        <v/>
      </c>
    </row>
    <row r="10598" spans="1:1" x14ac:dyDescent="0.35">
      <c r="A10598" t="str">
        <f t="shared" si="166"/>
        <v/>
      </c>
    </row>
    <row r="10599" spans="1:1" x14ac:dyDescent="0.35">
      <c r="A10599" t="str">
        <f t="shared" si="166"/>
        <v/>
      </c>
    </row>
    <row r="10600" spans="1:1" x14ac:dyDescent="0.35">
      <c r="A10600" t="str">
        <f t="shared" si="166"/>
        <v/>
      </c>
    </row>
    <row r="10601" spans="1:1" x14ac:dyDescent="0.35">
      <c r="A10601" t="str">
        <f t="shared" si="166"/>
        <v/>
      </c>
    </row>
    <row r="10602" spans="1:1" x14ac:dyDescent="0.35">
      <c r="A10602" t="str">
        <f t="shared" si="166"/>
        <v/>
      </c>
    </row>
    <row r="10603" spans="1:1" x14ac:dyDescent="0.35">
      <c r="A10603" t="str">
        <f t="shared" si="166"/>
        <v/>
      </c>
    </row>
    <row r="10604" spans="1:1" x14ac:dyDescent="0.35">
      <c r="A10604" t="str">
        <f t="shared" si="166"/>
        <v/>
      </c>
    </row>
    <row r="10605" spans="1:1" x14ac:dyDescent="0.35">
      <c r="A10605" t="str">
        <f t="shared" si="166"/>
        <v/>
      </c>
    </row>
    <row r="10606" spans="1:1" x14ac:dyDescent="0.35">
      <c r="A10606" t="str">
        <f t="shared" si="166"/>
        <v/>
      </c>
    </row>
    <row r="10607" spans="1:1" x14ac:dyDescent="0.35">
      <c r="A10607" t="str">
        <f t="shared" si="166"/>
        <v/>
      </c>
    </row>
    <row r="10608" spans="1:1" x14ac:dyDescent="0.35">
      <c r="A10608" t="str">
        <f t="shared" si="166"/>
        <v/>
      </c>
    </row>
    <row r="10609" spans="1:1" x14ac:dyDescent="0.35">
      <c r="A10609" t="str">
        <f t="shared" si="166"/>
        <v/>
      </c>
    </row>
    <row r="10610" spans="1:1" x14ac:dyDescent="0.35">
      <c r="A10610" t="str">
        <f t="shared" si="166"/>
        <v/>
      </c>
    </row>
    <row r="10611" spans="1:1" x14ac:dyDescent="0.35">
      <c r="A10611" t="str">
        <f t="shared" si="166"/>
        <v/>
      </c>
    </row>
    <row r="10612" spans="1:1" x14ac:dyDescent="0.35">
      <c r="A10612" t="str">
        <f t="shared" si="166"/>
        <v/>
      </c>
    </row>
    <row r="10613" spans="1:1" x14ac:dyDescent="0.35">
      <c r="A10613" t="str">
        <f t="shared" si="166"/>
        <v/>
      </c>
    </row>
    <row r="10614" spans="1:1" x14ac:dyDescent="0.35">
      <c r="A10614" t="str">
        <f t="shared" si="166"/>
        <v/>
      </c>
    </row>
    <row r="10615" spans="1:1" x14ac:dyDescent="0.35">
      <c r="A10615" t="str">
        <f t="shared" si="166"/>
        <v/>
      </c>
    </row>
    <row r="10616" spans="1:1" x14ac:dyDescent="0.35">
      <c r="A10616" t="str">
        <f t="shared" si="166"/>
        <v/>
      </c>
    </row>
    <row r="10617" spans="1:1" x14ac:dyDescent="0.35">
      <c r="A10617" t="str">
        <f t="shared" si="166"/>
        <v/>
      </c>
    </row>
    <row r="10618" spans="1:1" x14ac:dyDescent="0.35">
      <c r="A10618" t="str">
        <f t="shared" si="166"/>
        <v/>
      </c>
    </row>
    <row r="10619" spans="1:1" x14ac:dyDescent="0.35">
      <c r="A10619" t="str">
        <f t="shared" si="166"/>
        <v/>
      </c>
    </row>
    <row r="10620" spans="1:1" x14ac:dyDescent="0.35">
      <c r="A10620" t="str">
        <f t="shared" si="166"/>
        <v/>
      </c>
    </row>
    <row r="10621" spans="1:1" x14ac:dyDescent="0.35">
      <c r="A10621" t="str">
        <f t="shared" si="166"/>
        <v/>
      </c>
    </row>
    <row r="10622" spans="1:1" x14ac:dyDescent="0.35">
      <c r="A10622" t="str">
        <f t="shared" si="166"/>
        <v/>
      </c>
    </row>
    <row r="10623" spans="1:1" x14ac:dyDescent="0.35">
      <c r="A10623" t="str">
        <f t="shared" si="166"/>
        <v/>
      </c>
    </row>
    <row r="10624" spans="1:1" x14ac:dyDescent="0.35">
      <c r="A10624" t="str">
        <f t="shared" si="166"/>
        <v/>
      </c>
    </row>
    <row r="10625" spans="1:1" x14ac:dyDescent="0.35">
      <c r="A10625" t="str">
        <f t="shared" si="166"/>
        <v/>
      </c>
    </row>
    <row r="10626" spans="1:1" x14ac:dyDescent="0.35">
      <c r="A10626" t="str">
        <f t="shared" si="166"/>
        <v/>
      </c>
    </row>
    <row r="10627" spans="1:1" x14ac:dyDescent="0.35">
      <c r="A10627" t="str">
        <f t="shared" si="166"/>
        <v/>
      </c>
    </row>
    <row r="10628" spans="1:1" x14ac:dyDescent="0.35">
      <c r="A10628" t="str">
        <f t="shared" si="166"/>
        <v/>
      </c>
    </row>
    <row r="10629" spans="1:1" x14ac:dyDescent="0.35">
      <c r="A10629" t="str">
        <f t="shared" si="166"/>
        <v/>
      </c>
    </row>
    <row r="10630" spans="1:1" x14ac:dyDescent="0.35">
      <c r="A10630" t="str">
        <f t="shared" si="166"/>
        <v/>
      </c>
    </row>
    <row r="10631" spans="1:1" x14ac:dyDescent="0.35">
      <c r="A10631" t="str">
        <f t="shared" si="166"/>
        <v/>
      </c>
    </row>
    <row r="10632" spans="1:1" x14ac:dyDescent="0.35">
      <c r="A10632" t="str">
        <f t="shared" si="166"/>
        <v/>
      </c>
    </row>
    <row r="10633" spans="1:1" x14ac:dyDescent="0.35">
      <c r="A10633" t="str">
        <f t="shared" si="166"/>
        <v/>
      </c>
    </row>
    <row r="10634" spans="1:1" x14ac:dyDescent="0.35">
      <c r="A10634" t="str">
        <f t="shared" si="166"/>
        <v/>
      </c>
    </row>
    <row r="10635" spans="1:1" x14ac:dyDescent="0.35">
      <c r="A10635" t="str">
        <f t="shared" si="166"/>
        <v/>
      </c>
    </row>
    <row r="10636" spans="1:1" x14ac:dyDescent="0.35">
      <c r="A10636" t="str">
        <f t="shared" si="166"/>
        <v/>
      </c>
    </row>
    <row r="10637" spans="1:1" x14ac:dyDescent="0.35">
      <c r="A10637" t="str">
        <f t="shared" si="166"/>
        <v/>
      </c>
    </row>
    <row r="10638" spans="1:1" x14ac:dyDescent="0.35">
      <c r="A10638" t="str">
        <f t="shared" si="166"/>
        <v/>
      </c>
    </row>
    <row r="10639" spans="1:1" x14ac:dyDescent="0.35">
      <c r="A10639" t="str">
        <f t="shared" si="166"/>
        <v/>
      </c>
    </row>
    <row r="10640" spans="1:1" x14ac:dyDescent="0.35">
      <c r="A10640" t="str">
        <f t="shared" si="166"/>
        <v/>
      </c>
    </row>
    <row r="10641" spans="1:1" x14ac:dyDescent="0.35">
      <c r="A10641" t="str">
        <f t="shared" si="166"/>
        <v/>
      </c>
    </row>
    <row r="10642" spans="1:1" x14ac:dyDescent="0.35">
      <c r="A10642" t="str">
        <f t="shared" si="166"/>
        <v/>
      </c>
    </row>
    <row r="10643" spans="1:1" x14ac:dyDescent="0.35">
      <c r="A10643" t="str">
        <f t="shared" ref="A10643:A10706" si="167">CONCATENATE(B10643,C10643,D10643,E10643)</f>
        <v/>
      </c>
    </row>
    <row r="10644" spans="1:1" x14ac:dyDescent="0.35">
      <c r="A10644" t="str">
        <f t="shared" si="167"/>
        <v/>
      </c>
    </row>
    <row r="10645" spans="1:1" x14ac:dyDescent="0.35">
      <c r="A10645" t="str">
        <f t="shared" si="167"/>
        <v/>
      </c>
    </row>
    <row r="10646" spans="1:1" x14ac:dyDescent="0.35">
      <c r="A10646" t="str">
        <f t="shared" si="167"/>
        <v/>
      </c>
    </row>
    <row r="10647" spans="1:1" x14ac:dyDescent="0.35">
      <c r="A10647" t="str">
        <f t="shared" si="167"/>
        <v/>
      </c>
    </row>
    <row r="10648" spans="1:1" x14ac:dyDescent="0.35">
      <c r="A10648" t="str">
        <f t="shared" si="167"/>
        <v/>
      </c>
    </row>
    <row r="10649" spans="1:1" x14ac:dyDescent="0.35">
      <c r="A10649" t="str">
        <f t="shared" si="167"/>
        <v/>
      </c>
    </row>
    <row r="10650" spans="1:1" x14ac:dyDescent="0.35">
      <c r="A10650" t="str">
        <f t="shared" si="167"/>
        <v/>
      </c>
    </row>
    <row r="10651" spans="1:1" x14ac:dyDescent="0.35">
      <c r="A10651" t="str">
        <f t="shared" si="167"/>
        <v/>
      </c>
    </row>
    <row r="10652" spans="1:1" x14ac:dyDescent="0.35">
      <c r="A10652" t="str">
        <f t="shared" si="167"/>
        <v/>
      </c>
    </row>
    <row r="10653" spans="1:1" x14ac:dyDescent="0.35">
      <c r="A10653" t="str">
        <f t="shared" si="167"/>
        <v/>
      </c>
    </row>
    <row r="10654" spans="1:1" x14ac:dyDescent="0.35">
      <c r="A10654" t="str">
        <f t="shared" si="167"/>
        <v/>
      </c>
    </row>
    <row r="10655" spans="1:1" x14ac:dyDescent="0.35">
      <c r="A10655" t="str">
        <f t="shared" si="167"/>
        <v/>
      </c>
    </row>
    <row r="10656" spans="1:1" x14ac:dyDescent="0.35">
      <c r="A10656" t="str">
        <f t="shared" si="167"/>
        <v/>
      </c>
    </row>
    <row r="10657" spans="1:1" x14ac:dyDescent="0.35">
      <c r="A10657" t="str">
        <f t="shared" si="167"/>
        <v/>
      </c>
    </row>
    <row r="10658" spans="1:1" x14ac:dyDescent="0.35">
      <c r="A10658" t="str">
        <f t="shared" si="167"/>
        <v/>
      </c>
    </row>
    <row r="10659" spans="1:1" x14ac:dyDescent="0.35">
      <c r="A10659" t="str">
        <f t="shared" si="167"/>
        <v/>
      </c>
    </row>
    <row r="10660" spans="1:1" x14ac:dyDescent="0.35">
      <c r="A10660" t="str">
        <f t="shared" si="167"/>
        <v/>
      </c>
    </row>
    <row r="10661" spans="1:1" x14ac:dyDescent="0.35">
      <c r="A10661" t="str">
        <f t="shared" si="167"/>
        <v/>
      </c>
    </row>
    <row r="10662" spans="1:1" x14ac:dyDescent="0.35">
      <c r="A10662" t="str">
        <f t="shared" si="167"/>
        <v/>
      </c>
    </row>
    <row r="10663" spans="1:1" x14ac:dyDescent="0.35">
      <c r="A10663" t="str">
        <f t="shared" si="167"/>
        <v/>
      </c>
    </row>
    <row r="10664" spans="1:1" x14ac:dyDescent="0.35">
      <c r="A10664" t="str">
        <f t="shared" si="167"/>
        <v/>
      </c>
    </row>
    <row r="10665" spans="1:1" x14ac:dyDescent="0.35">
      <c r="A10665" t="str">
        <f t="shared" si="167"/>
        <v/>
      </c>
    </row>
    <row r="10666" spans="1:1" x14ac:dyDescent="0.35">
      <c r="A10666" t="str">
        <f t="shared" si="167"/>
        <v/>
      </c>
    </row>
    <row r="10667" spans="1:1" x14ac:dyDescent="0.35">
      <c r="A10667" t="str">
        <f t="shared" si="167"/>
        <v/>
      </c>
    </row>
    <row r="10668" spans="1:1" x14ac:dyDescent="0.35">
      <c r="A10668" t="str">
        <f t="shared" si="167"/>
        <v/>
      </c>
    </row>
    <row r="10669" spans="1:1" x14ac:dyDescent="0.35">
      <c r="A10669" t="str">
        <f t="shared" si="167"/>
        <v/>
      </c>
    </row>
    <row r="10670" spans="1:1" x14ac:dyDescent="0.35">
      <c r="A10670" t="str">
        <f t="shared" si="167"/>
        <v/>
      </c>
    </row>
    <row r="10671" spans="1:1" x14ac:dyDescent="0.35">
      <c r="A10671" t="str">
        <f t="shared" si="167"/>
        <v/>
      </c>
    </row>
    <row r="10672" spans="1:1" x14ac:dyDescent="0.35">
      <c r="A10672" t="str">
        <f t="shared" si="167"/>
        <v/>
      </c>
    </row>
    <row r="10673" spans="1:1" x14ac:dyDescent="0.35">
      <c r="A10673" t="str">
        <f t="shared" si="167"/>
        <v/>
      </c>
    </row>
    <row r="10674" spans="1:1" x14ac:dyDescent="0.35">
      <c r="A10674" t="str">
        <f t="shared" si="167"/>
        <v/>
      </c>
    </row>
    <row r="10675" spans="1:1" x14ac:dyDescent="0.35">
      <c r="A10675" t="str">
        <f t="shared" si="167"/>
        <v/>
      </c>
    </row>
    <row r="10676" spans="1:1" x14ac:dyDescent="0.35">
      <c r="A10676" t="str">
        <f t="shared" si="167"/>
        <v/>
      </c>
    </row>
    <row r="10677" spans="1:1" x14ac:dyDescent="0.35">
      <c r="A10677" t="str">
        <f t="shared" si="167"/>
        <v/>
      </c>
    </row>
    <row r="10678" spans="1:1" x14ac:dyDescent="0.35">
      <c r="A10678" t="str">
        <f t="shared" si="167"/>
        <v/>
      </c>
    </row>
    <row r="10679" spans="1:1" x14ac:dyDescent="0.35">
      <c r="A10679" t="str">
        <f t="shared" si="167"/>
        <v/>
      </c>
    </row>
    <row r="10680" spans="1:1" x14ac:dyDescent="0.35">
      <c r="A10680" t="str">
        <f t="shared" si="167"/>
        <v/>
      </c>
    </row>
    <row r="10681" spans="1:1" x14ac:dyDescent="0.35">
      <c r="A10681" t="str">
        <f t="shared" si="167"/>
        <v/>
      </c>
    </row>
    <row r="10682" spans="1:1" x14ac:dyDescent="0.35">
      <c r="A10682" t="str">
        <f t="shared" si="167"/>
        <v/>
      </c>
    </row>
    <row r="10683" spans="1:1" x14ac:dyDescent="0.35">
      <c r="A10683" t="str">
        <f t="shared" si="167"/>
        <v/>
      </c>
    </row>
    <row r="10684" spans="1:1" x14ac:dyDescent="0.35">
      <c r="A10684" t="str">
        <f t="shared" si="167"/>
        <v/>
      </c>
    </row>
    <row r="10685" spans="1:1" x14ac:dyDescent="0.35">
      <c r="A10685" t="str">
        <f t="shared" si="167"/>
        <v/>
      </c>
    </row>
    <row r="10686" spans="1:1" x14ac:dyDescent="0.35">
      <c r="A10686" t="str">
        <f t="shared" si="167"/>
        <v/>
      </c>
    </row>
    <row r="10687" spans="1:1" x14ac:dyDescent="0.35">
      <c r="A10687" t="str">
        <f t="shared" si="167"/>
        <v/>
      </c>
    </row>
    <row r="10688" spans="1:1" x14ac:dyDescent="0.35">
      <c r="A10688" t="str">
        <f t="shared" si="167"/>
        <v/>
      </c>
    </row>
    <row r="10689" spans="1:1" x14ac:dyDescent="0.35">
      <c r="A10689" t="str">
        <f t="shared" si="167"/>
        <v/>
      </c>
    </row>
    <row r="10690" spans="1:1" x14ac:dyDescent="0.35">
      <c r="A10690" t="str">
        <f t="shared" si="167"/>
        <v/>
      </c>
    </row>
    <row r="10691" spans="1:1" x14ac:dyDescent="0.35">
      <c r="A10691" t="str">
        <f t="shared" si="167"/>
        <v/>
      </c>
    </row>
    <row r="10692" spans="1:1" x14ac:dyDescent="0.35">
      <c r="A10692" t="str">
        <f t="shared" si="167"/>
        <v/>
      </c>
    </row>
    <row r="10693" spans="1:1" x14ac:dyDescent="0.35">
      <c r="A10693" t="str">
        <f t="shared" si="167"/>
        <v/>
      </c>
    </row>
    <row r="10694" spans="1:1" x14ac:dyDescent="0.35">
      <c r="A10694" t="str">
        <f t="shared" si="167"/>
        <v/>
      </c>
    </row>
    <row r="10695" spans="1:1" x14ac:dyDescent="0.35">
      <c r="A10695" t="str">
        <f t="shared" si="167"/>
        <v/>
      </c>
    </row>
    <row r="10696" spans="1:1" x14ac:dyDescent="0.35">
      <c r="A10696" t="str">
        <f t="shared" si="167"/>
        <v/>
      </c>
    </row>
    <row r="10697" spans="1:1" x14ac:dyDescent="0.35">
      <c r="A10697" t="str">
        <f t="shared" si="167"/>
        <v/>
      </c>
    </row>
    <row r="10698" spans="1:1" x14ac:dyDescent="0.35">
      <c r="A10698" t="str">
        <f t="shared" si="167"/>
        <v/>
      </c>
    </row>
    <row r="10699" spans="1:1" x14ac:dyDescent="0.35">
      <c r="A10699" t="str">
        <f t="shared" si="167"/>
        <v/>
      </c>
    </row>
    <row r="10700" spans="1:1" x14ac:dyDescent="0.35">
      <c r="A10700" t="str">
        <f t="shared" si="167"/>
        <v/>
      </c>
    </row>
    <row r="10701" spans="1:1" x14ac:dyDescent="0.35">
      <c r="A10701" t="str">
        <f t="shared" si="167"/>
        <v/>
      </c>
    </row>
    <row r="10702" spans="1:1" x14ac:dyDescent="0.35">
      <c r="A10702" t="str">
        <f t="shared" si="167"/>
        <v/>
      </c>
    </row>
    <row r="10703" spans="1:1" x14ac:dyDescent="0.35">
      <c r="A10703" t="str">
        <f t="shared" si="167"/>
        <v/>
      </c>
    </row>
    <row r="10704" spans="1:1" x14ac:dyDescent="0.35">
      <c r="A10704" t="str">
        <f t="shared" si="167"/>
        <v/>
      </c>
    </row>
    <row r="10705" spans="1:1" x14ac:dyDescent="0.35">
      <c r="A10705" t="str">
        <f t="shared" si="167"/>
        <v/>
      </c>
    </row>
    <row r="10706" spans="1:1" x14ac:dyDescent="0.35">
      <c r="A10706" t="str">
        <f t="shared" si="167"/>
        <v/>
      </c>
    </row>
    <row r="10707" spans="1:1" x14ac:dyDescent="0.35">
      <c r="A10707" t="str">
        <f t="shared" ref="A10707:A10770" si="168">CONCATENATE(B10707,C10707,D10707,E10707)</f>
        <v/>
      </c>
    </row>
    <row r="10708" spans="1:1" x14ac:dyDescent="0.35">
      <c r="A10708" t="str">
        <f t="shared" si="168"/>
        <v/>
      </c>
    </row>
    <row r="10709" spans="1:1" x14ac:dyDescent="0.35">
      <c r="A10709" t="str">
        <f t="shared" si="168"/>
        <v/>
      </c>
    </row>
    <row r="10710" spans="1:1" x14ac:dyDescent="0.35">
      <c r="A10710" t="str">
        <f t="shared" si="168"/>
        <v/>
      </c>
    </row>
    <row r="10711" spans="1:1" x14ac:dyDescent="0.35">
      <c r="A10711" t="str">
        <f t="shared" si="168"/>
        <v/>
      </c>
    </row>
    <row r="10712" spans="1:1" x14ac:dyDescent="0.35">
      <c r="A10712" t="str">
        <f t="shared" si="168"/>
        <v/>
      </c>
    </row>
    <row r="10713" spans="1:1" x14ac:dyDescent="0.35">
      <c r="A10713" t="str">
        <f t="shared" si="168"/>
        <v/>
      </c>
    </row>
    <row r="10714" spans="1:1" x14ac:dyDescent="0.35">
      <c r="A10714" t="str">
        <f t="shared" si="168"/>
        <v/>
      </c>
    </row>
    <row r="10715" spans="1:1" x14ac:dyDescent="0.35">
      <c r="A10715" t="str">
        <f t="shared" si="168"/>
        <v/>
      </c>
    </row>
    <row r="10716" spans="1:1" x14ac:dyDescent="0.35">
      <c r="A10716" t="str">
        <f t="shared" si="168"/>
        <v/>
      </c>
    </row>
    <row r="10717" spans="1:1" x14ac:dyDescent="0.35">
      <c r="A10717" t="str">
        <f t="shared" si="168"/>
        <v/>
      </c>
    </row>
    <row r="10718" spans="1:1" x14ac:dyDescent="0.35">
      <c r="A10718" t="str">
        <f t="shared" si="168"/>
        <v/>
      </c>
    </row>
    <row r="10719" spans="1:1" x14ac:dyDescent="0.35">
      <c r="A10719" t="str">
        <f t="shared" si="168"/>
        <v/>
      </c>
    </row>
    <row r="10720" spans="1:1" x14ac:dyDescent="0.35">
      <c r="A10720" t="str">
        <f t="shared" si="168"/>
        <v/>
      </c>
    </row>
    <row r="10721" spans="1:1" x14ac:dyDescent="0.35">
      <c r="A10721" t="str">
        <f t="shared" si="168"/>
        <v/>
      </c>
    </row>
    <row r="10722" spans="1:1" x14ac:dyDescent="0.35">
      <c r="A10722" t="str">
        <f t="shared" si="168"/>
        <v/>
      </c>
    </row>
    <row r="10723" spans="1:1" x14ac:dyDescent="0.35">
      <c r="A10723" t="str">
        <f t="shared" si="168"/>
        <v/>
      </c>
    </row>
    <row r="10724" spans="1:1" x14ac:dyDescent="0.35">
      <c r="A10724" t="str">
        <f t="shared" si="168"/>
        <v/>
      </c>
    </row>
    <row r="10725" spans="1:1" x14ac:dyDescent="0.35">
      <c r="A10725" t="str">
        <f t="shared" si="168"/>
        <v/>
      </c>
    </row>
    <row r="10726" spans="1:1" x14ac:dyDescent="0.35">
      <c r="A10726" t="str">
        <f t="shared" si="168"/>
        <v/>
      </c>
    </row>
    <row r="10727" spans="1:1" x14ac:dyDescent="0.35">
      <c r="A10727" t="str">
        <f t="shared" si="168"/>
        <v/>
      </c>
    </row>
    <row r="10728" spans="1:1" x14ac:dyDescent="0.35">
      <c r="A10728" t="str">
        <f t="shared" si="168"/>
        <v/>
      </c>
    </row>
    <row r="10729" spans="1:1" x14ac:dyDescent="0.35">
      <c r="A10729" t="str">
        <f t="shared" si="168"/>
        <v/>
      </c>
    </row>
    <row r="10730" spans="1:1" x14ac:dyDescent="0.35">
      <c r="A10730" t="str">
        <f t="shared" si="168"/>
        <v/>
      </c>
    </row>
    <row r="10731" spans="1:1" x14ac:dyDescent="0.35">
      <c r="A10731" t="str">
        <f t="shared" si="168"/>
        <v/>
      </c>
    </row>
    <row r="10732" spans="1:1" x14ac:dyDescent="0.35">
      <c r="A10732" t="str">
        <f t="shared" si="168"/>
        <v/>
      </c>
    </row>
    <row r="10733" spans="1:1" x14ac:dyDescent="0.35">
      <c r="A10733" t="str">
        <f t="shared" si="168"/>
        <v/>
      </c>
    </row>
    <row r="10734" spans="1:1" x14ac:dyDescent="0.35">
      <c r="A10734" t="str">
        <f t="shared" si="168"/>
        <v/>
      </c>
    </row>
    <row r="10735" spans="1:1" x14ac:dyDescent="0.35">
      <c r="A10735" t="str">
        <f t="shared" si="168"/>
        <v/>
      </c>
    </row>
    <row r="10736" spans="1:1" x14ac:dyDescent="0.35">
      <c r="A10736" t="str">
        <f t="shared" si="168"/>
        <v/>
      </c>
    </row>
    <row r="10737" spans="1:1" x14ac:dyDescent="0.35">
      <c r="A10737" t="str">
        <f t="shared" si="168"/>
        <v/>
      </c>
    </row>
    <row r="10738" spans="1:1" x14ac:dyDescent="0.35">
      <c r="A10738" t="str">
        <f t="shared" si="168"/>
        <v/>
      </c>
    </row>
    <row r="10739" spans="1:1" x14ac:dyDescent="0.35">
      <c r="A10739" t="str">
        <f t="shared" si="168"/>
        <v/>
      </c>
    </row>
    <row r="10740" spans="1:1" x14ac:dyDescent="0.35">
      <c r="A10740" t="str">
        <f t="shared" si="168"/>
        <v/>
      </c>
    </row>
    <row r="10741" spans="1:1" x14ac:dyDescent="0.35">
      <c r="A10741" t="str">
        <f t="shared" si="168"/>
        <v/>
      </c>
    </row>
    <row r="10742" spans="1:1" x14ac:dyDescent="0.35">
      <c r="A10742" t="str">
        <f t="shared" si="168"/>
        <v/>
      </c>
    </row>
    <row r="10743" spans="1:1" x14ac:dyDescent="0.35">
      <c r="A10743" t="str">
        <f t="shared" si="168"/>
        <v/>
      </c>
    </row>
    <row r="10744" spans="1:1" x14ac:dyDescent="0.35">
      <c r="A10744" t="str">
        <f t="shared" si="168"/>
        <v/>
      </c>
    </row>
    <row r="10745" spans="1:1" x14ac:dyDescent="0.35">
      <c r="A10745" t="str">
        <f t="shared" si="168"/>
        <v/>
      </c>
    </row>
    <row r="10746" spans="1:1" x14ac:dyDescent="0.35">
      <c r="A10746" t="str">
        <f t="shared" si="168"/>
        <v/>
      </c>
    </row>
    <row r="10747" spans="1:1" x14ac:dyDescent="0.35">
      <c r="A10747" t="str">
        <f t="shared" si="168"/>
        <v/>
      </c>
    </row>
    <row r="10748" spans="1:1" x14ac:dyDescent="0.35">
      <c r="A10748" t="str">
        <f t="shared" si="168"/>
        <v/>
      </c>
    </row>
    <row r="10749" spans="1:1" x14ac:dyDescent="0.35">
      <c r="A10749" t="str">
        <f t="shared" si="168"/>
        <v/>
      </c>
    </row>
    <row r="10750" spans="1:1" x14ac:dyDescent="0.35">
      <c r="A10750" t="str">
        <f t="shared" si="168"/>
        <v/>
      </c>
    </row>
    <row r="10751" spans="1:1" x14ac:dyDescent="0.35">
      <c r="A10751" t="str">
        <f t="shared" si="168"/>
        <v/>
      </c>
    </row>
    <row r="10752" spans="1:1" x14ac:dyDescent="0.35">
      <c r="A10752" t="str">
        <f t="shared" si="168"/>
        <v/>
      </c>
    </row>
    <row r="10753" spans="1:1" x14ac:dyDescent="0.35">
      <c r="A10753" t="str">
        <f t="shared" si="168"/>
        <v/>
      </c>
    </row>
    <row r="10754" spans="1:1" x14ac:dyDescent="0.35">
      <c r="A10754" t="str">
        <f t="shared" si="168"/>
        <v/>
      </c>
    </row>
    <row r="10755" spans="1:1" x14ac:dyDescent="0.35">
      <c r="A10755" t="str">
        <f t="shared" si="168"/>
        <v/>
      </c>
    </row>
    <row r="10756" spans="1:1" x14ac:dyDescent="0.35">
      <c r="A10756" t="str">
        <f t="shared" si="168"/>
        <v/>
      </c>
    </row>
    <row r="10757" spans="1:1" x14ac:dyDescent="0.35">
      <c r="A10757" t="str">
        <f t="shared" si="168"/>
        <v/>
      </c>
    </row>
    <row r="10758" spans="1:1" x14ac:dyDescent="0.35">
      <c r="A10758" t="str">
        <f t="shared" si="168"/>
        <v/>
      </c>
    </row>
    <row r="10759" spans="1:1" x14ac:dyDescent="0.35">
      <c r="A10759" t="str">
        <f t="shared" si="168"/>
        <v/>
      </c>
    </row>
    <row r="10760" spans="1:1" x14ac:dyDescent="0.35">
      <c r="A10760" t="str">
        <f t="shared" si="168"/>
        <v/>
      </c>
    </row>
    <row r="10761" spans="1:1" x14ac:dyDescent="0.35">
      <c r="A10761" t="str">
        <f t="shared" si="168"/>
        <v/>
      </c>
    </row>
    <row r="10762" spans="1:1" x14ac:dyDescent="0.35">
      <c r="A10762" t="str">
        <f t="shared" si="168"/>
        <v/>
      </c>
    </row>
    <row r="10763" spans="1:1" x14ac:dyDescent="0.35">
      <c r="A10763" t="str">
        <f t="shared" si="168"/>
        <v/>
      </c>
    </row>
    <row r="10764" spans="1:1" x14ac:dyDescent="0.35">
      <c r="A10764" t="str">
        <f t="shared" si="168"/>
        <v/>
      </c>
    </row>
    <row r="10765" spans="1:1" x14ac:dyDescent="0.35">
      <c r="A10765" t="str">
        <f t="shared" si="168"/>
        <v/>
      </c>
    </row>
    <row r="10766" spans="1:1" x14ac:dyDescent="0.35">
      <c r="A10766" t="str">
        <f t="shared" si="168"/>
        <v/>
      </c>
    </row>
    <row r="10767" spans="1:1" x14ac:dyDescent="0.35">
      <c r="A10767" t="str">
        <f t="shared" si="168"/>
        <v/>
      </c>
    </row>
    <row r="10768" spans="1:1" x14ac:dyDescent="0.35">
      <c r="A10768" t="str">
        <f t="shared" si="168"/>
        <v/>
      </c>
    </row>
    <row r="10769" spans="1:1" x14ac:dyDescent="0.35">
      <c r="A10769" t="str">
        <f t="shared" si="168"/>
        <v/>
      </c>
    </row>
    <row r="10770" spans="1:1" x14ac:dyDescent="0.35">
      <c r="A10770" t="str">
        <f t="shared" si="168"/>
        <v/>
      </c>
    </row>
    <row r="10771" spans="1:1" x14ac:dyDescent="0.35">
      <c r="A10771" t="str">
        <f t="shared" ref="A10771:A10834" si="169">CONCATENATE(B10771,C10771,D10771,E10771)</f>
        <v/>
      </c>
    </row>
    <row r="10772" spans="1:1" x14ac:dyDescent="0.35">
      <c r="A10772" t="str">
        <f t="shared" si="169"/>
        <v/>
      </c>
    </row>
    <row r="10773" spans="1:1" x14ac:dyDescent="0.35">
      <c r="A10773" t="str">
        <f t="shared" si="169"/>
        <v/>
      </c>
    </row>
    <row r="10774" spans="1:1" x14ac:dyDescent="0.35">
      <c r="A10774" t="str">
        <f t="shared" si="169"/>
        <v/>
      </c>
    </row>
    <row r="10775" spans="1:1" x14ac:dyDescent="0.35">
      <c r="A10775" t="str">
        <f t="shared" si="169"/>
        <v/>
      </c>
    </row>
    <row r="10776" spans="1:1" x14ac:dyDescent="0.35">
      <c r="A10776" t="str">
        <f t="shared" si="169"/>
        <v/>
      </c>
    </row>
    <row r="10777" spans="1:1" x14ac:dyDescent="0.35">
      <c r="A10777" t="str">
        <f t="shared" si="169"/>
        <v/>
      </c>
    </row>
    <row r="10778" spans="1:1" x14ac:dyDescent="0.35">
      <c r="A10778" t="str">
        <f t="shared" si="169"/>
        <v/>
      </c>
    </row>
    <row r="10779" spans="1:1" x14ac:dyDescent="0.35">
      <c r="A10779" t="str">
        <f t="shared" si="169"/>
        <v/>
      </c>
    </row>
    <row r="10780" spans="1:1" x14ac:dyDescent="0.35">
      <c r="A10780" t="str">
        <f t="shared" si="169"/>
        <v/>
      </c>
    </row>
    <row r="10781" spans="1:1" x14ac:dyDescent="0.35">
      <c r="A10781" t="str">
        <f t="shared" si="169"/>
        <v/>
      </c>
    </row>
    <row r="10782" spans="1:1" x14ac:dyDescent="0.35">
      <c r="A10782" t="str">
        <f t="shared" si="169"/>
        <v/>
      </c>
    </row>
    <row r="10783" spans="1:1" x14ac:dyDescent="0.35">
      <c r="A10783" t="str">
        <f t="shared" si="169"/>
        <v/>
      </c>
    </row>
    <row r="10784" spans="1:1" x14ac:dyDescent="0.35">
      <c r="A10784" t="str">
        <f t="shared" si="169"/>
        <v/>
      </c>
    </row>
    <row r="10785" spans="1:1" x14ac:dyDescent="0.35">
      <c r="A10785" t="str">
        <f t="shared" si="169"/>
        <v/>
      </c>
    </row>
    <row r="10786" spans="1:1" x14ac:dyDescent="0.35">
      <c r="A10786" t="str">
        <f t="shared" si="169"/>
        <v/>
      </c>
    </row>
    <row r="10787" spans="1:1" x14ac:dyDescent="0.35">
      <c r="A10787" t="str">
        <f t="shared" si="169"/>
        <v/>
      </c>
    </row>
    <row r="10788" spans="1:1" x14ac:dyDescent="0.35">
      <c r="A10788" t="str">
        <f t="shared" si="169"/>
        <v/>
      </c>
    </row>
    <row r="10789" spans="1:1" x14ac:dyDescent="0.35">
      <c r="A10789" t="str">
        <f t="shared" si="169"/>
        <v/>
      </c>
    </row>
    <row r="10790" spans="1:1" x14ac:dyDescent="0.35">
      <c r="A10790" t="str">
        <f t="shared" si="169"/>
        <v/>
      </c>
    </row>
    <row r="10791" spans="1:1" x14ac:dyDescent="0.35">
      <c r="A10791" t="str">
        <f t="shared" si="169"/>
        <v/>
      </c>
    </row>
    <row r="10792" spans="1:1" x14ac:dyDescent="0.35">
      <c r="A10792" t="str">
        <f t="shared" si="169"/>
        <v/>
      </c>
    </row>
    <row r="10793" spans="1:1" x14ac:dyDescent="0.35">
      <c r="A10793" t="str">
        <f t="shared" si="169"/>
        <v/>
      </c>
    </row>
    <row r="10794" spans="1:1" x14ac:dyDescent="0.35">
      <c r="A10794" t="str">
        <f t="shared" si="169"/>
        <v/>
      </c>
    </row>
    <row r="10795" spans="1:1" x14ac:dyDescent="0.35">
      <c r="A10795" t="str">
        <f t="shared" si="169"/>
        <v/>
      </c>
    </row>
    <row r="10796" spans="1:1" x14ac:dyDescent="0.35">
      <c r="A10796" t="str">
        <f t="shared" si="169"/>
        <v/>
      </c>
    </row>
    <row r="10797" spans="1:1" x14ac:dyDescent="0.35">
      <c r="A10797" t="str">
        <f t="shared" si="169"/>
        <v/>
      </c>
    </row>
    <row r="10798" spans="1:1" x14ac:dyDescent="0.35">
      <c r="A10798" t="str">
        <f t="shared" si="169"/>
        <v/>
      </c>
    </row>
    <row r="10799" spans="1:1" x14ac:dyDescent="0.35">
      <c r="A10799" t="str">
        <f t="shared" si="169"/>
        <v/>
      </c>
    </row>
    <row r="10800" spans="1:1" x14ac:dyDescent="0.35">
      <c r="A10800" t="str">
        <f t="shared" si="169"/>
        <v/>
      </c>
    </row>
    <row r="10801" spans="1:1" x14ac:dyDescent="0.35">
      <c r="A10801" t="str">
        <f t="shared" si="169"/>
        <v/>
      </c>
    </row>
    <row r="10802" spans="1:1" x14ac:dyDescent="0.35">
      <c r="A10802" t="str">
        <f t="shared" si="169"/>
        <v/>
      </c>
    </row>
    <row r="10803" spans="1:1" x14ac:dyDescent="0.35">
      <c r="A10803" t="str">
        <f t="shared" si="169"/>
        <v/>
      </c>
    </row>
    <row r="10804" spans="1:1" x14ac:dyDescent="0.35">
      <c r="A10804" t="str">
        <f t="shared" si="169"/>
        <v/>
      </c>
    </row>
    <row r="10805" spans="1:1" x14ac:dyDescent="0.35">
      <c r="A10805" t="str">
        <f t="shared" si="169"/>
        <v/>
      </c>
    </row>
    <row r="10806" spans="1:1" x14ac:dyDescent="0.35">
      <c r="A10806" t="str">
        <f t="shared" si="169"/>
        <v/>
      </c>
    </row>
    <row r="10807" spans="1:1" x14ac:dyDescent="0.35">
      <c r="A10807" t="str">
        <f t="shared" si="169"/>
        <v/>
      </c>
    </row>
    <row r="10808" spans="1:1" x14ac:dyDescent="0.35">
      <c r="A10808" t="str">
        <f t="shared" si="169"/>
        <v/>
      </c>
    </row>
    <row r="10809" spans="1:1" x14ac:dyDescent="0.35">
      <c r="A10809" t="str">
        <f t="shared" si="169"/>
        <v/>
      </c>
    </row>
    <row r="10810" spans="1:1" x14ac:dyDescent="0.35">
      <c r="A10810" t="str">
        <f t="shared" si="169"/>
        <v/>
      </c>
    </row>
    <row r="10811" spans="1:1" x14ac:dyDescent="0.35">
      <c r="A10811" t="str">
        <f t="shared" si="169"/>
        <v/>
      </c>
    </row>
    <row r="10812" spans="1:1" x14ac:dyDescent="0.35">
      <c r="A10812" t="str">
        <f t="shared" si="169"/>
        <v/>
      </c>
    </row>
    <row r="10813" spans="1:1" x14ac:dyDescent="0.35">
      <c r="A10813" t="str">
        <f t="shared" si="169"/>
        <v/>
      </c>
    </row>
    <row r="10814" spans="1:1" x14ac:dyDescent="0.35">
      <c r="A10814" t="str">
        <f t="shared" si="169"/>
        <v/>
      </c>
    </row>
    <row r="10815" spans="1:1" x14ac:dyDescent="0.35">
      <c r="A10815" t="str">
        <f t="shared" si="169"/>
        <v/>
      </c>
    </row>
    <row r="10816" spans="1:1" x14ac:dyDescent="0.35">
      <c r="A10816" t="str">
        <f t="shared" si="169"/>
        <v/>
      </c>
    </row>
    <row r="10817" spans="1:1" x14ac:dyDescent="0.35">
      <c r="A10817" t="str">
        <f t="shared" si="169"/>
        <v/>
      </c>
    </row>
    <row r="10818" spans="1:1" x14ac:dyDescent="0.35">
      <c r="A10818" t="str">
        <f t="shared" si="169"/>
        <v/>
      </c>
    </row>
    <row r="10819" spans="1:1" x14ac:dyDescent="0.35">
      <c r="A10819" t="str">
        <f t="shared" si="169"/>
        <v/>
      </c>
    </row>
    <row r="10820" spans="1:1" x14ac:dyDescent="0.35">
      <c r="A10820" t="str">
        <f t="shared" si="169"/>
        <v/>
      </c>
    </row>
    <row r="10821" spans="1:1" x14ac:dyDescent="0.35">
      <c r="A10821" t="str">
        <f t="shared" si="169"/>
        <v/>
      </c>
    </row>
    <row r="10822" spans="1:1" x14ac:dyDescent="0.35">
      <c r="A10822" t="str">
        <f t="shared" si="169"/>
        <v/>
      </c>
    </row>
    <row r="10823" spans="1:1" x14ac:dyDescent="0.35">
      <c r="A10823" t="str">
        <f t="shared" si="169"/>
        <v/>
      </c>
    </row>
    <row r="10824" spans="1:1" x14ac:dyDescent="0.35">
      <c r="A10824" t="str">
        <f t="shared" si="169"/>
        <v/>
      </c>
    </row>
    <row r="10825" spans="1:1" x14ac:dyDescent="0.35">
      <c r="A10825" t="str">
        <f t="shared" si="169"/>
        <v/>
      </c>
    </row>
    <row r="10826" spans="1:1" x14ac:dyDescent="0.35">
      <c r="A10826" t="str">
        <f t="shared" si="169"/>
        <v/>
      </c>
    </row>
    <row r="10827" spans="1:1" x14ac:dyDescent="0.35">
      <c r="A10827" t="str">
        <f t="shared" si="169"/>
        <v/>
      </c>
    </row>
    <row r="10828" spans="1:1" x14ac:dyDescent="0.35">
      <c r="A10828" t="str">
        <f t="shared" si="169"/>
        <v/>
      </c>
    </row>
    <row r="10829" spans="1:1" x14ac:dyDescent="0.35">
      <c r="A10829" t="str">
        <f t="shared" si="169"/>
        <v/>
      </c>
    </row>
    <row r="10830" spans="1:1" x14ac:dyDescent="0.35">
      <c r="A10830" t="str">
        <f t="shared" si="169"/>
        <v/>
      </c>
    </row>
    <row r="10831" spans="1:1" x14ac:dyDescent="0.35">
      <c r="A10831" t="str">
        <f t="shared" si="169"/>
        <v/>
      </c>
    </row>
    <row r="10832" spans="1:1" x14ac:dyDescent="0.35">
      <c r="A10832" t="str">
        <f t="shared" si="169"/>
        <v/>
      </c>
    </row>
    <row r="10833" spans="1:1" x14ac:dyDescent="0.35">
      <c r="A10833" t="str">
        <f t="shared" si="169"/>
        <v/>
      </c>
    </row>
    <row r="10834" spans="1:1" x14ac:dyDescent="0.35">
      <c r="A10834" t="str">
        <f t="shared" si="169"/>
        <v/>
      </c>
    </row>
    <row r="10835" spans="1:1" x14ac:dyDescent="0.35">
      <c r="A10835" t="str">
        <f t="shared" ref="A10835:A10898" si="170">CONCATENATE(B10835,C10835,D10835,E10835)</f>
        <v/>
      </c>
    </row>
    <row r="10836" spans="1:1" x14ac:dyDescent="0.35">
      <c r="A10836" t="str">
        <f t="shared" si="170"/>
        <v/>
      </c>
    </row>
    <row r="10837" spans="1:1" x14ac:dyDescent="0.35">
      <c r="A10837" t="str">
        <f t="shared" si="170"/>
        <v/>
      </c>
    </row>
    <row r="10838" spans="1:1" x14ac:dyDescent="0.35">
      <c r="A10838" t="str">
        <f t="shared" si="170"/>
        <v/>
      </c>
    </row>
    <row r="10839" spans="1:1" x14ac:dyDescent="0.35">
      <c r="A10839" t="str">
        <f t="shared" si="170"/>
        <v/>
      </c>
    </row>
    <row r="10840" spans="1:1" x14ac:dyDescent="0.35">
      <c r="A10840" t="str">
        <f t="shared" si="170"/>
        <v/>
      </c>
    </row>
    <row r="10841" spans="1:1" x14ac:dyDescent="0.35">
      <c r="A10841" t="str">
        <f t="shared" si="170"/>
        <v/>
      </c>
    </row>
    <row r="10842" spans="1:1" x14ac:dyDescent="0.35">
      <c r="A10842" t="str">
        <f t="shared" si="170"/>
        <v/>
      </c>
    </row>
    <row r="10843" spans="1:1" x14ac:dyDescent="0.35">
      <c r="A10843" t="str">
        <f t="shared" si="170"/>
        <v/>
      </c>
    </row>
    <row r="10844" spans="1:1" x14ac:dyDescent="0.35">
      <c r="A10844" t="str">
        <f t="shared" si="170"/>
        <v/>
      </c>
    </row>
    <row r="10845" spans="1:1" x14ac:dyDescent="0.35">
      <c r="A10845" t="str">
        <f t="shared" si="170"/>
        <v/>
      </c>
    </row>
    <row r="10846" spans="1:1" x14ac:dyDescent="0.35">
      <c r="A10846" t="str">
        <f t="shared" si="170"/>
        <v/>
      </c>
    </row>
    <row r="10847" spans="1:1" x14ac:dyDescent="0.35">
      <c r="A10847" t="str">
        <f t="shared" si="170"/>
        <v/>
      </c>
    </row>
    <row r="10848" spans="1:1" x14ac:dyDescent="0.35">
      <c r="A10848" t="str">
        <f t="shared" si="170"/>
        <v/>
      </c>
    </row>
    <row r="10849" spans="1:1" x14ac:dyDescent="0.35">
      <c r="A10849" t="str">
        <f t="shared" si="170"/>
        <v/>
      </c>
    </row>
    <row r="10850" spans="1:1" x14ac:dyDescent="0.35">
      <c r="A10850" t="str">
        <f t="shared" si="170"/>
        <v/>
      </c>
    </row>
    <row r="10851" spans="1:1" x14ac:dyDescent="0.35">
      <c r="A10851" t="str">
        <f t="shared" si="170"/>
        <v/>
      </c>
    </row>
    <row r="10852" spans="1:1" x14ac:dyDescent="0.35">
      <c r="A10852" t="str">
        <f t="shared" si="170"/>
        <v/>
      </c>
    </row>
    <row r="10853" spans="1:1" x14ac:dyDescent="0.35">
      <c r="A10853" t="str">
        <f t="shared" si="170"/>
        <v/>
      </c>
    </row>
    <row r="10854" spans="1:1" x14ac:dyDescent="0.35">
      <c r="A10854" t="str">
        <f t="shared" si="170"/>
        <v/>
      </c>
    </row>
    <row r="10855" spans="1:1" x14ac:dyDescent="0.35">
      <c r="A10855" t="str">
        <f t="shared" si="170"/>
        <v/>
      </c>
    </row>
    <row r="10856" spans="1:1" x14ac:dyDescent="0.35">
      <c r="A10856" t="str">
        <f t="shared" si="170"/>
        <v/>
      </c>
    </row>
    <row r="10857" spans="1:1" x14ac:dyDescent="0.35">
      <c r="A10857" t="str">
        <f t="shared" si="170"/>
        <v/>
      </c>
    </row>
    <row r="10858" spans="1:1" x14ac:dyDescent="0.35">
      <c r="A10858" t="str">
        <f t="shared" si="170"/>
        <v/>
      </c>
    </row>
    <row r="10859" spans="1:1" x14ac:dyDescent="0.35">
      <c r="A10859" t="str">
        <f t="shared" si="170"/>
        <v/>
      </c>
    </row>
    <row r="10860" spans="1:1" x14ac:dyDescent="0.35">
      <c r="A10860" t="str">
        <f t="shared" si="170"/>
        <v/>
      </c>
    </row>
    <row r="10861" spans="1:1" x14ac:dyDescent="0.35">
      <c r="A10861" t="str">
        <f t="shared" si="170"/>
        <v/>
      </c>
    </row>
    <row r="10862" spans="1:1" x14ac:dyDescent="0.35">
      <c r="A10862" t="str">
        <f t="shared" si="170"/>
        <v/>
      </c>
    </row>
    <row r="10863" spans="1:1" x14ac:dyDescent="0.35">
      <c r="A10863" t="str">
        <f t="shared" si="170"/>
        <v/>
      </c>
    </row>
    <row r="10864" spans="1:1" x14ac:dyDescent="0.35">
      <c r="A10864" t="str">
        <f t="shared" si="170"/>
        <v/>
      </c>
    </row>
    <row r="10865" spans="1:1" x14ac:dyDescent="0.35">
      <c r="A10865" t="str">
        <f t="shared" si="170"/>
        <v/>
      </c>
    </row>
    <row r="10866" spans="1:1" x14ac:dyDescent="0.35">
      <c r="A10866" t="str">
        <f t="shared" si="170"/>
        <v/>
      </c>
    </row>
    <row r="10867" spans="1:1" x14ac:dyDescent="0.35">
      <c r="A10867" t="str">
        <f t="shared" si="170"/>
        <v/>
      </c>
    </row>
    <row r="10868" spans="1:1" x14ac:dyDescent="0.35">
      <c r="A10868" t="str">
        <f t="shared" si="170"/>
        <v/>
      </c>
    </row>
    <row r="10869" spans="1:1" x14ac:dyDescent="0.35">
      <c r="A10869" t="str">
        <f t="shared" si="170"/>
        <v/>
      </c>
    </row>
    <row r="10870" spans="1:1" x14ac:dyDescent="0.35">
      <c r="A10870" t="str">
        <f t="shared" si="170"/>
        <v/>
      </c>
    </row>
    <row r="10871" spans="1:1" x14ac:dyDescent="0.35">
      <c r="A10871" t="str">
        <f t="shared" si="170"/>
        <v/>
      </c>
    </row>
    <row r="10872" spans="1:1" x14ac:dyDescent="0.35">
      <c r="A10872" t="str">
        <f t="shared" si="170"/>
        <v/>
      </c>
    </row>
    <row r="10873" spans="1:1" x14ac:dyDescent="0.35">
      <c r="A10873" t="str">
        <f t="shared" si="170"/>
        <v/>
      </c>
    </row>
    <row r="10874" spans="1:1" x14ac:dyDescent="0.35">
      <c r="A10874" t="str">
        <f t="shared" si="170"/>
        <v/>
      </c>
    </row>
    <row r="10875" spans="1:1" x14ac:dyDescent="0.35">
      <c r="A10875" t="str">
        <f t="shared" si="170"/>
        <v/>
      </c>
    </row>
    <row r="10876" spans="1:1" x14ac:dyDescent="0.35">
      <c r="A10876" t="str">
        <f t="shared" si="170"/>
        <v/>
      </c>
    </row>
    <row r="10877" spans="1:1" x14ac:dyDescent="0.35">
      <c r="A10877" t="str">
        <f t="shared" si="170"/>
        <v/>
      </c>
    </row>
    <row r="10878" spans="1:1" x14ac:dyDescent="0.35">
      <c r="A10878" t="str">
        <f t="shared" si="170"/>
        <v/>
      </c>
    </row>
    <row r="10879" spans="1:1" x14ac:dyDescent="0.35">
      <c r="A10879" t="str">
        <f t="shared" si="170"/>
        <v/>
      </c>
    </row>
    <row r="10880" spans="1:1" x14ac:dyDescent="0.35">
      <c r="A10880" t="str">
        <f t="shared" si="170"/>
        <v/>
      </c>
    </row>
    <row r="10881" spans="1:1" x14ac:dyDescent="0.35">
      <c r="A10881" t="str">
        <f t="shared" si="170"/>
        <v/>
      </c>
    </row>
    <row r="10882" spans="1:1" x14ac:dyDescent="0.35">
      <c r="A10882" t="str">
        <f t="shared" si="170"/>
        <v/>
      </c>
    </row>
    <row r="10883" spans="1:1" x14ac:dyDescent="0.35">
      <c r="A10883" t="str">
        <f t="shared" si="170"/>
        <v/>
      </c>
    </row>
    <row r="10884" spans="1:1" x14ac:dyDescent="0.35">
      <c r="A10884" t="str">
        <f t="shared" si="170"/>
        <v/>
      </c>
    </row>
    <row r="10885" spans="1:1" x14ac:dyDescent="0.35">
      <c r="A10885" t="str">
        <f t="shared" si="170"/>
        <v/>
      </c>
    </row>
    <row r="10886" spans="1:1" x14ac:dyDescent="0.35">
      <c r="A10886" t="str">
        <f t="shared" si="170"/>
        <v/>
      </c>
    </row>
    <row r="10887" spans="1:1" x14ac:dyDescent="0.35">
      <c r="A10887" t="str">
        <f t="shared" si="170"/>
        <v/>
      </c>
    </row>
    <row r="10888" spans="1:1" x14ac:dyDescent="0.35">
      <c r="A10888" t="str">
        <f t="shared" si="170"/>
        <v/>
      </c>
    </row>
    <row r="10889" spans="1:1" x14ac:dyDescent="0.35">
      <c r="A10889" t="str">
        <f t="shared" si="170"/>
        <v/>
      </c>
    </row>
    <row r="10890" spans="1:1" x14ac:dyDescent="0.35">
      <c r="A10890" t="str">
        <f t="shared" si="170"/>
        <v/>
      </c>
    </row>
    <row r="10891" spans="1:1" x14ac:dyDescent="0.35">
      <c r="A10891" t="str">
        <f t="shared" si="170"/>
        <v/>
      </c>
    </row>
    <row r="10892" spans="1:1" x14ac:dyDescent="0.35">
      <c r="A10892" t="str">
        <f t="shared" si="170"/>
        <v/>
      </c>
    </row>
    <row r="10893" spans="1:1" x14ac:dyDescent="0.35">
      <c r="A10893" t="str">
        <f t="shared" si="170"/>
        <v/>
      </c>
    </row>
    <row r="10894" spans="1:1" x14ac:dyDescent="0.35">
      <c r="A10894" t="str">
        <f t="shared" si="170"/>
        <v/>
      </c>
    </row>
    <row r="10895" spans="1:1" x14ac:dyDescent="0.35">
      <c r="A10895" t="str">
        <f t="shared" si="170"/>
        <v/>
      </c>
    </row>
    <row r="10896" spans="1:1" x14ac:dyDescent="0.35">
      <c r="A10896" t="str">
        <f t="shared" si="170"/>
        <v/>
      </c>
    </row>
    <row r="10897" spans="1:1" x14ac:dyDescent="0.35">
      <c r="A10897" t="str">
        <f t="shared" si="170"/>
        <v/>
      </c>
    </row>
    <row r="10898" spans="1:1" x14ac:dyDescent="0.35">
      <c r="A10898" t="str">
        <f t="shared" si="170"/>
        <v/>
      </c>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1"/>
  <dimension ref="B2:P75"/>
  <sheetViews>
    <sheetView workbookViewId="0"/>
  </sheetViews>
  <sheetFormatPr defaultRowHeight="14.5" x14ac:dyDescent="0.35"/>
  <cols>
    <col min="2" max="2" width="10.7265625" customWidth="1"/>
    <col min="3" max="3" width="36" customWidth="1"/>
    <col min="4" max="4" width="33.54296875" bestFit="1" customWidth="1"/>
    <col min="6" max="6" width="31.1796875" customWidth="1"/>
    <col min="7" max="7" width="60.54296875" bestFit="1" customWidth="1"/>
  </cols>
  <sheetData>
    <row r="2" spans="2:16" x14ac:dyDescent="0.35">
      <c r="B2" s="111" t="s">
        <v>121</v>
      </c>
      <c r="C2" s="112"/>
      <c r="E2" s="110" t="s">
        <v>118</v>
      </c>
      <c r="G2" t="s">
        <v>147</v>
      </c>
      <c r="I2" t="s">
        <v>119</v>
      </c>
    </row>
    <row r="3" spans="2:16" x14ac:dyDescent="0.35">
      <c r="B3" s="113">
        <v>1</v>
      </c>
      <c r="C3" s="113" t="s">
        <v>93</v>
      </c>
      <c r="E3" s="112">
        <v>1</v>
      </c>
      <c r="F3" s="112" t="s">
        <v>110</v>
      </c>
      <c r="G3" s="112">
        <v>6</v>
      </c>
      <c r="I3" s="112">
        <v>1</v>
      </c>
      <c r="J3" s="112" t="s">
        <v>68</v>
      </c>
      <c r="K3" s="112" t="s">
        <v>29</v>
      </c>
      <c r="L3" s="112" t="s">
        <v>20</v>
      </c>
      <c r="M3" s="112" t="s">
        <v>83</v>
      </c>
      <c r="N3" s="112" t="s">
        <v>106</v>
      </c>
      <c r="O3" s="112" t="s">
        <v>112</v>
      </c>
      <c r="P3" s="112"/>
    </row>
    <row r="4" spans="2:16" x14ac:dyDescent="0.35">
      <c r="B4" s="113">
        <v>2</v>
      </c>
      <c r="C4" s="113" t="s">
        <v>94</v>
      </c>
      <c r="E4" s="113">
        <v>2</v>
      </c>
      <c r="F4" s="113" t="s">
        <v>108</v>
      </c>
      <c r="G4" s="113">
        <v>9</v>
      </c>
      <c r="I4" s="114">
        <v>2</v>
      </c>
      <c r="J4" s="114" t="s">
        <v>67</v>
      </c>
      <c r="K4" s="114" t="s">
        <v>69</v>
      </c>
      <c r="L4" s="114" t="s">
        <v>80</v>
      </c>
      <c r="M4" s="114" t="s">
        <v>84</v>
      </c>
      <c r="N4" s="114" t="s">
        <v>107</v>
      </c>
      <c r="O4" s="114" t="s">
        <v>113</v>
      </c>
      <c r="P4" s="114"/>
    </row>
    <row r="5" spans="2:16" x14ac:dyDescent="0.35">
      <c r="B5" s="113">
        <v>3</v>
      </c>
      <c r="C5" s="113" t="s">
        <v>95</v>
      </c>
      <c r="E5" s="113">
        <v>3</v>
      </c>
      <c r="F5" s="113" t="s">
        <v>109</v>
      </c>
      <c r="G5" s="113">
        <v>10</v>
      </c>
    </row>
    <row r="6" spans="2:16" x14ac:dyDescent="0.35">
      <c r="B6" s="113">
        <v>4</v>
      </c>
      <c r="C6" s="113" t="s">
        <v>12</v>
      </c>
      <c r="E6" s="114">
        <v>4</v>
      </c>
      <c r="F6" s="114" t="s">
        <v>146</v>
      </c>
      <c r="G6" s="114">
        <v>12</v>
      </c>
    </row>
    <row r="7" spans="2:16" x14ac:dyDescent="0.35">
      <c r="B7" s="113">
        <v>5</v>
      </c>
      <c r="C7" s="113" t="s">
        <v>30</v>
      </c>
    </row>
    <row r="8" spans="2:16" x14ac:dyDescent="0.35">
      <c r="B8" s="113">
        <v>6</v>
      </c>
      <c r="C8" s="113" t="s">
        <v>31</v>
      </c>
    </row>
    <row r="9" spans="2:16" x14ac:dyDescent="0.35">
      <c r="B9" s="113">
        <v>7</v>
      </c>
      <c r="C9" s="113" t="s">
        <v>13</v>
      </c>
      <c r="E9" s="110" t="s">
        <v>120</v>
      </c>
    </row>
    <row r="10" spans="2:16" x14ac:dyDescent="0.35">
      <c r="B10" s="113">
        <v>8</v>
      </c>
      <c r="C10" s="113" t="s">
        <v>32</v>
      </c>
      <c r="E10" s="147">
        <v>1</v>
      </c>
      <c r="F10" s="112" t="s">
        <v>198</v>
      </c>
    </row>
    <row r="11" spans="2:16" x14ac:dyDescent="0.35">
      <c r="B11" s="113">
        <v>9</v>
      </c>
      <c r="C11" s="113" t="s">
        <v>33</v>
      </c>
      <c r="E11" s="148">
        <v>2</v>
      </c>
      <c r="F11" s="113" t="s">
        <v>196</v>
      </c>
    </row>
    <row r="12" spans="2:16" x14ac:dyDescent="0.35">
      <c r="B12" s="113">
        <v>10</v>
      </c>
      <c r="C12" s="113" t="s">
        <v>14</v>
      </c>
      <c r="E12" s="148">
        <v>3</v>
      </c>
      <c r="F12" s="113" t="s">
        <v>194</v>
      </c>
    </row>
    <row r="13" spans="2:16" x14ac:dyDescent="0.35">
      <c r="B13" s="113">
        <v>11</v>
      </c>
      <c r="C13" s="113" t="s">
        <v>34</v>
      </c>
      <c r="D13" s="113"/>
      <c r="E13" s="148">
        <v>4</v>
      </c>
      <c r="F13" s="113" t="s">
        <v>195</v>
      </c>
    </row>
    <row r="14" spans="2:16" ht="15" customHeight="1" x14ac:dyDescent="0.35">
      <c r="B14" s="113">
        <v>12</v>
      </c>
      <c r="C14" s="113" t="s">
        <v>35</v>
      </c>
      <c r="E14" s="149">
        <v>5</v>
      </c>
      <c r="F14" s="114" t="s">
        <v>197</v>
      </c>
    </row>
    <row r="15" spans="2:16" ht="15" customHeight="1" x14ac:dyDescent="0.35">
      <c r="B15" s="113">
        <v>13</v>
      </c>
      <c r="C15" s="113" t="s">
        <v>15</v>
      </c>
    </row>
    <row r="16" spans="2:16" x14ac:dyDescent="0.35">
      <c r="B16" s="113">
        <v>14</v>
      </c>
      <c r="C16" s="113" t="s">
        <v>16</v>
      </c>
    </row>
    <row r="17" spans="2:4" x14ac:dyDescent="0.35">
      <c r="B17" s="113">
        <v>15</v>
      </c>
      <c r="C17" s="113" t="s">
        <v>17</v>
      </c>
    </row>
    <row r="18" spans="2:4" x14ac:dyDescent="0.35">
      <c r="B18" s="113">
        <v>16</v>
      </c>
      <c r="C18" s="113" t="s">
        <v>18</v>
      </c>
    </row>
    <row r="19" spans="2:4" x14ac:dyDescent="0.35">
      <c r="B19" s="113">
        <v>17</v>
      </c>
      <c r="C19" s="113" t="s">
        <v>19</v>
      </c>
    </row>
    <row r="20" spans="2:4" x14ac:dyDescent="0.35">
      <c r="B20" s="113">
        <v>18</v>
      </c>
      <c r="C20" s="113" t="s">
        <v>160</v>
      </c>
    </row>
    <row r="21" spans="2:4" x14ac:dyDescent="0.35">
      <c r="B21" s="114">
        <v>19</v>
      </c>
      <c r="C21" s="113" t="s">
        <v>167</v>
      </c>
    </row>
    <row r="22" spans="2:4" x14ac:dyDescent="0.35">
      <c r="B22" s="113">
        <v>20</v>
      </c>
      <c r="C22" s="114" t="s">
        <v>168</v>
      </c>
    </row>
    <row r="23" spans="2:4" x14ac:dyDescent="0.35">
      <c r="B23" s="113">
        <v>21</v>
      </c>
      <c r="C23" s="113" t="s">
        <v>161</v>
      </c>
    </row>
    <row r="24" spans="2:4" x14ac:dyDescent="0.35">
      <c r="B24" s="113">
        <v>22</v>
      </c>
      <c r="C24" t="s">
        <v>157</v>
      </c>
    </row>
    <row r="25" spans="2:4" x14ac:dyDescent="0.35">
      <c r="B25" s="113">
        <v>23</v>
      </c>
      <c r="C25" t="s">
        <v>158</v>
      </c>
    </row>
    <row r="26" spans="2:4" ht="14.15" customHeight="1" x14ac:dyDescent="0.35">
      <c r="B26">
        <v>24</v>
      </c>
      <c r="C26" t="s">
        <v>159</v>
      </c>
    </row>
    <row r="27" spans="2:4" x14ac:dyDescent="0.35">
      <c r="B27" s="112">
        <v>1</v>
      </c>
      <c r="C27" s="112" t="s">
        <v>8</v>
      </c>
      <c r="D27" s="112" t="s">
        <v>8</v>
      </c>
    </row>
    <row r="28" spans="2:4" x14ac:dyDescent="0.35">
      <c r="B28" s="113">
        <v>2</v>
      </c>
      <c r="C28" s="113" t="s">
        <v>150</v>
      </c>
      <c r="D28" s="113" t="s">
        <v>151</v>
      </c>
    </row>
    <row r="29" spans="2:4" x14ac:dyDescent="0.35">
      <c r="B29" s="113">
        <v>3</v>
      </c>
      <c r="C29" s="113" t="s">
        <v>166</v>
      </c>
      <c r="D29" s="113" t="s">
        <v>166</v>
      </c>
    </row>
    <row r="30" spans="2:4" x14ac:dyDescent="0.35">
      <c r="B30" s="113">
        <v>4</v>
      </c>
      <c r="C30" s="113" t="s">
        <v>1</v>
      </c>
      <c r="D30" s="113" t="s">
        <v>1</v>
      </c>
    </row>
    <row r="31" spans="2:4" x14ac:dyDescent="0.35">
      <c r="B31" s="113">
        <v>5</v>
      </c>
      <c r="C31" s="113" t="s">
        <v>4</v>
      </c>
      <c r="D31" s="113" t="s">
        <v>4</v>
      </c>
    </row>
    <row r="32" spans="2:4" x14ac:dyDescent="0.35">
      <c r="B32" s="113">
        <v>6</v>
      </c>
      <c r="C32" s="113" t="s">
        <v>5</v>
      </c>
      <c r="D32" s="113" t="s">
        <v>5</v>
      </c>
    </row>
    <row r="33" spans="2:6" x14ac:dyDescent="0.35">
      <c r="B33" s="113">
        <v>7</v>
      </c>
      <c r="C33" s="113" t="s">
        <v>6</v>
      </c>
      <c r="D33" s="113" t="s">
        <v>6</v>
      </c>
    </row>
    <row r="34" spans="2:6" x14ac:dyDescent="0.35">
      <c r="B34" s="113">
        <v>8</v>
      </c>
      <c r="C34" s="113" t="s">
        <v>7</v>
      </c>
      <c r="D34" s="113" t="s">
        <v>7</v>
      </c>
    </row>
    <row r="35" spans="2:6" x14ac:dyDescent="0.35">
      <c r="B35" s="113">
        <v>9</v>
      </c>
      <c r="C35" s="113" t="s">
        <v>9</v>
      </c>
      <c r="D35" s="113" t="s">
        <v>116</v>
      </c>
    </row>
    <row r="36" spans="2:6" x14ac:dyDescent="0.35">
      <c r="B36" s="113">
        <v>10</v>
      </c>
      <c r="C36" s="113" t="s">
        <v>0</v>
      </c>
      <c r="D36" s="113" t="s">
        <v>0</v>
      </c>
    </row>
    <row r="37" spans="2:6" x14ac:dyDescent="0.35">
      <c r="B37" s="113">
        <v>11</v>
      </c>
      <c r="C37" s="113" t="s">
        <v>163</v>
      </c>
      <c r="D37" s="113" t="s">
        <v>163</v>
      </c>
    </row>
    <row r="38" spans="2:6" x14ac:dyDescent="0.35">
      <c r="B38" s="113">
        <v>12</v>
      </c>
      <c r="C38" s="113" t="s">
        <v>164</v>
      </c>
      <c r="D38" s="113" t="s">
        <v>164</v>
      </c>
    </row>
    <row r="39" spans="2:6" x14ac:dyDescent="0.35">
      <c r="B39" s="113">
        <v>13</v>
      </c>
      <c r="C39" s="113" t="s">
        <v>3</v>
      </c>
      <c r="D39" s="113" t="s">
        <v>3</v>
      </c>
    </row>
    <row r="40" spans="2:6" x14ac:dyDescent="0.35">
      <c r="B40" s="113">
        <v>14</v>
      </c>
      <c r="C40" s="113" t="s">
        <v>10</v>
      </c>
      <c r="D40" s="113" t="s">
        <v>117</v>
      </c>
    </row>
    <row r="41" spans="2:6" x14ac:dyDescent="0.35">
      <c r="B41" s="113">
        <v>15</v>
      </c>
      <c r="C41" s="113" t="s">
        <v>162</v>
      </c>
      <c r="D41" s="113" t="s">
        <v>162</v>
      </c>
    </row>
    <row r="42" spans="2:6" x14ac:dyDescent="0.35">
      <c r="B42" s="113">
        <v>16</v>
      </c>
      <c r="C42" s="113" t="s">
        <v>165</v>
      </c>
      <c r="D42" s="113" t="s">
        <v>165</v>
      </c>
    </row>
    <row r="43" spans="2:6" x14ac:dyDescent="0.35">
      <c r="B43" s="113">
        <v>17</v>
      </c>
      <c r="C43" s="113" t="s">
        <v>11</v>
      </c>
      <c r="D43" s="113" t="s">
        <v>11</v>
      </c>
      <c r="E43" t="str">
        <f>VLOOKUP($C$49,$I$3:$O$4,4,FALSE)</f>
        <v>% treated within 62 days</v>
      </c>
      <c r="F43" t="str">
        <f>VLOOKUP($C$49,$I$3:$O$4,5,FALSE)</f>
        <v>Performance against the 62-day standard from receipt of an urgent referral with suspicion of cancer to first cancer treatment by NHS Board and regional Cancer Network for all cancer types recorded</v>
      </c>
    </row>
    <row r="44" spans="2:6" x14ac:dyDescent="0.35">
      <c r="B44" s="113">
        <v>18</v>
      </c>
      <c r="C44" s="113" t="s">
        <v>2</v>
      </c>
      <c r="D44" s="113" t="s">
        <v>2</v>
      </c>
    </row>
    <row r="45" spans="2:6" x14ac:dyDescent="0.35">
      <c r="B45" s="114">
        <v>19</v>
      </c>
      <c r="C45" s="114" t="s">
        <v>169</v>
      </c>
      <c r="D45" s="114" t="s">
        <v>115</v>
      </c>
      <c r="E45" t="str">
        <f>VLOOKUP(C51,B27:C45,2,FALSE)</f>
        <v>NHS Scotland</v>
      </c>
    </row>
    <row r="46" spans="2:6" x14ac:dyDescent="0.35">
      <c r="E46">
        <f>VLOOKUP(C52,E3:G6,3)</f>
        <v>6</v>
      </c>
    </row>
    <row r="48" spans="2:6" x14ac:dyDescent="0.35">
      <c r="B48" t="s">
        <v>122</v>
      </c>
    </row>
    <row r="49" spans="2:8" x14ac:dyDescent="0.35">
      <c r="B49" t="s">
        <v>114</v>
      </c>
      <c r="C49">
        <v>1</v>
      </c>
      <c r="D49" t="str">
        <f>VLOOKUP($C$49,$I$3:$O$4,3,FALSE)</f>
        <v>62 day</v>
      </c>
      <c r="F49" t="s">
        <v>29</v>
      </c>
      <c r="G49" t="str">
        <f>VLOOKUP($C$49,$I$3:$O$4,6,FALSE)</f>
        <v>Number of eligible referrals that started treatment within 62 days</v>
      </c>
      <c r="H49" t="str">
        <f>VLOOKUP($C$49,$I$3:$O$4,7,FALSE)</f>
        <v>Performance against the 62-day standard from receipt of an urgent referral with suspicion of cancer to first cancer treatment by cancer type for all Health Boards</v>
      </c>
    </row>
    <row r="50" spans="2:8" x14ac:dyDescent="0.35">
      <c r="B50" t="s">
        <v>124</v>
      </c>
      <c r="C50">
        <v>1</v>
      </c>
      <c r="D50" t="str">
        <f>VLOOKUP(C50,E10:F14,2,FALSE)</f>
        <v>October-December 2024</v>
      </c>
      <c r="F50" t="s">
        <v>69</v>
      </c>
    </row>
    <row r="51" spans="2:8" x14ac:dyDescent="0.35">
      <c r="B51" t="s">
        <v>125</v>
      </c>
      <c r="C51">
        <v>1</v>
      </c>
      <c r="D51" t="str">
        <f>VLOOKUP(C51,B3:C26,2,FALSE)</f>
        <v>All Cancer Types*</v>
      </c>
    </row>
    <row r="52" spans="2:8" x14ac:dyDescent="0.35">
      <c r="B52" t="s">
        <v>126</v>
      </c>
      <c r="C52">
        <v>1</v>
      </c>
      <c r="D52" t="str">
        <f>VLOOKUP(C52,E3:G6,2)</f>
        <v>Number of eligible referrals (1)</v>
      </c>
      <c r="F52" t="s">
        <v>93</v>
      </c>
    </row>
    <row r="53" spans="2:8" x14ac:dyDescent="0.35">
      <c r="F53" t="s">
        <v>8</v>
      </c>
    </row>
    <row r="54" spans="2:8" x14ac:dyDescent="0.35">
      <c r="B54" t="s">
        <v>123</v>
      </c>
    </row>
    <row r="55" spans="2:8" x14ac:dyDescent="0.35">
      <c r="B55" t="s">
        <v>29</v>
      </c>
      <c r="D55" t="s">
        <v>69</v>
      </c>
    </row>
    <row r="56" spans="2:8" x14ac:dyDescent="0.35">
      <c r="B56" s="112" t="s">
        <v>8</v>
      </c>
      <c r="C56" s="44"/>
      <c r="D56" s="112" t="s">
        <v>8</v>
      </c>
    </row>
    <row r="57" spans="2:8" x14ac:dyDescent="0.35">
      <c r="B57" s="113" t="s">
        <v>150</v>
      </c>
      <c r="C57" s="77"/>
      <c r="D57" s="113" t="s">
        <v>150</v>
      </c>
    </row>
    <row r="58" spans="2:8" x14ac:dyDescent="0.35">
      <c r="B58" s="113" t="s">
        <v>166</v>
      </c>
      <c r="C58" s="44"/>
      <c r="D58" s="113" t="s">
        <v>166</v>
      </c>
    </row>
    <row r="59" spans="2:8" x14ac:dyDescent="0.35">
      <c r="B59" s="113" t="s">
        <v>1</v>
      </c>
      <c r="C59" s="44"/>
      <c r="D59" s="113" t="s">
        <v>1</v>
      </c>
    </row>
    <row r="60" spans="2:8" x14ac:dyDescent="0.35">
      <c r="B60" s="113" t="s">
        <v>4</v>
      </c>
      <c r="C60" s="44"/>
      <c r="D60" s="113" t="s">
        <v>4</v>
      </c>
    </row>
    <row r="61" spans="2:8" x14ac:dyDescent="0.35">
      <c r="B61" s="113" t="s">
        <v>5</v>
      </c>
      <c r="C61" s="44"/>
      <c r="D61" s="113" t="s">
        <v>5</v>
      </c>
    </row>
    <row r="62" spans="2:8" x14ac:dyDescent="0.35">
      <c r="B62" s="113" t="s">
        <v>6</v>
      </c>
      <c r="C62" s="44"/>
      <c r="D62" s="113" t="s">
        <v>6</v>
      </c>
    </row>
    <row r="63" spans="2:8" x14ac:dyDescent="0.35">
      <c r="B63" s="113" t="s">
        <v>7</v>
      </c>
      <c r="C63" s="44"/>
      <c r="D63" s="113" t="s">
        <v>7</v>
      </c>
    </row>
    <row r="64" spans="2:8" x14ac:dyDescent="0.35">
      <c r="B64" s="113" t="s">
        <v>9</v>
      </c>
      <c r="C64" s="83"/>
      <c r="D64" s="113" t="s">
        <v>9</v>
      </c>
    </row>
    <row r="65" spans="2:4" x14ac:dyDescent="0.35">
      <c r="B65" s="113" t="s">
        <v>0</v>
      </c>
      <c r="C65" s="44"/>
      <c r="D65" s="113" t="s">
        <v>0</v>
      </c>
    </row>
    <row r="66" spans="2:4" x14ac:dyDescent="0.35">
      <c r="B66" s="113" t="s">
        <v>163</v>
      </c>
      <c r="C66" s="44"/>
      <c r="D66" s="113" t="s">
        <v>163</v>
      </c>
    </row>
    <row r="67" spans="2:4" x14ac:dyDescent="0.35">
      <c r="B67" s="113" t="s">
        <v>164</v>
      </c>
      <c r="C67" s="44"/>
      <c r="D67" s="113" t="s">
        <v>164</v>
      </c>
    </row>
    <row r="68" spans="2:4" x14ac:dyDescent="0.35">
      <c r="B68" s="113" t="s">
        <v>3</v>
      </c>
      <c r="C68" s="44"/>
      <c r="D68" s="113" t="s">
        <v>3</v>
      </c>
    </row>
    <row r="69" spans="2:4" x14ac:dyDescent="0.35">
      <c r="B69" s="113" t="s">
        <v>10</v>
      </c>
      <c r="C69" s="83"/>
      <c r="D69" s="113" t="s">
        <v>10</v>
      </c>
    </row>
    <row r="70" spans="2:4" x14ac:dyDescent="0.35">
      <c r="B70" s="113" t="s">
        <v>162</v>
      </c>
      <c r="C70" s="44"/>
      <c r="D70" s="113" t="s">
        <v>162</v>
      </c>
    </row>
    <row r="71" spans="2:4" x14ac:dyDescent="0.35">
      <c r="B71" s="113" t="s">
        <v>165</v>
      </c>
      <c r="C71" s="44"/>
      <c r="D71" s="113" t="s">
        <v>165</v>
      </c>
    </row>
    <row r="72" spans="2:4" x14ac:dyDescent="0.35">
      <c r="B72" s="113" t="s">
        <v>11</v>
      </c>
      <c r="C72" s="44"/>
      <c r="D72" s="113" t="s">
        <v>11</v>
      </c>
    </row>
    <row r="73" spans="2:4" x14ac:dyDescent="0.35">
      <c r="B73" s="113" t="s">
        <v>2</v>
      </c>
      <c r="C73" s="44"/>
      <c r="D73" s="113" t="s">
        <v>2</v>
      </c>
    </row>
    <row r="74" spans="2:4" x14ac:dyDescent="0.35">
      <c r="B74" s="114" t="s">
        <v>169</v>
      </c>
      <c r="C74" s="44"/>
      <c r="D74" s="114" t="s">
        <v>169</v>
      </c>
    </row>
    <row r="75" spans="2:4" x14ac:dyDescent="0.35">
      <c r="B75" s="77" t="s">
        <v>78</v>
      </c>
      <c r="C75" s="44"/>
      <c r="D75" s="118" t="s">
        <v>70</v>
      </c>
    </row>
  </sheetData>
  <sortState xmlns:xlrd2="http://schemas.microsoft.com/office/spreadsheetml/2017/richdata2" ref="G11:G15">
    <sortCondition ref="G11:G15" customList="April-June 2017,July-September 2017,October-December 2017,January-March 2018,April-June 2018"/>
  </sortState>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0395DD7A-E336-423D-90DB-D4541D947CA5}"/>
</file>

<file path=customXml/itemProps2.xml><?xml version="1.0" encoding="utf-8"?>
<ds:datastoreItem xmlns:ds="http://schemas.openxmlformats.org/officeDocument/2006/customXml" ds:itemID="{25C0CF53-812C-4558-B859-275A96151515}"/>
</file>

<file path=customXml/itemProps3.xml><?xml version="1.0" encoding="utf-8"?>
<ds:datastoreItem xmlns:ds="http://schemas.openxmlformats.org/officeDocument/2006/customXml" ds:itemID="{25C09D90-72A3-429D-886E-A73948E622E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Contents &amp; notes</vt:lpstr>
      <vt:lpstr>Table 1a - Compliance by HB</vt:lpstr>
      <vt:lpstr>Chart 1a - Compliance by HB</vt:lpstr>
      <vt:lpstr>Table 1b - Compliance by CT</vt:lpstr>
      <vt:lpstr>Chart 1b - Compliance by CT</vt:lpstr>
      <vt:lpstr>Data</vt:lpstr>
      <vt:lpstr>Lookups</vt:lpstr>
      <vt:lpstr>'Chart 1a - Compliance by HB'!Print_Area</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Lianne Smith</dc:creator>
  <cp:lastModifiedBy>PHS</cp:lastModifiedBy>
  <cp:lastPrinted>2017-09-05T11:35:40Z</cp:lastPrinted>
  <dcterms:created xsi:type="dcterms:W3CDTF">2016-11-10T17:35:52Z</dcterms:created>
  <dcterms:modified xsi:type="dcterms:W3CDTF">2025-03-04T08:41:31Z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